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65" windowHeight="7125" activeTab="1"/>
  </bookViews>
  <sheets>
    <sheet name="基本資料" sheetId="1" r:id="rId1"/>
    <sheet name="擊球速度" sheetId="2" r:id="rId2"/>
    <sheet name="Sheet3" sheetId="3" r:id="rId3"/>
  </sheets>
  <definedNames>
    <definedName name="_xlnm.Print_Area" localSheetId="1">'擊球速度'!$A$1:$X$70</definedName>
    <definedName name="洞別">'基本資料'!$B$7:$S$10</definedName>
  </definedNames>
  <calcPr fullCalcOnLoad="1"/>
</workbook>
</file>

<file path=xl/sharedStrings.xml><?xml version="1.0" encoding="utf-8"?>
<sst xmlns="http://schemas.openxmlformats.org/spreadsheetml/2006/main" count="184" uniqueCount="162">
  <si>
    <t>Par</t>
  </si>
  <si>
    <t>Hole</t>
  </si>
  <si>
    <t>組別</t>
  </si>
  <si>
    <t>球   員   姓   名</t>
  </si>
  <si>
    <t>組別</t>
  </si>
  <si>
    <t>球   員   姓   名</t>
  </si>
  <si>
    <t>比賽名稱</t>
  </si>
  <si>
    <t>比賽場地</t>
  </si>
  <si>
    <t>開球洞別</t>
  </si>
  <si>
    <t>開球時間</t>
  </si>
  <si>
    <t>每組間隔</t>
  </si>
  <si>
    <t>數組加時</t>
  </si>
  <si>
    <t>洞      別</t>
  </si>
  <si>
    <t>桿      數</t>
  </si>
  <si>
    <t>時      間</t>
  </si>
  <si>
    <t>加      時</t>
  </si>
  <si>
    <t>註：上列時間為各組打完各洞的時間，如有延誤而無正當理由，則視為該組選手不當延誤比賽。</t>
  </si>
  <si>
    <t>比賽日期</t>
  </si>
  <si>
    <t/>
  </si>
  <si>
    <t>楊曜鴻</t>
  </si>
  <si>
    <t>沈鈞皓</t>
  </si>
  <si>
    <t>張書維</t>
  </si>
  <si>
    <t>陳　凱</t>
  </si>
  <si>
    <t>蘇　毅</t>
  </si>
  <si>
    <t>陳裔東</t>
  </si>
  <si>
    <t>沈瑞祥</t>
  </si>
  <si>
    <t>崔楚汶</t>
  </si>
  <si>
    <t>何易叡</t>
  </si>
  <si>
    <t>蔡孟晉</t>
  </si>
  <si>
    <t>張偉成</t>
  </si>
  <si>
    <t>侯羽桑</t>
  </si>
  <si>
    <t>王思雯</t>
  </si>
  <si>
    <t>蔡欣恩</t>
  </si>
  <si>
    <t>陳　薇</t>
  </si>
  <si>
    <t>李　嫣</t>
  </si>
  <si>
    <t>杜宜瑾</t>
  </si>
  <si>
    <t>李　旻</t>
  </si>
  <si>
    <t>伍以晴</t>
  </si>
  <si>
    <t>陳之敏</t>
  </si>
  <si>
    <t>賴柏源</t>
  </si>
  <si>
    <t>盧昱辰</t>
  </si>
  <si>
    <t>陳裕升</t>
  </si>
  <si>
    <t>楊鎮謙</t>
  </si>
  <si>
    <t>蔡程洋</t>
  </si>
  <si>
    <t>林為超</t>
  </si>
  <si>
    <t>丁子軒</t>
  </si>
  <si>
    <t>徐嘉哲</t>
  </si>
  <si>
    <t>謝霆葳</t>
  </si>
  <si>
    <t>丁弘奇</t>
  </si>
  <si>
    <t>梁恕慈</t>
  </si>
  <si>
    <t>白政軒</t>
  </si>
  <si>
    <t>董玉堂</t>
  </si>
  <si>
    <t>黃昱中</t>
  </si>
  <si>
    <t>曾子歡</t>
  </si>
  <si>
    <t>孫薰懋</t>
  </si>
  <si>
    <t>周昱安</t>
  </si>
  <si>
    <t>王亮鈞</t>
  </si>
  <si>
    <t>鄭仲佑</t>
  </si>
  <si>
    <t>范姜皓詮</t>
  </si>
  <si>
    <t>吳培正</t>
  </si>
  <si>
    <t>羅騏豪</t>
  </si>
  <si>
    <t>陳君吏</t>
  </si>
  <si>
    <t>劉力維</t>
  </si>
  <si>
    <t>陳彥宇</t>
  </si>
  <si>
    <t>黃筠筑</t>
  </si>
  <si>
    <t>王薏涵</t>
  </si>
  <si>
    <t>桂芙芃</t>
  </si>
  <si>
    <t>蘇　瑄</t>
  </si>
  <si>
    <t>林婕恩</t>
  </si>
  <si>
    <t>侯羽薔</t>
  </si>
  <si>
    <t>劉少允</t>
  </si>
  <si>
    <t>王　琪</t>
  </si>
  <si>
    <t>吳乙玲</t>
  </si>
  <si>
    <t>詹婷羽</t>
  </si>
  <si>
    <t>柯亮宇</t>
  </si>
  <si>
    <t>夏少洋</t>
  </si>
  <si>
    <t>陳世昌</t>
  </si>
  <si>
    <t>陳柏元</t>
  </si>
  <si>
    <t>蘇文德</t>
  </si>
  <si>
    <t>蔡尚恩</t>
  </si>
  <si>
    <t>李庚鴻</t>
  </si>
  <si>
    <t>林晟睿</t>
  </si>
  <si>
    <t>黃亦鈞</t>
  </si>
  <si>
    <t>劉威汎</t>
  </si>
  <si>
    <t>楊　豪</t>
  </si>
  <si>
    <t>林晟毓</t>
  </si>
  <si>
    <t>黃　頎</t>
  </si>
  <si>
    <t>宏碁青少年高爾夫球 2010 年 1 月份北區分區月賽</t>
  </si>
  <si>
    <t>立益球場</t>
  </si>
  <si>
    <t>潘彥騰</t>
  </si>
  <si>
    <t>麥竣嘉</t>
  </si>
  <si>
    <t>溫楨祥</t>
  </si>
  <si>
    <t>郭尚旻</t>
  </si>
  <si>
    <t>陳翔揚</t>
  </si>
  <si>
    <t>李昭樺</t>
  </si>
  <si>
    <t>戚又仁</t>
  </si>
  <si>
    <t>李勁緯</t>
  </si>
  <si>
    <t>楊博宇</t>
  </si>
  <si>
    <t>陳喜恩</t>
  </si>
  <si>
    <t>賴韋綸</t>
  </si>
  <si>
    <t>謝騏竹</t>
  </si>
  <si>
    <t>謝旻軒</t>
  </si>
  <si>
    <t>鄭中瑋</t>
  </si>
  <si>
    <t>劉兆熹</t>
  </si>
  <si>
    <t>夏書勤</t>
  </si>
  <si>
    <t>魏　琰</t>
  </si>
  <si>
    <t>周可旋</t>
  </si>
  <si>
    <t>林子涵</t>
  </si>
  <si>
    <t>黃郁評</t>
  </si>
  <si>
    <t>徐振庭</t>
  </si>
  <si>
    <t>林峻輝</t>
  </si>
  <si>
    <t>楊浚頡</t>
  </si>
  <si>
    <t>黃炫穎</t>
  </si>
  <si>
    <t>吳尚義</t>
  </si>
  <si>
    <t>辜柏雲</t>
  </si>
  <si>
    <t>林裕庭</t>
  </si>
  <si>
    <t>鍾成恩</t>
  </si>
  <si>
    <t>張修齊</t>
  </si>
  <si>
    <t>丁子捷</t>
  </si>
  <si>
    <t>邢宣和</t>
  </si>
  <si>
    <t>林書林</t>
  </si>
  <si>
    <t>陳裔東(男Ｃ組)</t>
  </si>
  <si>
    <t>蘇　毅(男Ｃ組)</t>
  </si>
  <si>
    <t>張書維(男Ｃ組)</t>
  </si>
  <si>
    <t>蔡凱任(男Ｃ組)</t>
  </si>
  <si>
    <t>沈瑞祥(男Ｃ組)</t>
  </si>
  <si>
    <t>何易叡(男Ｃ組)</t>
  </si>
  <si>
    <t>王璽安(男Ｃ組)</t>
  </si>
  <si>
    <t>沈鈞皓(男Ｃ組)</t>
  </si>
  <si>
    <t>賴柏源(男Ｃ組)</t>
  </si>
  <si>
    <t>張偉成(男Ｃ組)</t>
  </si>
  <si>
    <t>楊曜鴻(男Ｃ組)</t>
  </si>
  <si>
    <t>張峰銓(男Ｃ組)</t>
  </si>
  <si>
    <t>蔡孟晉(男Ｃ組)</t>
  </si>
  <si>
    <t>蔡程洋(男Ｃ組)</t>
  </si>
  <si>
    <t>許鈞翔(男Ｃ組)</t>
  </si>
  <si>
    <t>黃品翰(男Ｃ組)</t>
  </si>
  <si>
    <t>丁子軒(男Ｃ組)</t>
  </si>
  <si>
    <t>劉兆洋(男Ｃ組)</t>
  </si>
  <si>
    <t>陳　凱(男Ｃ組)</t>
  </si>
  <si>
    <t>崔楚汶(男Ｃ組)</t>
  </si>
  <si>
    <t>伍以晴(女Ｂ組)</t>
  </si>
  <si>
    <t>唐瑋安(女Ｂ組)</t>
  </si>
  <si>
    <t>賴怡廷(女Ｂ組)</t>
  </si>
  <si>
    <t>陳寅柔(女Ｂ組)</t>
  </si>
  <si>
    <t>李　旻(女Ｂ組)</t>
  </si>
  <si>
    <t>丁子云(女Ｂ組)</t>
  </si>
  <si>
    <t>蔡凱任</t>
  </si>
  <si>
    <t>王璽安</t>
  </si>
  <si>
    <t>張峰銓</t>
  </si>
  <si>
    <t>許鈞翔</t>
  </si>
  <si>
    <t>黃品翰</t>
  </si>
  <si>
    <t>劉兆洋</t>
  </si>
  <si>
    <t>吳凱馨</t>
  </si>
  <si>
    <t>周品萱</t>
  </si>
  <si>
    <t>唐瑋安</t>
  </si>
  <si>
    <t>賴怡廷</t>
  </si>
  <si>
    <t>陳寅柔</t>
  </si>
  <si>
    <t>丁子云</t>
  </si>
  <si>
    <t>潘奕彥</t>
  </si>
  <si>
    <t>陳怡璇</t>
  </si>
  <si>
    <t>林奕丞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</si>
</sst>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;@"/>
    <numFmt numFmtId="177" formatCode="[$-409]h:mm\ AM/PM;@"/>
    <numFmt numFmtId="178" formatCode="0&quot; 分鐘&quot;"/>
    <numFmt numFmtId="179" formatCode="0&quot; 組&quot;"/>
    <numFmt numFmtId="180" formatCode="&quot;第 &quot;0&quot; 洞&quot;"/>
    <numFmt numFmtId="181" formatCode="&quot;Start #&quot;0"/>
    <numFmt numFmtId="182" formatCode="[$-404]ggge&quot;年&quot;mm&quot;月&quot;dd&quot;日&quot;;@"/>
    <numFmt numFmtId="183" formatCode="[=1]&quot;第一回合&quot;;General"/>
    <numFmt numFmtId="184" formatCode="[=2]&quot;第二回合&quot;;General"/>
    <numFmt numFmtId="185" formatCode="[=3]&quot;第三回合&quot;;General"/>
    <numFmt numFmtId="186" formatCode="[=4]&quot;第四回合&quot;;General"/>
    <numFmt numFmtId="187" formatCode="0;;&quot;資格賽&quot;;@"/>
    <numFmt numFmtId="188" formatCode="&quot;第&quot;\ 0\ &quot;回合&quot;;;&quot;資格賽&quot;"/>
  </numFmts>
  <fonts count="30"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新細明體"/>
      <family val="1"/>
    </font>
    <font>
      <sz val="12"/>
      <color indexed="10"/>
      <name val="新細明體"/>
      <family val="1"/>
    </font>
    <font>
      <sz val="11"/>
      <color indexed="8"/>
      <name val="Verdana"/>
      <family val="2"/>
    </font>
    <font>
      <sz val="10"/>
      <color indexed="8"/>
      <name val="華康細黑體"/>
      <family val="3"/>
    </font>
    <font>
      <sz val="12"/>
      <color indexed="8"/>
      <name val="Verdana"/>
      <family val="2"/>
    </font>
    <font>
      <sz val="14"/>
      <color indexed="8"/>
      <name val="華康正顏楷體W5"/>
      <family val="1"/>
    </font>
    <font>
      <sz val="12"/>
      <color indexed="8"/>
      <name val="華康龍門石碑"/>
      <family val="4"/>
    </font>
    <font>
      <sz val="11"/>
      <color indexed="10"/>
      <name val="華康正顏楷體W5"/>
      <family val="1"/>
    </font>
    <font>
      <sz val="12"/>
      <color indexed="56"/>
      <name val="華康正顏楷體W5"/>
      <family val="1"/>
    </font>
    <font>
      <sz val="12"/>
      <color indexed="8"/>
      <name val="華康標楷體(P)"/>
      <family val="4"/>
    </font>
    <font>
      <sz val="8"/>
      <color indexed="8"/>
      <name val="新細明體"/>
      <family val="1"/>
    </font>
    <font>
      <sz val="14"/>
      <color indexed="8"/>
      <name val="新細明體"/>
      <family val="1"/>
    </font>
    <font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6" borderId="0" applyNumberFormat="0" applyBorder="0" applyAlignment="0" applyProtection="0"/>
    <xf numFmtId="0" fontId="2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6" fillId="23" borderId="9" applyNumberFormat="0" applyAlignment="0" applyProtection="0"/>
    <xf numFmtId="0" fontId="20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6" borderId="11" xfId="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  <protection/>
    </xf>
    <xf numFmtId="0" fontId="4" fillId="24" borderId="13" xfId="0" applyFont="1" applyFill="1" applyBorder="1" applyAlignment="1" applyProtection="1">
      <alignment horizontal="center" vertical="center"/>
      <protection/>
    </xf>
    <xf numFmtId="0" fontId="4" fillId="24" borderId="14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" fontId="5" fillId="7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6" borderId="16" xfId="0" applyNumberFormat="1" applyFont="1" applyFill="1" applyBorder="1" applyAlignment="1">
      <alignment horizontal="center" vertical="center"/>
    </xf>
    <xf numFmtId="176" fontId="5" fillId="6" borderId="10" xfId="0" applyNumberFormat="1" applyFont="1" applyFill="1" applyBorder="1" applyAlignment="1">
      <alignment horizontal="center" vertical="center"/>
    </xf>
    <xf numFmtId="176" fontId="5" fillId="6" borderId="17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81" fontId="12" fillId="7" borderId="11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" fontId="5" fillId="7" borderId="17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1" fontId="5" fillId="7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" fontId="5" fillId="7" borderId="23" xfId="0" applyNumberFormat="1" applyFont="1" applyFill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6" borderId="23" xfId="0" applyNumberFormat="1" applyFont="1" applyFill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78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8" fontId="0" fillId="0" borderId="0" xfId="0" applyNumberFormat="1" applyFill="1" applyBorder="1" applyAlignment="1">
      <alignment horizontal="center" vertical="center"/>
    </xf>
    <xf numFmtId="0" fontId="11" fillId="24" borderId="10" xfId="0" applyFont="1" applyFill="1" applyBorder="1" applyAlignment="1">
      <alignment vertical="center"/>
    </xf>
    <xf numFmtId="0" fontId="11" fillId="24" borderId="23" xfId="0" applyFont="1" applyFill="1" applyBorder="1" applyAlignment="1">
      <alignment vertical="center"/>
    </xf>
    <xf numFmtId="0" fontId="11" fillId="24" borderId="27" xfId="0" applyFont="1" applyFill="1" applyBorder="1" applyAlignment="1">
      <alignment vertical="center"/>
    </xf>
    <xf numFmtId="0" fontId="0" fillId="24" borderId="27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176" fontId="0" fillId="24" borderId="23" xfId="0" applyNumberFormat="1" applyFill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180" fontId="0" fillId="0" borderId="27" xfId="0" applyNumberFormat="1" applyBorder="1" applyAlignment="1">
      <alignment horizontal="center" vertical="center"/>
    </xf>
    <xf numFmtId="182" fontId="11" fillId="0" borderId="23" xfId="0" applyNumberFormat="1" applyFont="1" applyBorder="1" applyAlignment="1">
      <alignment horizontal="left" vertical="center"/>
    </xf>
    <xf numFmtId="182" fontId="11" fillId="0" borderId="31" xfId="0" applyNumberFormat="1" applyFont="1" applyBorder="1" applyAlignment="1">
      <alignment horizontal="left" vertical="center"/>
    </xf>
    <xf numFmtId="0" fontId="11" fillId="24" borderId="10" xfId="0" applyFon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81" fontId="13" fillId="0" borderId="28" xfId="0" applyNumberFormat="1" applyFont="1" applyFill="1" applyBorder="1" applyAlignment="1">
      <alignment horizontal="center" vertical="center"/>
    </xf>
    <xf numFmtId="181" fontId="13" fillId="0" borderId="29" xfId="0" applyNumberFormat="1" applyFont="1" applyFill="1" applyBorder="1" applyAlignment="1">
      <alignment horizontal="center" vertical="center"/>
    </xf>
    <xf numFmtId="181" fontId="13" fillId="0" borderId="33" xfId="0" applyNumberFormat="1" applyFont="1" applyFill="1" applyBorder="1" applyAlignment="1">
      <alignment horizontal="center" vertical="center"/>
    </xf>
    <xf numFmtId="181" fontId="13" fillId="0" borderId="34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="135" zoomScaleNormal="135" zoomScalePageLayoutView="0" workbookViewId="0" topLeftCell="A10">
      <selection activeCell="U16" sqref="U16:X22"/>
    </sheetView>
  </sheetViews>
  <sheetFormatPr defaultColWidth="9.00390625" defaultRowHeight="16.5"/>
  <cols>
    <col min="1" max="1" width="9.50390625" style="0" bestFit="1" customWidth="1"/>
    <col min="2" max="19" width="3.375" style="0" customWidth="1"/>
    <col min="20" max="20" width="4.50390625" style="1" customWidth="1"/>
    <col min="27" max="27" width="8.50390625" style="0" customWidth="1"/>
    <col min="28" max="28" width="7.50390625" style="0" customWidth="1"/>
    <col min="29" max="30" width="8.50390625" style="0" customWidth="1"/>
    <col min="31" max="31" width="8.00390625" style="0" customWidth="1"/>
    <col min="32" max="32" width="6.00390625" style="0" customWidth="1"/>
    <col min="33" max="33" width="8.00390625" style="0" customWidth="1"/>
  </cols>
  <sheetData>
    <row r="1" spans="1:22" ht="16.5">
      <c r="A1" s="51" t="s">
        <v>6</v>
      </c>
      <c r="B1" s="69" t="s">
        <v>87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V1">
        <v>3</v>
      </c>
    </row>
    <row r="2" spans="1:20" ht="16.5">
      <c r="A2" s="51" t="s">
        <v>17</v>
      </c>
      <c r="B2" s="75">
        <v>40183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1:37" ht="16.5">
      <c r="A3" s="51" t="s">
        <v>7</v>
      </c>
      <c r="B3" s="72" t="s">
        <v>88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2" t="s">
        <v>121</v>
      </c>
      <c r="V3" s="2" t="s">
        <v>122</v>
      </c>
      <c r="W3" s="2" t="s">
        <v>123</v>
      </c>
      <c r="X3" s="2" t="s">
        <v>124</v>
      </c>
      <c r="AA3" s="46">
        <v>1</v>
      </c>
      <c r="AB3" s="46">
        <v>4</v>
      </c>
      <c r="AC3" s="46">
        <v>13</v>
      </c>
      <c r="AD3" s="17">
        <v>0.20833333333333334</v>
      </c>
      <c r="AE3" s="47">
        <v>8</v>
      </c>
      <c r="AF3" s="48">
        <v>4</v>
      </c>
      <c r="AG3" s="20">
        <v>3</v>
      </c>
      <c r="AH3" s="48"/>
      <c r="AI3" s="34"/>
      <c r="AJ3" s="47"/>
      <c r="AK3" s="47"/>
    </row>
    <row r="4" spans="1:33" ht="16.5">
      <c r="A4" s="51" t="s">
        <v>8</v>
      </c>
      <c r="B4" s="74">
        <v>1</v>
      </c>
      <c r="C4" s="74"/>
      <c r="D4" s="74"/>
      <c r="E4" s="74">
        <v>10</v>
      </c>
      <c r="F4" s="74"/>
      <c r="G4" s="74"/>
      <c r="H4" s="74">
        <v>5</v>
      </c>
      <c r="I4" s="74"/>
      <c r="J4" s="74"/>
      <c r="K4" s="74">
        <v>14</v>
      </c>
      <c r="L4" s="74"/>
      <c r="M4" s="74"/>
      <c r="U4" s="2" t="s">
        <v>125</v>
      </c>
      <c r="V4" s="2" t="s">
        <v>126</v>
      </c>
      <c r="W4" s="2" t="s">
        <v>127</v>
      </c>
      <c r="X4" s="2" t="s">
        <v>128</v>
      </c>
      <c r="AB4" s="46">
        <v>5</v>
      </c>
      <c r="AC4" s="46">
        <v>14</v>
      </c>
      <c r="AD4" s="17">
        <v>0.22916666666666666</v>
      </c>
      <c r="AE4" s="47">
        <v>9</v>
      </c>
      <c r="AF4" s="48">
        <v>5</v>
      </c>
      <c r="AG4" s="20">
        <v>5</v>
      </c>
    </row>
    <row r="5" spans="1:33" ht="16.5">
      <c r="A5" s="50" t="s">
        <v>9</v>
      </c>
      <c r="B5" s="80">
        <v>0.2708333333333333</v>
      </c>
      <c r="C5" s="80"/>
      <c r="D5" s="81"/>
      <c r="U5" s="2" t="s">
        <v>129</v>
      </c>
      <c r="V5" s="2" t="s">
        <v>130</v>
      </c>
      <c r="W5" s="2" t="s">
        <v>131</v>
      </c>
      <c r="X5" s="2" t="s">
        <v>132</v>
      </c>
      <c r="AA5" s="46">
        <v>10</v>
      </c>
      <c r="AB5" s="46">
        <v>6</v>
      </c>
      <c r="AC5" s="46">
        <v>15</v>
      </c>
      <c r="AD5" s="17">
        <v>0.25</v>
      </c>
      <c r="AE5" s="47">
        <v>10</v>
      </c>
      <c r="AF5" s="48">
        <v>6</v>
      </c>
      <c r="AG5" s="20">
        <v>8</v>
      </c>
    </row>
    <row r="6" spans="1:33" ht="16.5">
      <c r="A6" s="50" t="s">
        <v>10</v>
      </c>
      <c r="B6" s="79">
        <v>9</v>
      </c>
      <c r="C6" s="79"/>
      <c r="D6" s="79"/>
      <c r="E6" s="77" t="s">
        <v>11</v>
      </c>
      <c r="F6" s="77"/>
      <c r="G6" s="77"/>
      <c r="H6" s="78"/>
      <c r="I6" s="78"/>
      <c r="J6" s="78"/>
      <c r="K6" s="79"/>
      <c r="L6" s="79"/>
      <c r="M6" s="79"/>
      <c r="N6" s="20"/>
      <c r="U6" s="2" t="s">
        <v>133</v>
      </c>
      <c r="V6" s="2" t="s">
        <v>134</v>
      </c>
      <c r="W6" s="2" t="s">
        <v>135</v>
      </c>
      <c r="X6" s="2" t="s">
        <v>136</v>
      </c>
      <c r="AD6" s="17">
        <v>0.270833333333333</v>
      </c>
      <c r="AE6" s="47">
        <v>12</v>
      </c>
      <c r="AF6" s="48">
        <v>8</v>
      </c>
      <c r="AG6" s="49">
        <v>10</v>
      </c>
    </row>
    <row r="7" spans="1:32" ht="16.5">
      <c r="A7" s="52" t="s">
        <v>12</v>
      </c>
      <c r="B7" s="53">
        <v>1</v>
      </c>
      <c r="C7" s="53">
        <v>2</v>
      </c>
      <c r="D7" s="53">
        <v>3</v>
      </c>
      <c r="E7" s="53">
        <v>4</v>
      </c>
      <c r="F7" s="53">
        <v>5</v>
      </c>
      <c r="G7" s="53">
        <v>6</v>
      </c>
      <c r="H7" s="53">
        <v>7</v>
      </c>
      <c r="I7" s="53">
        <v>8</v>
      </c>
      <c r="J7" s="53">
        <v>9</v>
      </c>
      <c r="K7" s="53">
        <v>10</v>
      </c>
      <c r="L7" s="53">
        <v>11</v>
      </c>
      <c r="M7" s="29">
        <v>12</v>
      </c>
      <c r="N7" s="29">
        <v>13</v>
      </c>
      <c r="O7" s="29">
        <v>14</v>
      </c>
      <c r="P7" s="29">
        <v>15</v>
      </c>
      <c r="Q7" s="29">
        <v>16</v>
      </c>
      <c r="R7" s="29">
        <v>17</v>
      </c>
      <c r="S7" s="29">
        <v>18</v>
      </c>
      <c r="T7" s="54"/>
      <c r="U7" s="2" t="s">
        <v>137</v>
      </c>
      <c r="V7" s="2" t="s">
        <v>138</v>
      </c>
      <c r="W7" s="2" t="s">
        <v>139</v>
      </c>
      <c r="X7" s="2" t="s">
        <v>140</v>
      </c>
      <c r="AD7" s="17">
        <v>0.291666666666667</v>
      </c>
      <c r="AE7" s="47">
        <v>15</v>
      </c>
      <c r="AF7" s="48">
        <v>10</v>
      </c>
    </row>
    <row r="8" spans="1:32" ht="16.5">
      <c r="A8" s="50" t="s">
        <v>13</v>
      </c>
      <c r="B8" s="19">
        <v>4</v>
      </c>
      <c r="C8" s="19">
        <v>4</v>
      </c>
      <c r="D8" s="19">
        <v>4</v>
      </c>
      <c r="E8" s="19">
        <v>4</v>
      </c>
      <c r="F8" s="19">
        <v>4</v>
      </c>
      <c r="G8" s="19">
        <v>3</v>
      </c>
      <c r="H8" s="19">
        <v>5</v>
      </c>
      <c r="I8" s="19">
        <v>3</v>
      </c>
      <c r="J8" s="19">
        <v>4</v>
      </c>
      <c r="K8" s="19">
        <v>4</v>
      </c>
      <c r="L8" s="19">
        <v>5</v>
      </c>
      <c r="M8" s="19">
        <v>4</v>
      </c>
      <c r="N8" s="19">
        <v>3</v>
      </c>
      <c r="O8" s="19">
        <v>5</v>
      </c>
      <c r="P8" s="19">
        <v>3</v>
      </c>
      <c r="Q8" s="19">
        <v>5</v>
      </c>
      <c r="R8" s="19">
        <v>4</v>
      </c>
      <c r="S8" s="19">
        <v>4</v>
      </c>
      <c r="T8" s="54">
        <f>SUM(B8:S8)</f>
        <v>72</v>
      </c>
      <c r="U8" s="2" t="s">
        <v>141</v>
      </c>
      <c r="V8" s="2" t="s">
        <v>142</v>
      </c>
      <c r="W8" s="2" t="s">
        <v>143</v>
      </c>
      <c r="X8" s="2"/>
      <c r="AD8" s="17">
        <v>0.3125</v>
      </c>
      <c r="AF8" s="48">
        <v>12</v>
      </c>
    </row>
    <row r="9" spans="1:30" ht="16.5">
      <c r="A9" s="50" t="s">
        <v>14</v>
      </c>
      <c r="B9" s="29">
        <f>IF(B8="","",CHOOSE(B8,0,0,12,15,18))</f>
        <v>15</v>
      </c>
      <c r="C9" s="29">
        <f aca="true" t="shared" si="0" ref="C9:S9">IF(C8="","",CHOOSE(C8,0,0,12,15,18))</f>
        <v>15</v>
      </c>
      <c r="D9" s="29">
        <f t="shared" si="0"/>
        <v>15</v>
      </c>
      <c r="E9" s="29">
        <f t="shared" si="0"/>
        <v>15</v>
      </c>
      <c r="F9" s="29">
        <f t="shared" si="0"/>
        <v>15</v>
      </c>
      <c r="G9" s="29">
        <f t="shared" si="0"/>
        <v>12</v>
      </c>
      <c r="H9" s="29">
        <f t="shared" si="0"/>
        <v>18</v>
      </c>
      <c r="I9" s="29">
        <f t="shared" si="0"/>
        <v>12</v>
      </c>
      <c r="J9" s="29">
        <f t="shared" si="0"/>
        <v>15</v>
      </c>
      <c r="K9" s="29">
        <f t="shared" si="0"/>
        <v>15</v>
      </c>
      <c r="L9" s="29">
        <f t="shared" si="0"/>
        <v>18</v>
      </c>
      <c r="M9" s="29">
        <f t="shared" si="0"/>
        <v>15</v>
      </c>
      <c r="N9" s="29">
        <f t="shared" si="0"/>
        <v>12</v>
      </c>
      <c r="O9" s="29">
        <f t="shared" si="0"/>
        <v>18</v>
      </c>
      <c r="P9" s="29">
        <f t="shared" si="0"/>
        <v>12</v>
      </c>
      <c r="Q9" s="29">
        <f t="shared" si="0"/>
        <v>18</v>
      </c>
      <c r="R9" s="29">
        <f t="shared" si="0"/>
        <v>15</v>
      </c>
      <c r="S9" s="29">
        <f t="shared" si="0"/>
        <v>15</v>
      </c>
      <c r="T9" s="55">
        <f>SUM(B9:S9)/60/24</f>
        <v>0.1875</v>
      </c>
      <c r="U9" s="2" t="s">
        <v>144</v>
      </c>
      <c r="V9" s="2" t="s">
        <v>145</v>
      </c>
      <c r="W9" s="2" t="s">
        <v>146</v>
      </c>
      <c r="X9" s="2"/>
      <c r="AD9" s="17">
        <v>0.333333333333333</v>
      </c>
    </row>
    <row r="10" spans="1:30" ht="16.5">
      <c r="A10" s="50" t="s">
        <v>15</v>
      </c>
      <c r="B10" s="18">
        <v>5</v>
      </c>
      <c r="C10" s="18"/>
      <c r="D10" s="18"/>
      <c r="E10" s="18"/>
      <c r="F10" s="18"/>
      <c r="G10" s="18"/>
      <c r="H10" s="18"/>
      <c r="I10" s="18"/>
      <c r="J10" s="18"/>
      <c r="K10" s="18">
        <v>5</v>
      </c>
      <c r="L10" s="18"/>
      <c r="M10" s="18"/>
      <c r="N10" s="18"/>
      <c r="O10" s="18"/>
      <c r="P10" s="18"/>
      <c r="Q10" s="18"/>
      <c r="R10" s="18"/>
      <c r="S10" s="18"/>
      <c r="T10" s="55">
        <f>SUM(B10:S10)/60/24+T9</f>
        <v>0.19444444444444445</v>
      </c>
      <c r="U10" s="2"/>
      <c r="V10" s="2"/>
      <c r="W10" s="2"/>
      <c r="X10" s="2"/>
      <c r="AD10" s="17">
        <v>0.354166666666666</v>
      </c>
    </row>
    <row r="11" spans="21:30" ht="16.5">
      <c r="U11" s="2"/>
      <c r="V11" s="2"/>
      <c r="W11" s="2"/>
      <c r="X11" s="2"/>
      <c r="AD11" s="17">
        <v>0.375</v>
      </c>
    </row>
    <row r="12" spans="21:24" ht="16.5">
      <c r="U12" s="2"/>
      <c r="V12" s="2"/>
      <c r="W12" s="2"/>
      <c r="X12" s="2"/>
    </row>
    <row r="13" spans="21:24" ht="16.5">
      <c r="U13" s="2"/>
      <c r="V13" s="2"/>
      <c r="W13" s="2"/>
      <c r="X13" s="2"/>
    </row>
    <row r="14" spans="21:24" ht="16.5">
      <c r="U14" s="2"/>
      <c r="V14" s="2"/>
      <c r="W14" s="2"/>
      <c r="X14" s="2"/>
    </row>
    <row r="15" spans="21:24" ht="16.5">
      <c r="U15" s="2"/>
      <c r="V15" s="2"/>
      <c r="W15" s="2"/>
      <c r="X15" s="2"/>
    </row>
    <row r="16" spans="21:24" ht="16.5">
      <c r="U16" t="str">
        <f aca="true" t="shared" si="1" ref="U16:X17">IF(U3="","",LEFT(U3,$V$1))</f>
        <v>陳裔東</v>
      </c>
      <c r="V16" t="str">
        <f t="shared" si="1"/>
        <v>蘇　毅</v>
      </c>
      <c r="W16" t="str">
        <f t="shared" si="1"/>
        <v>張書維</v>
      </c>
      <c r="X16" t="str">
        <f t="shared" si="1"/>
        <v>蔡凱任</v>
      </c>
    </row>
    <row r="17" spans="21:24" ht="16.5">
      <c r="U17" t="str">
        <f t="shared" si="1"/>
        <v>沈瑞祥</v>
      </c>
      <c r="V17" t="str">
        <f t="shared" si="1"/>
        <v>何易叡</v>
      </c>
      <c r="W17" t="str">
        <f t="shared" si="1"/>
        <v>王璽安</v>
      </c>
      <c r="X17" t="str">
        <f t="shared" si="1"/>
        <v>沈鈞皓</v>
      </c>
    </row>
    <row r="18" spans="21:24" ht="16.5">
      <c r="U18" t="str">
        <f aca="true" t="shared" si="2" ref="U18:X19">IF(U5="","",LEFT(U5,$V$1))</f>
        <v>賴柏源</v>
      </c>
      <c r="V18" t="str">
        <f>IF(V5="","",LEFT(V5,$V$1))</f>
        <v>張偉成</v>
      </c>
      <c r="W18" t="str">
        <f>IF(W5="","",LEFT(W5,$V$1))</f>
        <v>楊曜鴻</v>
      </c>
      <c r="X18" t="str">
        <f t="shared" si="2"/>
        <v>張峰銓</v>
      </c>
    </row>
    <row r="19" spans="21:24" ht="16.5">
      <c r="U19" t="str">
        <f t="shared" si="2"/>
        <v>蔡孟晉</v>
      </c>
      <c r="V19" t="str">
        <f t="shared" si="2"/>
        <v>蔡程洋</v>
      </c>
      <c r="W19" t="str">
        <f aca="true" t="shared" si="3" ref="W19:W28">IF(W6="","",LEFT(W6,$V$1))</f>
        <v>許鈞翔</v>
      </c>
      <c r="X19" t="str">
        <f t="shared" si="2"/>
        <v>黃品翰</v>
      </c>
    </row>
    <row r="20" spans="21:24" ht="16.5">
      <c r="U20" t="str">
        <f aca="true" t="shared" si="4" ref="U20:V28">IF(U7="","",LEFT(U7,$V$1))</f>
        <v>丁子軒</v>
      </c>
      <c r="V20" t="str">
        <f t="shared" si="4"/>
        <v>劉兆洋</v>
      </c>
      <c r="W20" t="str">
        <f t="shared" si="3"/>
        <v>陳　凱</v>
      </c>
      <c r="X20" t="str">
        <f aca="true" t="shared" si="5" ref="X20:X28">IF(X7="","",LEFT(X7,$V$1))</f>
        <v>崔楚汶</v>
      </c>
    </row>
    <row r="21" spans="21:24" ht="16.5">
      <c r="U21" t="str">
        <f t="shared" si="4"/>
        <v>伍以晴</v>
      </c>
      <c r="V21" t="str">
        <f t="shared" si="4"/>
        <v>唐瑋安</v>
      </c>
      <c r="W21" t="str">
        <f t="shared" si="3"/>
        <v>賴怡廷</v>
      </c>
      <c r="X21">
        <f t="shared" si="5"/>
      </c>
    </row>
    <row r="22" spans="21:24" ht="16.5">
      <c r="U22" t="str">
        <f t="shared" si="4"/>
        <v>陳寅柔</v>
      </c>
      <c r="V22" t="str">
        <f t="shared" si="4"/>
        <v>李　旻</v>
      </c>
      <c r="W22" t="str">
        <f t="shared" si="3"/>
        <v>丁子云</v>
      </c>
      <c r="X22">
        <f t="shared" si="5"/>
      </c>
    </row>
    <row r="23" spans="21:24" ht="16.5">
      <c r="U23">
        <f t="shared" si="4"/>
      </c>
      <c r="V23">
        <f t="shared" si="4"/>
      </c>
      <c r="W23">
        <f t="shared" si="3"/>
      </c>
      <c r="X23">
        <f t="shared" si="5"/>
      </c>
    </row>
    <row r="24" spans="21:24" ht="16.5">
      <c r="U24">
        <f t="shared" si="4"/>
      </c>
      <c r="V24">
        <f t="shared" si="4"/>
      </c>
      <c r="W24">
        <f t="shared" si="3"/>
      </c>
      <c r="X24">
        <f t="shared" si="5"/>
      </c>
    </row>
    <row r="25" spans="21:24" ht="16.5">
      <c r="U25">
        <f t="shared" si="4"/>
      </c>
      <c r="V25">
        <f t="shared" si="4"/>
      </c>
      <c r="W25">
        <f t="shared" si="3"/>
      </c>
      <c r="X25">
        <f t="shared" si="5"/>
      </c>
    </row>
    <row r="26" spans="21:24" ht="16.5">
      <c r="U26">
        <f t="shared" si="4"/>
      </c>
      <c r="V26">
        <f t="shared" si="4"/>
      </c>
      <c r="W26">
        <f t="shared" si="3"/>
      </c>
      <c r="X26">
        <f t="shared" si="5"/>
      </c>
    </row>
    <row r="27" spans="21:24" ht="16.5">
      <c r="U27">
        <f t="shared" si="4"/>
      </c>
      <c r="V27">
        <f t="shared" si="4"/>
      </c>
      <c r="W27">
        <f t="shared" si="3"/>
      </c>
      <c r="X27">
        <f t="shared" si="5"/>
      </c>
    </row>
    <row r="28" spans="21:24" ht="16.5">
      <c r="U28">
        <f t="shared" si="4"/>
      </c>
      <c r="V28">
        <f t="shared" si="4"/>
      </c>
      <c r="W28">
        <f t="shared" si="3"/>
      </c>
      <c r="X28">
        <f t="shared" si="5"/>
      </c>
    </row>
  </sheetData>
  <sheetProtection/>
  <mergeCells count="12">
    <mergeCell ref="E6:G6"/>
    <mergeCell ref="H6:J6"/>
    <mergeCell ref="K6:M6"/>
    <mergeCell ref="B5:D5"/>
    <mergeCell ref="B6:D6"/>
    <mergeCell ref="B1:T1"/>
    <mergeCell ref="B3:T3"/>
    <mergeCell ref="B4:D4"/>
    <mergeCell ref="E4:G4"/>
    <mergeCell ref="H4:J4"/>
    <mergeCell ref="K4:M4"/>
    <mergeCell ref="B2:T2"/>
  </mergeCells>
  <dataValidations count="8">
    <dataValidation type="list" allowBlank="1" showInputMessage="1" showErrorMessage="1" sqref="B4:D4">
      <formula1>$AA$1:$AA$3</formula1>
    </dataValidation>
    <dataValidation type="list" allowBlank="1" showInputMessage="1" showErrorMessage="1" sqref="E4:G4">
      <formula1>$AA$4:$AA$5</formula1>
    </dataValidation>
    <dataValidation type="list" allowBlank="1" showInputMessage="1" showErrorMessage="1" sqref="H4:J4">
      <formula1>$AB$1:$AB$5</formula1>
    </dataValidation>
    <dataValidation type="list" allowBlank="1" showInputMessage="1" showErrorMessage="1" sqref="K4:M4">
      <formula1>$AC$1:$AC$5</formula1>
    </dataValidation>
    <dataValidation type="list" allowBlank="1" showInputMessage="1" showErrorMessage="1" sqref="B5:D5">
      <formula1>$AD$1:$AD$11</formula1>
    </dataValidation>
    <dataValidation type="list" allowBlank="1" showInputMessage="1" showErrorMessage="1" sqref="B6:D6">
      <formula1>$AE$1:$AE$7</formula1>
    </dataValidation>
    <dataValidation type="list" allowBlank="1" showInputMessage="1" showErrorMessage="1" sqref="H6:J6">
      <formula1>$AF$1:$AF$8</formula1>
    </dataValidation>
    <dataValidation type="list" allowBlank="1" showInputMessage="1" showErrorMessage="1" sqref="K6:M6">
      <formula1>$AG$1:$AG$6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0"/>
  <sheetViews>
    <sheetView tabSelected="1" zoomScalePageLayoutView="0" workbookViewId="0" topLeftCell="A1">
      <selection activeCell="J22" sqref="J22"/>
    </sheetView>
  </sheetViews>
  <sheetFormatPr defaultColWidth="9.00390625" defaultRowHeight="16.5"/>
  <cols>
    <col min="1" max="1" width="5.00390625" style="1" customWidth="1"/>
    <col min="2" max="2" width="9.50390625" style="0" bestFit="1" customWidth="1"/>
    <col min="3" max="5" width="9.50390625" style="0" customWidth="1"/>
    <col min="6" max="6" width="5.625" style="0" customWidth="1"/>
    <col min="7" max="24" width="5.125" style="3" customWidth="1"/>
    <col min="25" max="25" width="9.50390625" style="0" bestFit="1" customWidth="1"/>
    <col min="31" max="31" width="9.50390625" style="0" bestFit="1" customWidth="1"/>
  </cols>
  <sheetData>
    <row r="1" spans="1:25" ht="20.25" thickBot="1">
      <c r="A1" s="83" t="str">
        <f>'基本資料'!$B$1&amp;"   "&amp;'基本資料'!$B$3&amp;"   "&amp;IF(Y1="","",CHOOSE(Y1+1,"資格賽","第一回合","第二回合","第三回合","第四回合"))&amp;"   編組表暨擊球速度表"&amp;"          "&amp;TEXT(IF(Y1="",'基本資料'!B2,CHOOSE(Y1+1,'基本資料'!B2-1,'基本資料'!B2,'基本資料'!B2+1,'基本資料'!B2+2,'基本資料'!B2+3)),"[$-404]e/mm/dd")</f>
        <v>宏碁青少年高爾夫球 2010 年 1 月份北區分區月賽   立益球場   第一回合   編組表暨擊球速度表          99/01/05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61">
        <v>1</v>
      </c>
    </row>
    <row r="2" spans="1:31" ht="16.5">
      <c r="A2" s="85">
        <f>IF('基本資料'!B4="","",'基本資料'!B4)</f>
        <v>1</v>
      </c>
      <c r="B2" s="86"/>
      <c r="C2" s="86"/>
      <c r="D2" s="86"/>
      <c r="E2" s="86"/>
      <c r="F2" s="7" t="s">
        <v>1</v>
      </c>
      <c r="G2" s="8">
        <f>IF(A2="","",A2)</f>
        <v>1</v>
      </c>
      <c r="H2" s="9">
        <f>IF(G2="","",IF(G2=18,1,G2+1))</f>
        <v>2</v>
      </c>
      <c r="I2" s="9">
        <f aca="true" t="shared" si="0" ref="I2:X2">IF(H2="","",IF(H2=18,1,H2+1))</f>
        <v>3</v>
      </c>
      <c r="J2" s="9">
        <f t="shared" si="0"/>
        <v>4</v>
      </c>
      <c r="K2" s="9">
        <f t="shared" si="0"/>
        <v>5</v>
      </c>
      <c r="L2" s="9">
        <f t="shared" si="0"/>
        <v>6</v>
      </c>
      <c r="M2" s="9">
        <f t="shared" si="0"/>
        <v>7</v>
      </c>
      <c r="N2" s="9">
        <f t="shared" si="0"/>
        <v>8</v>
      </c>
      <c r="O2" s="38">
        <f t="shared" si="0"/>
        <v>9</v>
      </c>
      <c r="P2" s="11">
        <f t="shared" si="0"/>
        <v>10</v>
      </c>
      <c r="Q2" s="12">
        <f t="shared" si="0"/>
        <v>11</v>
      </c>
      <c r="R2" s="12">
        <f t="shared" si="0"/>
        <v>12</v>
      </c>
      <c r="S2" s="12">
        <f t="shared" si="0"/>
        <v>13</v>
      </c>
      <c r="T2" s="12">
        <f t="shared" si="0"/>
        <v>14</v>
      </c>
      <c r="U2" s="12">
        <f t="shared" si="0"/>
        <v>15</v>
      </c>
      <c r="V2" s="12">
        <f t="shared" si="0"/>
        <v>16</v>
      </c>
      <c r="W2" s="12">
        <f t="shared" si="0"/>
        <v>17</v>
      </c>
      <c r="X2" s="10">
        <f t="shared" si="0"/>
        <v>18</v>
      </c>
      <c r="AE2" s="56">
        <v>0</v>
      </c>
    </row>
    <row r="3" spans="1:31" ht="16.5">
      <c r="A3" s="87"/>
      <c r="B3" s="88"/>
      <c r="C3" s="88"/>
      <c r="D3" s="88"/>
      <c r="E3" s="88"/>
      <c r="F3" s="13" t="s">
        <v>0</v>
      </c>
      <c r="G3" s="14">
        <f aca="true" t="shared" si="1" ref="G3:X3">IF(G2="","",HLOOKUP(G2,洞別,2,FALSE))</f>
        <v>4</v>
      </c>
      <c r="H3" s="15">
        <f t="shared" si="1"/>
        <v>4</v>
      </c>
      <c r="I3" s="15">
        <f t="shared" si="1"/>
        <v>4</v>
      </c>
      <c r="J3" s="15">
        <f t="shared" si="1"/>
        <v>4</v>
      </c>
      <c r="K3" s="15">
        <f t="shared" si="1"/>
        <v>4</v>
      </c>
      <c r="L3" s="15">
        <f t="shared" si="1"/>
        <v>3</v>
      </c>
      <c r="M3" s="15">
        <f t="shared" si="1"/>
        <v>5</v>
      </c>
      <c r="N3" s="15">
        <f t="shared" si="1"/>
        <v>3</v>
      </c>
      <c r="O3" s="39">
        <f t="shared" si="1"/>
        <v>4</v>
      </c>
      <c r="P3" s="14">
        <f t="shared" si="1"/>
        <v>4</v>
      </c>
      <c r="Q3" s="15">
        <f t="shared" si="1"/>
        <v>5</v>
      </c>
      <c r="R3" s="15">
        <f t="shared" si="1"/>
        <v>4</v>
      </c>
      <c r="S3" s="15">
        <f t="shared" si="1"/>
        <v>3</v>
      </c>
      <c r="T3" s="15">
        <f t="shared" si="1"/>
        <v>5</v>
      </c>
      <c r="U3" s="15">
        <f t="shared" si="1"/>
        <v>3</v>
      </c>
      <c r="V3" s="15">
        <f t="shared" si="1"/>
        <v>5</v>
      </c>
      <c r="W3" s="15">
        <f t="shared" si="1"/>
        <v>4</v>
      </c>
      <c r="X3" s="16">
        <f t="shared" si="1"/>
        <v>4</v>
      </c>
      <c r="AE3" s="57">
        <v>1</v>
      </c>
    </row>
    <row r="4" spans="1:31" ht="16.5">
      <c r="A4" s="62" t="s">
        <v>4</v>
      </c>
      <c r="B4" s="89" t="s">
        <v>5</v>
      </c>
      <c r="C4" s="90"/>
      <c r="D4" s="90"/>
      <c r="E4" s="90"/>
      <c r="F4" s="28"/>
      <c r="G4" s="33">
        <f>IF(OR(G2="",G3=0),"",HLOOKUP(G2,洞別,3,FALSE))</f>
        <v>15</v>
      </c>
      <c r="H4" s="21">
        <f aca="true" t="shared" si="2" ref="H4:X4">IF(OR(H2="",H3=0),"",HLOOKUP(H2,洞別,3,FALSE)+HLOOKUP(H2,洞別,4,FALSE))</f>
        <v>15</v>
      </c>
      <c r="I4" s="21">
        <f t="shared" si="2"/>
        <v>15</v>
      </c>
      <c r="J4" s="21">
        <f t="shared" si="2"/>
        <v>15</v>
      </c>
      <c r="K4" s="21">
        <f t="shared" si="2"/>
        <v>15</v>
      </c>
      <c r="L4" s="21">
        <f t="shared" si="2"/>
        <v>12</v>
      </c>
      <c r="M4" s="21">
        <f t="shared" si="2"/>
        <v>18</v>
      </c>
      <c r="N4" s="21">
        <f t="shared" si="2"/>
        <v>12</v>
      </c>
      <c r="O4" s="40">
        <f t="shared" si="2"/>
        <v>15</v>
      </c>
      <c r="P4" s="33">
        <f t="shared" si="2"/>
        <v>20</v>
      </c>
      <c r="Q4" s="21">
        <f t="shared" si="2"/>
        <v>18</v>
      </c>
      <c r="R4" s="21">
        <f t="shared" si="2"/>
        <v>15</v>
      </c>
      <c r="S4" s="21">
        <f t="shared" si="2"/>
        <v>12</v>
      </c>
      <c r="T4" s="21">
        <f t="shared" si="2"/>
        <v>18</v>
      </c>
      <c r="U4" s="21">
        <f t="shared" si="2"/>
        <v>12</v>
      </c>
      <c r="V4" s="21">
        <f t="shared" si="2"/>
        <v>18</v>
      </c>
      <c r="W4" s="21">
        <f t="shared" si="2"/>
        <v>15</v>
      </c>
      <c r="X4" s="30">
        <f t="shared" si="2"/>
        <v>15</v>
      </c>
      <c r="AE4" s="58">
        <v>2</v>
      </c>
    </row>
    <row r="5" spans="1:31" ht="16.5">
      <c r="A5" s="63">
        <v>1</v>
      </c>
      <c r="B5" s="64" t="s">
        <v>89</v>
      </c>
      <c r="C5" s="68" t="s">
        <v>90</v>
      </c>
      <c r="D5" s="64" t="s">
        <v>91</v>
      </c>
      <c r="E5" s="65" t="s">
        <v>18</v>
      </c>
      <c r="F5" s="5">
        <f>IF(B5="","",'基本資料'!$B$5)</f>
        <v>0.2708333333333333</v>
      </c>
      <c r="G5" s="22">
        <f aca="true" t="shared" si="3" ref="G5:G14">IF($B5="","",F5+G$4/60/24)</f>
        <v>0.28125</v>
      </c>
      <c r="H5" s="26">
        <f aca="true" t="shared" si="4" ref="H5:X6">IF($B5="","",G5+H$4/60/24)</f>
        <v>0.2916666666666667</v>
      </c>
      <c r="I5" s="26">
        <f t="shared" si="4"/>
        <v>0.30208333333333337</v>
      </c>
      <c r="J5" s="26">
        <f t="shared" si="4"/>
        <v>0.31250000000000006</v>
      </c>
      <c r="K5" s="26">
        <f t="shared" si="4"/>
        <v>0.32291666666666674</v>
      </c>
      <c r="L5" s="26">
        <f t="shared" si="4"/>
        <v>0.3312500000000001</v>
      </c>
      <c r="M5" s="26">
        <f t="shared" si="4"/>
        <v>0.3437500000000001</v>
      </c>
      <c r="N5" s="26">
        <f t="shared" si="4"/>
        <v>0.35208333333333347</v>
      </c>
      <c r="O5" s="41">
        <f t="shared" si="4"/>
        <v>0.36250000000000016</v>
      </c>
      <c r="P5" s="22">
        <f t="shared" si="4"/>
        <v>0.37638888888888905</v>
      </c>
      <c r="Q5" s="26">
        <f t="shared" si="4"/>
        <v>0.38888888888888906</v>
      </c>
      <c r="R5" s="26">
        <f t="shared" si="4"/>
        <v>0.39930555555555575</v>
      </c>
      <c r="S5" s="26">
        <f t="shared" si="4"/>
        <v>0.4076388888888891</v>
      </c>
      <c r="T5" s="26">
        <f t="shared" si="4"/>
        <v>0.4201388888888891</v>
      </c>
      <c r="U5" s="26">
        <f t="shared" si="4"/>
        <v>0.4284722222222225</v>
      </c>
      <c r="V5" s="26">
        <f t="shared" si="4"/>
        <v>0.4409722222222225</v>
      </c>
      <c r="W5" s="26">
        <f t="shared" si="4"/>
        <v>0.4513888888888892</v>
      </c>
      <c r="X5" s="27">
        <f t="shared" si="4"/>
        <v>0.46180555555555586</v>
      </c>
      <c r="AE5" s="59">
        <v>3</v>
      </c>
    </row>
    <row r="6" spans="1:31" ht="16.5">
      <c r="A6" s="63">
        <v>2</v>
      </c>
      <c r="B6" s="64" t="s">
        <v>77</v>
      </c>
      <c r="C6" s="64" t="s">
        <v>92</v>
      </c>
      <c r="D6" s="64" t="s">
        <v>93</v>
      </c>
      <c r="E6" s="65" t="s">
        <v>18</v>
      </c>
      <c r="F6" s="6">
        <f>IF(B6="","",IF('基本資料'!$H$6="",F5+('基本資料'!$B$6+'基本資料'!$K$6)/60/24,IF(MOD(A6,'基本資料'!$H$6)&lt;&gt;1,F5+'基本資料'!$B$6/60/24,F5+('基本資料'!$B$6+'基本資料'!$K$6)/60/24)))</f>
        <v>0.2770833333333333</v>
      </c>
      <c r="G6" s="23">
        <f t="shared" si="3"/>
        <v>0.2875</v>
      </c>
      <c r="H6" s="24">
        <f t="shared" si="4"/>
        <v>0.29791666666666666</v>
      </c>
      <c r="I6" s="24">
        <f t="shared" si="4"/>
        <v>0.30833333333333335</v>
      </c>
      <c r="J6" s="24">
        <f t="shared" si="4"/>
        <v>0.31875000000000003</v>
      </c>
      <c r="K6" s="24">
        <f t="shared" si="4"/>
        <v>0.3291666666666667</v>
      </c>
      <c r="L6" s="24">
        <f t="shared" si="4"/>
        <v>0.3375000000000001</v>
      </c>
      <c r="M6" s="24">
        <f t="shared" si="4"/>
        <v>0.3500000000000001</v>
      </c>
      <c r="N6" s="24">
        <f t="shared" si="4"/>
        <v>0.35833333333333345</v>
      </c>
      <c r="O6" s="42">
        <f t="shared" si="4"/>
        <v>0.36875000000000013</v>
      </c>
      <c r="P6" s="23">
        <f t="shared" si="4"/>
        <v>0.38263888888888903</v>
      </c>
      <c r="Q6" s="24">
        <f t="shared" si="4"/>
        <v>0.39513888888888904</v>
      </c>
      <c r="R6" s="24">
        <f t="shared" si="4"/>
        <v>0.4055555555555557</v>
      </c>
      <c r="S6" s="24">
        <f t="shared" si="4"/>
        <v>0.4138888888888891</v>
      </c>
      <c r="T6" s="24">
        <f t="shared" si="4"/>
        <v>0.4263888888888891</v>
      </c>
      <c r="U6" s="24">
        <f t="shared" si="4"/>
        <v>0.43472222222222245</v>
      </c>
      <c r="V6" s="24">
        <f t="shared" si="4"/>
        <v>0.44722222222222247</v>
      </c>
      <c r="W6" s="24">
        <f t="shared" si="4"/>
        <v>0.45763888888888915</v>
      </c>
      <c r="X6" s="25">
        <f t="shared" si="4"/>
        <v>0.46805555555555584</v>
      </c>
      <c r="AE6" s="60">
        <v>4</v>
      </c>
    </row>
    <row r="7" spans="1:24" ht="16.5">
      <c r="A7" s="63">
        <v>3</v>
      </c>
      <c r="B7" s="64" t="s">
        <v>74</v>
      </c>
      <c r="C7" s="64" t="s">
        <v>86</v>
      </c>
      <c r="D7" s="64" t="s">
        <v>76</v>
      </c>
      <c r="E7" s="65" t="s">
        <v>18</v>
      </c>
      <c r="F7" s="5">
        <f>IF(B7="","",IF('基本資料'!$H$6="",F6+('基本資料'!$B$6+'基本資料'!$K$6)/60/24,IF(MOD(A7,'基本資料'!$H$6)&lt;&gt;1,F6+'基本資料'!$B$6/60/24,F6+('基本資料'!$B$6+'基本資料'!$K$6)/60/24)))</f>
        <v>0.28333333333333327</v>
      </c>
      <c r="G7" s="22">
        <f t="shared" si="3"/>
        <v>0.29374999999999996</v>
      </c>
      <c r="H7" s="26">
        <f aca="true" t="shared" si="5" ref="H7:X7">IF($B7="","",G7+H$4/60/24)</f>
        <v>0.30416666666666664</v>
      </c>
      <c r="I7" s="26">
        <f t="shared" si="5"/>
        <v>0.3145833333333333</v>
      </c>
      <c r="J7" s="26">
        <f t="shared" si="5"/>
        <v>0.325</v>
      </c>
      <c r="K7" s="26">
        <f t="shared" si="5"/>
        <v>0.3354166666666667</v>
      </c>
      <c r="L7" s="26">
        <f t="shared" si="5"/>
        <v>0.34375000000000006</v>
      </c>
      <c r="M7" s="26">
        <f t="shared" si="5"/>
        <v>0.35625000000000007</v>
      </c>
      <c r="N7" s="26">
        <f t="shared" si="5"/>
        <v>0.3645833333333334</v>
      </c>
      <c r="O7" s="41">
        <f t="shared" si="5"/>
        <v>0.3750000000000001</v>
      </c>
      <c r="P7" s="22">
        <f t="shared" si="5"/>
        <v>0.388888888888889</v>
      </c>
      <c r="Q7" s="26">
        <f t="shared" si="5"/>
        <v>0.401388888888889</v>
      </c>
      <c r="R7" s="26">
        <f t="shared" si="5"/>
        <v>0.4118055555555557</v>
      </c>
      <c r="S7" s="26">
        <f t="shared" si="5"/>
        <v>0.42013888888888906</v>
      </c>
      <c r="T7" s="26">
        <f t="shared" si="5"/>
        <v>0.4326388888888891</v>
      </c>
      <c r="U7" s="26">
        <f t="shared" si="5"/>
        <v>0.44097222222222243</v>
      </c>
      <c r="V7" s="26">
        <f t="shared" si="5"/>
        <v>0.45347222222222244</v>
      </c>
      <c r="W7" s="26">
        <f t="shared" si="5"/>
        <v>0.46388888888888913</v>
      </c>
      <c r="X7" s="27">
        <f t="shared" si="5"/>
        <v>0.4743055555555558</v>
      </c>
    </row>
    <row r="8" spans="1:24" ht="16.5">
      <c r="A8" s="63">
        <v>4</v>
      </c>
      <c r="B8" s="64" t="s">
        <v>94</v>
      </c>
      <c r="C8" s="64" t="s">
        <v>95</v>
      </c>
      <c r="D8" s="64" t="s">
        <v>75</v>
      </c>
      <c r="E8" s="65" t="s">
        <v>96</v>
      </c>
      <c r="F8" s="6">
        <f>IF(B8="","",IF('基本資料'!$H$6="",F7+('基本資料'!$B$6+'基本資料'!$K$6)/60/24,IF(MOD(A8,'基本資料'!$H$6)&lt;&gt;1,F7+'基本資料'!$B$6/60/24,F7+('基本資料'!$B$6+'基本資料'!$K$6)/60/24)))</f>
        <v>0.28958333333333325</v>
      </c>
      <c r="G8" s="23">
        <f t="shared" si="3"/>
        <v>0.29999999999999993</v>
      </c>
      <c r="H8" s="24">
        <f aca="true" t="shared" si="6" ref="H8:X8">IF($B8="","",G8+H$4/60/24)</f>
        <v>0.3104166666666666</v>
      </c>
      <c r="I8" s="24">
        <f t="shared" si="6"/>
        <v>0.3208333333333333</v>
      </c>
      <c r="J8" s="24">
        <f t="shared" si="6"/>
        <v>0.33125</v>
      </c>
      <c r="K8" s="24">
        <f t="shared" si="6"/>
        <v>0.3416666666666667</v>
      </c>
      <c r="L8" s="24">
        <f t="shared" si="6"/>
        <v>0.35000000000000003</v>
      </c>
      <c r="M8" s="24">
        <f t="shared" si="6"/>
        <v>0.36250000000000004</v>
      </c>
      <c r="N8" s="24">
        <f t="shared" si="6"/>
        <v>0.3708333333333334</v>
      </c>
      <c r="O8" s="42">
        <f t="shared" si="6"/>
        <v>0.3812500000000001</v>
      </c>
      <c r="P8" s="23">
        <f t="shared" si="6"/>
        <v>0.395138888888889</v>
      </c>
      <c r="Q8" s="24">
        <f t="shared" si="6"/>
        <v>0.407638888888889</v>
      </c>
      <c r="R8" s="24">
        <f t="shared" si="6"/>
        <v>0.4180555555555557</v>
      </c>
      <c r="S8" s="24">
        <f t="shared" si="6"/>
        <v>0.42638888888888904</v>
      </c>
      <c r="T8" s="24">
        <f t="shared" si="6"/>
        <v>0.43888888888888905</v>
      </c>
      <c r="U8" s="24">
        <f t="shared" si="6"/>
        <v>0.4472222222222224</v>
      </c>
      <c r="V8" s="24">
        <f t="shared" si="6"/>
        <v>0.4597222222222224</v>
      </c>
      <c r="W8" s="24">
        <f t="shared" si="6"/>
        <v>0.4701388888888891</v>
      </c>
      <c r="X8" s="25">
        <f t="shared" si="6"/>
        <v>0.4805555555555558</v>
      </c>
    </row>
    <row r="9" spans="1:24" ht="16.5">
      <c r="A9" s="63">
        <v>5</v>
      </c>
      <c r="B9" s="64" t="s">
        <v>83</v>
      </c>
      <c r="C9" s="64" t="s">
        <v>97</v>
      </c>
      <c r="D9" s="64" t="s">
        <v>78</v>
      </c>
      <c r="E9" s="65" t="s">
        <v>98</v>
      </c>
      <c r="F9" s="5">
        <f>IF(B9="","",IF('基本資料'!$H$6="",F8+('基本資料'!$B$6+'基本資料'!$K$6)/60/24,IF(MOD(A9,'基本資料'!$H$6)&lt;&gt;1,F8+'基本資料'!$B$6/60/24,F8+('基本資料'!$B$6+'基本資料'!$K$6)/60/24)))</f>
        <v>0.2958333333333332</v>
      </c>
      <c r="G9" s="22">
        <f t="shared" si="3"/>
        <v>0.3062499999999999</v>
      </c>
      <c r="H9" s="26">
        <f aca="true" t="shared" si="7" ref="H9:X9">IF($B9="","",G9+H$4/60/24)</f>
        <v>0.3166666666666666</v>
      </c>
      <c r="I9" s="26">
        <f t="shared" si="7"/>
        <v>0.3270833333333333</v>
      </c>
      <c r="J9" s="26">
        <f t="shared" si="7"/>
        <v>0.33749999999999997</v>
      </c>
      <c r="K9" s="26">
        <f t="shared" si="7"/>
        <v>0.34791666666666665</v>
      </c>
      <c r="L9" s="26">
        <f t="shared" si="7"/>
        <v>0.35625</v>
      </c>
      <c r="M9" s="26">
        <f t="shared" si="7"/>
        <v>0.36875</v>
      </c>
      <c r="N9" s="26">
        <f t="shared" si="7"/>
        <v>0.3770833333333334</v>
      </c>
      <c r="O9" s="41">
        <f t="shared" si="7"/>
        <v>0.38750000000000007</v>
      </c>
      <c r="P9" s="22">
        <f t="shared" si="7"/>
        <v>0.40138888888888896</v>
      </c>
      <c r="Q9" s="26">
        <f t="shared" si="7"/>
        <v>0.413888888888889</v>
      </c>
      <c r="R9" s="26">
        <f t="shared" si="7"/>
        <v>0.42430555555555566</v>
      </c>
      <c r="S9" s="26">
        <f t="shared" si="7"/>
        <v>0.432638888888889</v>
      </c>
      <c r="T9" s="26">
        <f t="shared" si="7"/>
        <v>0.44513888888888903</v>
      </c>
      <c r="U9" s="26">
        <f t="shared" si="7"/>
        <v>0.4534722222222224</v>
      </c>
      <c r="V9" s="26">
        <f t="shared" si="7"/>
        <v>0.4659722222222224</v>
      </c>
      <c r="W9" s="26">
        <f t="shared" si="7"/>
        <v>0.4763888888888891</v>
      </c>
      <c r="X9" s="27">
        <f t="shared" si="7"/>
        <v>0.48680555555555577</v>
      </c>
    </row>
    <row r="10" spans="1:24" ht="16.5">
      <c r="A10" s="63">
        <v>6</v>
      </c>
      <c r="B10" s="64" t="s">
        <v>80</v>
      </c>
      <c r="C10" s="64" t="s">
        <v>84</v>
      </c>
      <c r="D10" s="64" t="s">
        <v>99</v>
      </c>
      <c r="E10" s="65" t="s">
        <v>81</v>
      </c>
      <c r="F10" s="6">
        <f>IF(B10="","",IF('基本資料'!$H$6="",F9+('基本資料'!$B$6+'基本資料'!$K$6)/60/24,IF(MOD(A10,'基本資料'!$H$6)&lt;&gt;1,F9+'基本資料'!$B$6/60/24,F9+('基本資料'!$B$6+'基本資料'!$K$6)/60/24)))</f>
        <v>0.3020833333333332</v>
      </c>
      <c r="G10" s="23">
        <f t="shared" si="3"/>
        <v>0.3124999999999999</v>
      </c>
      <c r="H10" s="24">
        <f aca="true" t="shared" si="8" ref="H10:X10">IF($B10="","",G10+H$4/60/24)</f>
        <v>0.3229166666666666</v>
      </c>
      <c r="I10" s="24">
        <f t="shared" si="8"/>
        <v>0.33333333333333326</v>
      </c>
      <c r="J10" s="24">
        <f t="shared" si="8"/>
        <v>0.34374999999999994</v>
      </c>
      <c r="K10" s="24">
        <f t="shared" si="8"/>
        <v>0.35416666666666663</v>
      </c>
      <c r="L10" s="24">
        <f t="shared" si="8"/>
        <v>0.3625</v>
      </c>
      <c r="M10" s="24">
        <f t="shared" si="8"/>
        <v>0.375</v>
      </c>
      <c r="N10" s="24">
        <f t="shared" si="8"/>
        <v>0.38333333333333336</v>
      </c>
      <c r="O10" s="42">
        <f t="shared" si="8"/>
        <v>0.39375000000000004</v>
      </c>
      <c r="P10" s="23">
        <f t="shared" si="8"/>
        <v>0.40763888888888894</v>
      </c>
      <c r="Q10" s="24">
        <f t="shared" si="8"/>
        <v>0.42013888888888895</v>
      </c>
      <c r="R10" s="24">
        <f t="shared" si="8"/>
        <v>0.43055555555555564</v>
      </c>
      <c r="S10" s="24">
        <f t="shared" si="8"/>
        <v>0.438888888888889</v>
      </c>
      <c r="T10" s="24">
        <f t="shared" si="8"/>
        <v>0.451388888888889</v>
      </c>
      <c r="U10" s="24">
        <f t="shared" si="8"/>
        <v>0.45972222222222237</v>
      </c>
      <c r="V10" s="24">
        <f t="shared" si="8"/>
        <v>0.4722222222222224</v>
      </c>
      <c r="W10" s="24">
        <f t="shared" si="8"/>
        <v>0.48263888888888906</v>
      </c>
      <c r="X10" s="25">
        <f t="shared" si="8"/>
        <v>0.49305555555555575</v>
      </c>
    </row>
    <row r="11" spans="1:24" ht="16.5">
      <c r="A11" s="63">
        <v>7</v>
      </c>
      <c r="B11" s="64" t="s">
        <v>85</v>
      </c>
      <c r="C11" s="64" t="s">
        <v>100</v>
      </c>
      <c r="D11" s="64" t="s">
        <v>101</v>
      </c>
      <c r="E11" s="65" t="s">
        <v>79</v>
      </c>
      <c r="F11" s="5">
        <f>IF(B11="","",IF('基本資料'!$H$6="",F10+('基本資料'!$B$6+'基本資料'!$K$6)/60/24,IF(MOD(A11,'基本資料'!$H$6)&lt;&gt;1,F10+'基本資料'!$B$6/60/24,F10+('基本資料'!$B$6+'基本資料'!$K$6)/60/24)))</f>
        <v>0.3083333333333332</v>
      </c>
      <c r="G11" s="22">
        <f t="shared" si="3"/>
        <v>0.31874999999999987</v>
      </c>
      <c r="H11" s="26">
        <f aca="true" t="shared" si="9" ref="H11:X11">IF($B11="","",G11+H$4/60/24)</f>
        <v>0.32916666666666655</v>
      </c>
      <c r="I11" s="26">
        <f t="shared" si="9"/>
        <v>0.33958333333333324</v>
      </c>
      <c r="J11" s="26">
        <f t="shared" si="9"/>
        <v>0.3499999999999999</v>
      </c>
      <c r="K11" s="26">
        <f t="shared" si="9"/>
        <v>0.3604166666666666</v>
      </c>
      <c r="L11" s="26">
        <f t="shared" si="9"/>
        <v>0.36874999999999997</v>
      </c>
      <c r="M11" s="26">
        <f t="shared" si="9"/>
        <v>0.38125</v>
      </c>
      <c r="N11" s="26">
        <f t="shared" si="9"/>
        <v>0.38958333333333334</v>
      </c>
      <c r="O11" s="41">
        <f t="shared" si="9"/>
        <v>0.4</v>
      </c>
      <c r="P11" s="22">
        <f t="shared" si="9"/>
        <v>0.4138888888888889</v>
      </c>
      <c r="Q11" s="26">
        <f t="shared" si="9"/>
        <v>0.42638888888888893</v>
      </c>
      <c r="R11" s="26">
        <f t="shared" si="9"/>
        <v>0.4368055555555556</v>
      </c>
      <c r="S11" s="26">
        <f t="shared" si="9"/>
        <v>0.445138888888889</v>
      </c>
      <c r="T11" s="26">
        <f t="shared" si="9"/>
        <v>0.457638888888889</v>
      </c>
      <c r="U11" s="26">
        <f t="shared" si="9"/>
        <v>0.46597222222222234</v>
      </c>
      <c r="V11" s="26">
        <f t="shared" si="9"/>
        <v>0.47847222222222235</v>
      </c>
      <c r="W11" s="26">
        <f t="shared" si="9"/>
        <v>0.48888888888888904</v>
      </c>
      <c r="X11" s="27">
        <f t="shared" si="9"/>
        <v>0.4993055555555557</v>
      </c>
    </row>
    <row r="12" spans="1:24" ht="16.5">
      <c r="A12" s="63">
        <v>8</v>
      </c>
      <c r="B12" s="64" t="s">
        <v>102</v>
      </c>
      <c r="C12" s="64" t="s">
        <v>103</v>
      </c>
      <c r="D12" s="64" t="s">
        <v>82</v>
      </c>
      <c r="E12" s="65" t="s">
        <v>104</v>
      </c>
      <c r="F12" s="6">
        <f>IF(B12="","",IF('基本資料'!$H$6="",F11+('基本資料'!$B$6+'基本資料'!$K$6)/60/24,IF(MOD(A12,'基本資料'!$H$6)&lt;&gt;1,F11+'基本資料'!$B$6/60/24,F11+('基本資料'!$B$6+'基本資料'!$K$6)/60/24)))</f>
        <v>0.31458333333333316</v>
      </c>
      <c r="G12" s="23">
        <f t="shared" si="3"/>
        <v>0.32499999999999984</v>
      </c>
      <c r="H12" s="24">
        <f aca="true" t="shared" si="10" ref="H12:X12">IF($B12="","",G12+H$4/60/24)</f>
        <v>0.33541666666666653</v>
      </c>
      <c r="I12" s="24">
        <f t="shared" si="10"/>
        <v>0.3458333333333332</v>
      </c>
      <c r="J12" s="24">
        <f t="shared" si="10"/>
        <v>0.3562499999999999</v>
      </c>
      <c r="K12" s="24">
        <f t="shared" si="10"/>
        <v>0.3666666666666666</v>
      </c>
      <c r="L12" s="24">
        <f t="shared" si="10"/>
        <v>0.37499999999999994</v>
      </c>
      <c r="M12" s="24">
        <f t="shared" si="10"/>
        <v>0.38749999999999996</v>
      </c>
      <c r="N12" s="24">
        <f t="shared" si="10"/>
        <v>0.3958333333333333</v>
      </c>
      <c r="O12" s="42">
        <f t="shared" si="10"/>
        <v>0.40625</v>
      </c>
      <c r="P12" s="23">
        <f t="shared" si="10"/>
        <v>0.4201388888888889</v>
      </c>
      <c r="Q12" s="24">
        <f t="shared" si="10"/>
        <v>0.4326388888888889</v>
      </c>
      <c r="R12" s="24">
        <f t="shared" si="10"/>
        <v>0.4430555555555556</v>
      </c>
      <c r="S12" s="24">
        <f t="shared" si="10"/>
        <v>0.45138888888888895</v>
      </c>
      <c r="T12" s="24">
        <f t="shared" si="10"/>
        <v>0.46388888888888896</v>
      </c>
      <c r="U12" s="24">
        <f t="shared" si="10"/>
        <v>0.4722222222222223</v>
      </c>
      <c r="V12" s="24">
        <f t="shared" si="10"/>
        <v>0.48472222222222233</v>
      </c>
      <c r="W12" s="24">
        <f t="shared" si="10"/>
        <v>0.495138888888889</v>
      </c>
      <c r="X12" s="25">
        <f t="shared" si="10"/>
        <v>0.5055555555555556</v>
      </c>
    </row>
    <row r="13" spans="1:24" ht="16.5">
      <c r="A13" s="63">
        <v>9</v>
      </c>
      <c r="B13" s="64" t="s">
        <v>71</v>
      </c>
      <c r="C13" s="64" t="s">
        <v>72</v>
      </c>
      <c r="D13" s="64" t="s">
        <v>153</v>
      </c>
      <c r="E13" s="65"/>
      <c r="F13" s="5">
        <f>IF(B13="","",IF('基本資料'!$H$6="",F12+('基本資料'!$B$6+'基本資料'!$K$6)/60/24,IF(MOD(A13,'基本資料'!$H$6)&lt;&gt;1,F12+'基本資料'!$B$6/60/24,F12+('基本資料'!$B$6+'基本資料'!$K$6)/60/24)))</f>
        <v>0.32083333333333314</v>
      </c>
      <c r="G13" s="22">
        <f t="shared" si="3"/>
        <v>0.3312499999999998</v>
      </c>
      <c r="H13" s="26">
        <f aca="true" t="shared" si="11" ref="H13:X13">IF($B13="","",G13+H$4/60/24)</f>
        <v>0.3416666666666665</v>
      </c>
      <c r="I13" s="26">
        <f t="shared" si="11"/>
        <v>0.3520833333333332</v>
      </c>
      <c r="J13" s="26">
        <f t="shared" si="11"/>
        <v>0.3624999999999999</v>
      </c>
      <c r="K13" s="26">
        <f t="shared" si="11"/>
        <v>0.37291666666666656</v>
      </c>
      <c r="L13" s="26">
        <f t="shared" si="11"/>
        <v>0.3812499999999999</v>
      </c>
      <c r="M13" s="26">
        <f t="shared" si="11"/>
        <v>0.39374999999999993</v>
      </c>
      <c r="N13" s="26">
        <f t="shared" si="11"/>
        <v>0.4020833333333333</v>
      </c>
      <c r="O13" s="41">
        <f t="shared" si="11"/>
        <v>0.4125</v>
      </c>
      <c r="P13" s="22">
        <f t="shared" si="11"/>
        <v>0.4263888888888889</v>
      </c>
      <c r="Q13" s="26">
        <f t="shared" si="11"/>
        <v>0.4388888888888889</v>
      </c>
      <c r="R13" s="26">
        <f t="shared" si="11"/>
        <v>0.44930555555555557</v>
      </c>
      <c r="S13" s="26">
        <f t="shared" si="11"/>
        <v>0.45763888888888893</v>
      </c>
      <c r="T13" s="26">
        <f t="shared" si="11"/>
        <v>0.47013888888888894</v>
      </c>
      <c r="U13" s="26">
        <f t="shared" si="11"/>
        <v>0.4784722222222223</v>
      </c>
      <c r="V13" s="26">
        <f t="shared" si="11"/>
        <v>0.4909722222222223</v>
      </c>
      <c r="W13" s="26">
        <f t="shared" si="11"/>
        <v>0.501388888888889</v>
      </c>
      <c r="X13" s="27">
        <f t="shared" si="11"/>
        <v>0.5118055555555556</v>
      </c>
    </row>
    <row r="14" spans="1:24" ht="16.5">
      <c r="A14" s="63">
        <v>10</v>
      </c>
      <c r="B14" s="64" t="s">
        <v>154</v>
      </c>
      <c r="C14" s="64" t="s">
        <v>73</v>
      </c>
      <c r="D14" s="64" t="s">
        <v>160</v>
      </c>
      <c r="E14" s="65"/>
      <c r="F14" s="6">
        <f>IF(B14="","",IF('基本資料'!$H$6="",F13+('基本資料'!$B$6+'基本資料'!$K$6)/60/24,IF(MOD(A14,'基本資料'!$H$6)&lt;&gt;1,F13+'基本資料'!$B$6/60/24,F13+('基本資料'!$B$6+'基本資料'!$K$6)/60/24)))</f>
        <v>0.3270833333333331</v>
      </c>
      <c r="G14" s="23">
        <f t="shared" si="3"/>
        <v>0.3374999999999998</v>
      </c>
      <c r="H14" s="24">
        <f aca="true" t="shared" si="12" ref="H14:X14">IF($B14="","",G14+H$4/60/24)</f>
        <v>0.3479166666666665</v>
      </c>
      <c r="I14" s="24">
        <f t="shared" si="12"/>
        <v>0.35833333333333317</v>
      </c>
      <c r="J14" s="24">
        <f t="shared" si="12"/>
        <v>0.36874999999999986</v>
      </c>
      <c r="K14" s="24">
        <f t="shared" si="12"/>
        <v>0.37916666666666654</v>
      </c>
      <c r="L14" s="24">
        <f t="shared" si="12"/>
        <v>0.3874999999999999</v>
      </c>
      <c r="M14" s="24">
        <f t="shared" si="12"/>
        <v>0.3999999999999999</v>
      </c>
      <c r="N14" s="24">
        <f t="shared" si="12"/>
        <v>0.40833333333333327</v>
      </c>
      <c r="O14" s="42">
        <f t="shared" si="12"/>
        <v>0.41874999999999996</v>
      </c>
      <c r="P14" s="23">
        <f t="shared" si="12"/>
        <v>0.43263888888888885</v>
      </c>
      <c r="Q14" s="24">
        <f t="shared" si="12"/>
        <v>0.44513888888888886</v>
      </c>
      <c r="R14" s="24">
        <f t="shared" si="12"/>
        <v>0.45555555555555555</v>
      </c>
      <c r="S14" s="24">
        <f t="shared" si="12"/>
        <v>0.4638888888888889</v>
      </c>
      <c r="T14" s="24">
        <f t="shared" si="12"/>
        <v>0.4763888888888889</v>
      </c>
      <c r="U14" s="24">
        <f t="shared" si="12"/>
        <v>0.4847222222222223</v>
      </c>
      <c r="V14" s="24">
        <f t="shared" si="12"/>
        <v>0.4972222222222223</v>
      </c>
      <c r="W14" s="24">
        <f t="shared" si="12"/>
        <v>0.507638888888889</v>
      </c>
      <c r="X14" s="25">
        <f t="shared" si="12"/>
        <v>0.5180555555555556</v>
      </c>
    </row>
    <row r="15" spans="1:24" ht="16.5">
      <c r="A15" s="63">
        <v>11</v>
      </c>
      <c r="B15" s="64"/>
      <c r="C15" s="64"/>
      <c r="D15" s="64"/>
      <c r="E15" s="65"/>
      <c r="F15" s="5">
        <f>IF(B15="","",IF('基本資料'!$H$6="",F14+('基本資料'!$B$6+'基本資料'!$K$6)/60/24,IF(MOD(A15,'基本資料'!$H$6)&lt;&gt;1,F14+'基本資料'!$B$6/60/24,F14+('基本資料'!$B$6+'基本資料'!$K$6)/60/24)))</f>
      </c>
      <c r="G15" s="22">
        <f aca="true" t="shared" si="13" ref="G15:X15">IF($B15="","",F15+G$4/60/24)</f>
      </c>
      <c r="H15" s="26">
        <f t="shared" si="13"/>
      </c>
      <c r="I15" s="26">
        <f t="shared" si="13"/>
      </c>
      <c r="J15" s="26">
        <f t="shared" si="13"/>
      </c>
      <c r="K15" s="26">
        <f t="shared" si="13"/>
      </c>
      <c r="L15" s="26">
        <f t="shared" si="13"/>
      </c>
      <c r="M15" s="26">
        <f t="shared" si="13"/>
      </c>
      <c r="N15" s="26">
        <f t="shared" si="13"/>
      </c>
      <c r="O15" s="41">
        <f t="shared" si="13"/>
      </c>
      <c r="P15" s="22">
        <f t="shared" si="13"/>
      </c>
      <c r="Q15" s="26">
        <f t="shared" si="13"/>
      </c>
      <c r="R15" s="26">
        <f t="shared" si="13"/>
      </c>
      <c r="S15" s="26">
        <f t="shared" si="13"/>
      </c>
      <c r="T15" s="26">
        <f t="shared" si="13"/>
      </c>
      <c r="U15" s="26">
        <f t="shared" si="13"/>
      </c>
      <c r="V15" s="26">
        <f t="shared" si="13"/>
      </c>
      <c r="W15" s="26">
        <f t="shared" si="13"/>
      </c>
      <c r="X15" s="27">
        <f t="shared" si="13"/>
      </c>
    </row>
    <row r="16" spans="1:24" ht="16.5">
      <c r="A16" s="63">
        <v>12</v>
      </c>
      <c r="B16" s="64"/>
      <c r="C16" s="64"/>
      <c r="D16" s="64"/>
      <c r="E16" s="65"/>
      <c r="F16" s="6">
        <f>IF(B16="","",IF('基本資料'!$H$6="",F15+('基本資料'!$B$6+'基本資料'!$K$6)/60/24,IF(MOD(A16,'基本資料'!$H$6)&lt;&gt;1,F15+'基本資料'!$B$6/60/24,F15+('基本資料'!$B$6+'基本資料'!$K$6)/60/24)))</f>
      </c>
      <c r="G16" s="23">
        <f aca="true" t="shared" si="14" ref="G16:X16">IF($B16="","",F16+G$4/60/24)</f>
      </c>
      <c r="H16" s="24">
        <f t="shared" si="14"/>
      </c>
      <c r="I16" s="24">
        <f t="shared" si="14"/>
      </c>
      <c r="J16" s="24">
        <f t="shared" si="14"/>
      </c>
      <c r="K16" s="24">
        <f t="shared" si="14"/>
      </c>
      <c r="L16" s="24">
        <f t="shared" si="14"/>
      </c>
      <c r="M16" s="24">
        <f t="shared" si="14"/>
      </c>
      <c r="N16" s="24">
        <f t="shared" si="14"/>
      </c>
      <c r="O16" s="42">
        <f t="shared" si="14"/>
      </c>
      <c r="P16" s="23">
        <f t="shared" si="14"/>
      </c>
      <c r="Q16" s="24">
        <f t="shared" si="14"/>
      </c>
      <c r="R16" s="24">
        <f t="shared" si="14"/>
      </c>
      <c r="S16" s="24">
        <f t="shared" si="14"/>
      </c>
      <c r="T16" s="24">
        <f t="shared" si="14"/>
      </c>
      <c r="U16" s="24">
        <f t="shared" si="14"/>
      </c>
      <c r="V16" s="24">
        <f t="shared" si="14"/>
      </c>
      <c r="W16" s="24">
        <f t="shared" si="14"/>
      </c>
      <c r="X16" s="25">
        <f t="shared" si="14"/>
      </c>
    </row>
    <row r="17" spans="1:24" ht="17.25" thickBot="1">
      <c r="A17" s="63">
        <v>13</v>
      </c>
      <c r="B17" s="64"/>
      <c r="C17" s="64"/>
      <c r="D17" s="64"/>
      <c r="E17" s="65"/>
      <c r="F17" s="45">
        <f>IF(B17="","",IF('基本資料'!$H$6="",F16+('基本資料'!$B$6+'基本資料'!$K$6)/60/24,IF(MOD(A17,'基本資料'!$H$6)&lt;&gt;1,F16+'基本資料'!$B$6/60/24,F16+('基本資料'!$B$6+'基本資料'!$K$6)/60/24)))</f>
      </c>
      <c r="G17" s="35">
        <f aca="true" t="shared" si="15" ref="G17:X17">IF($B17="","",F17+G$4/60/24)</f>
      </c>
      <c r="H17" s="36">
        <f t="shared" si="15"/>
      </c>
      <c r="I17" s="36">
        <f t="shared" si="15"/>
      </c>
      <c r="J17" s="36">
        <f t="shared" si="15"/>
      </c>
      <c r="K17" s="36">
        <f t="shared" si="15"/>
      </c>
      <c r="L17" s="36">
        <f t="shared" si="15"/>
      </c>
      <c r="M17" s="36">
        <f t="shared" si="15"/>
      </c>
      <c r="N17" s="36">
        <f t="shared" si="15"/>
      </c>
      <c r="O17" s="43">
        <f t="shared" si="15"/>
      </c>
      <c r="P17" s="35">
        <f t="shared" si="15"/>
      </c>
      <c r="Q17" s="36">
        <f t="shared" si="15"/>
      </c>
      <c r="R17" s="36">
        <f t="shared" si="15"/>
      </c>
      <c r="S17" s="36">
        <f t="shared" si="15"/>
      </c>
      <c r="T17" s="36">
        <f t="shared" si="15"/>
      </c>
      <c r="U17" s="36">
        <f t="shared" si="15"/>
      </c>
      <c r="V17" s="36">
        <f t="shared" si="15"/>
      </c>
      <c r="W17" s="36">
        <f t="shared" si="15"/>
      </c>
      <c r="X17" s="37">
        <f t="shared" si="15"/>
      </c>
    </row>
    <row r="18" spans="1:24" ht="17.25" thickBot="1">
      <c r="A18" s="66"/>
      <c r="B18" s="67"/>
      <c r="C18" s="67"/>
      <c r="D18" s="67"/>
      <c r="E18" s="67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6.5">
      <c r="A19" s="85">
        <f>IF('基本資料'!E4="","",'基本資料'!E4)</f>
        <v>10</v>
      </c>
      <c r="B19" s="86"/>
      <c r="C19" s="86"/>
      <c r="D19" s="86"/>
      <c r="E19" s="86"/>
      <c r="F19" s="7" t="s">
        <v>1</v>
      </c>
      <c r="G19" s="8">
        <f>IF(A19="","",A19)</f>
        <v>10</v>
      </c>
      <c r="H19" s="9">
        <f>IF(G19="","",IF(G19=18,1,G19+1))</f>
        <v>11</v>
      </c>
      <c r="I19" s="9">
        <f aca="true" t="shared" si="16" ref="I19:X19">IF(H19="","",IF(H19=18,1,H19+1))</f>
        <v>12</v>
      </c>
      <c r="J19" s="9">
        <f t="shared" si="16"/>
        <v>13</v>
      </c>
      <c r="K19" s="9">
        <f t="shared" si="16"/>
        <v>14</v>
      </c>
      <c r="L19" s="9">
        <f t="shared" si="16"/>
        <v>15</v>
      </c>
      <c r="M19" s="9">
        <f t="shared" si="16"/>
        <v>16</v>
      </c>
      <c r="N19" s="9">
        <f t="shared" si="16"/>
        <v>17</v>
      </c>
      <c r="O19" s="32">
        <f t="shared" si="16"/>
        <v>18</v>
      </c>
      <c r="P19" s="11">
        <f t="shared" si="16"/>
        <v>1</v>
      </c>
      <c r="Q19" s="12">
        <f t="shared" si="16"/>
        <v>2</v>
      </c>
      <c r="R19" s="12">
        <f t="shared" si="16"/>
        <v>3</v>
      </c>
      <c r="S19" s="12">
        <f t="shared" si="16"/>
        <v>4</v>
      </c>
      <c r="T19" s="12">
        <f t="shared" si="16"/>
        <v>5</v>
      </c>
      <c r="U19" s="12">
        <f t="shared" si="16"/>
        <v>6</v>
      </c>
      <c r="V19" s="12">
        <f t="shared" si="16"/>
        <v>7</v>
      </c>
      <c r="W19" s="12">
        <f t="shared" si="16"/>
        <v>8</v>
      </c>
      <c r="X19" s="10">
        <f t="shared" si="16"/>
        <v>9</v>
      </c>
    </row>
    <row r="20" spans="1:24" ht="16.5">
      <c r="A20" s="87"/>
      <c r="B20" s="88"/>
      <c r="C20" s="88"/>
      <c r="D20" s="88"/>
      <c r="E20" s="88"/>
      <c r="F20" s="13" t="s">
        <v>0</v>
      </c>
      <c r="G20" s="14">
        <f aca="true" t="shared" si="17" ref="G20:X20">IF(G19="","",HLOOKUP(G19,洞別,2,FALSE))</f>
        <v>4</v>
      </c>
      <c r="H20" s="31">
        <f t="shared" si="17"/>
        <v>5</v>
      </c>
      <c r="I20" s="31">
        <f t="shared" si="17"/>
        <v>4</v>
      </c>
      <c r="J20" s="31">
        <f t="shared" si="17"/>
        <v>3</v>
      </c>
      <c r="K20" s="31">
        <f t="shared" si="17"/>
        <v>5</v>
      </c>
      <c r="L20" s="31">
        <f t="shared" si="17"/>
        <v>3</v>
      </c>
      <c r="M20" s="31">
        <f t="shared" si="17"/>
        <v>5</v>
      </c>
      <c r="N20" s="31">
        <f t="shared" si="17"/>
        <v>4</v>
      </c>
      <c r="O20" s="44">
        <f t="shared" si="17"/>
        <v>4</v>
      </c>
      <c r="P20" s="14">
        <f t="shared" si="17"/>
        <v>4</v>
      </c>
      <c r="Q20" s="31">
        <f t="shared" si="17"/>
        <v>4</v>
      </c>
      <c r="R20" s="31">
        <f t="shared" si="17"/>
        <v>4</v>
      </c>
      <c r="S20" s="31">
        <f t="shared" si="17"/>
        <v>4</v>
      </c>
      <c r="T20" s="31">
        <f t="shared" si="17"/>
        <v>4</v>
      </c>
      <c r="U20" s="31">
        <f t="shared" si="17"/>
        <v>3</v>
      </c>
      <c r="V20" s="31">
        <f t="shared" si="17"/>
        <v>5</v>
      </c>
      <c r="W20" s="31">
        <f t="shared" si="17"/>
        <v>3</v>
      </c>
      <c r="X20" s="44">
        <f t="shared" si="17"/>
        <v>4</v>
      </c>
    </row>
    <row r="21" spans="1:24" ht="16.5">
      <c r="A21" s="62" t="s">
        <v>2</v>
      </c>
      <c r="B21" s="89" t="s">
        <v>3</v>
      </c>
      <c r="C21" s="90"/>
      <c r="D21" s="90"/>
      <c r="E21" s="90"/>
      <c r="F21" s="28"/>
      <c r="G21" s="33">
        <f>IF(OR(G19="",G20=0),"",HLOOKUP(G19,洞別,3,FALSE))</f>
        <v>15</v>
      </c>
      <c r="H21" s="21">
        <f aca="true" t="shared" si="18" ref="H21:X21">IF(OR(H19="",H20=0),"",HLOOKUP(H19,洞別,3,FALSE)+HLOOKUP(H19,洞別,4,FALSE))</f>
        <v>18</v>
      </c>
      <c r="I21" s="21">
        <f t="shared" si="18"/>
        <v>15</v>
      </c>
      <c r="J21" s="21">
        <f t="shared" si="18"/>
        <v>12</v>
      </c>
      <c r="K21" s="21">
        <f t="shared" si="18"/>
        <v>18</v>
      </c>
      <c r="L21" s="21">
        <f t="shared" si="18"/>
        <v>12</v>
      </c>
      <c r="M21" s="21">
        <f t="shared" si="18"/>
        <v>18</v>
      </c>
      <c r="N21" s="21">
        <f t="shared" si="18"/>
        <v>15</v>
      </c>
      <c r="O21" s="40">
        <f t="shared" si="18"/>
        <v>15</v>
      </c>
      <c r="P21" s="33">
        <f t="shared" si="18"/>
        <v>20</v>
      </c>
      <c r="Q21" s="21">
        <f t="shared" si="18"/>
        <v>15</v>
      </c>
      <c r="R21" s="21">
        <f t="shared" si="18"/>
        <v>15</v>
      </c>
      <c r="S21" s="21">
        <f t="shared" si="18"/>
        <v>15</v>
      </c>
      <c r="T21" s="21">
        <f t="shared" si="18"/>
        <v>15</v>
      </c>
      <c r="U21" s="21">
        <f t="shared" si="18"/>
        <v>12</v>
      </c>
      <c r="V21" s="21">
        <f t="shared" si="18"/>
        <v>18</v>
      </c>
      <c r="W21" s="21">
        <f t="shared" si="18"/>
        <v>12</v>
      </c>
      <c r="X21" s="30">
        <f t="shared" si="18"/>
        <v>15</v>
      </c>
    </row>
    <row r="22" spans="1:24" ht="16.5">
      <c r="A22" s="63">
        <v>1</v>
      </c>
      <c r="B22" s="64" t="s">
        <v>53</v>
      </c>
      <c r="C22" s="64" t="s">
        <v>56</v>
      </c>
      <c r="D22" s="64" t="s">
        <v>50</v>
      </c>
      <c r="E22" s="65" t="s">
        <v>18</v>
      </c>
      <c r="F22" s="5">
        <f>IF(B22="","",'基本資料'!$B$5)</f>
        <v>0.2708333333333333</v>
      </c>
      <c r="G22" s="22">
        <f aca="true" t="shared" si="19" ref="G22:G31">IF($B22="","",F22+G$4/60/24)</f>
        <v>0.28125</v>
      </c>
      <c r="H22" s="26">
        <f aca="true" t="shared" si="20" ref="H22:X22">IF($B22="","",G22+H$4/60/24)</f>
        <v>0.2916666666666667</v>
      </c>
      <c r="I22" s="26">
        <f t="shared" si="20"/>
        <v>0.30208333333333337</v>
      </c>
      <c r="J22" s="26">
        <f t="shared" si="20"/>
        <v>0.31250000000000006</v>
      </c>
      <c r="K22" s="26">
        <f t="shared" si="20"/>
        <v>0.32291666666666674</v>
      </c>
      <c r="L22" s="26">
        <f t="shared" si="20"/>
        <v>0.3312500000000001</v>
      </c>
      <c r="M22" s="26">
        <f t="shared" si="20"/>
        <v>0.3437500000000001</v>
      </c>
      <c r="N22" s="26">
        <f t="shared" si="20"/>
        <v>0.35208333333333347</v>
      </c>
      <c r="O22" s="27">
        <f t="shared" si="20"/>
        <v>0.36250000000000016</v>
      </c>
      <c r="P22" s="22">
        <f t="shared" si="20"/>
        <v>0.37638888888888905</v>
      </c>
      <c r="Q22" s="26">
        <f t="shared" si="20"/>
        <v>0.38888888888888906</v>
      </c>
      <c r="R22" s="26">
        <f t="shared" si="20"/>
        <v>0.39930555555555575</v>
      </c>
      <c r="S22" s="26">
        <f t="shared" si="20"/>
        <v>0.4076388888888891</v>
      </c>
      <c r="T22" s="26">
        <f t="shared" si="20"/>
        <v>0.4201388888888891</v>
      </c>
      <c r="U22" s="26">
        <f t="shared" si="20"/>
        <v>0.4284722222222225</v>
      </c>
      <c r="V22" s="26">
        <f t="shared" si="20"/>
        <v>0.4409722222222225</v>
      </c>
      <c r="W22" s="26">
        <f t="shared" si="20"/>
        <v>0.4513888888888892</v>
      </c>
      <c r="X22" s="27">
        <f t="shared" si="20"/>
        <v>0.46180555555555586</v>
      </c>
    </row>
    <row r="23" spans="1:24" ht="16.5">
      <c r="A23" s="63">
        <v>2</v>
      </c>
      <c r="B23" s="64" t="s">
        <v>112</v>
      </c>
      <c r="C23" s="64" t="s">
        <v>113</v>
      </c>
      <c r="D23" s="64" t="s">
        <v>54</v>
      </c>
      <c r="E23" s="65" t="s">
        <v>18</v>
      </c>
      <c r="F23" s="6">
        <f>IF(B23="","",IF('基本資料'!$H$6="",F22+('基本資料'!$B$6+'基本資料'!$K$6)/60/24,IF(MOD(A23,'基本資料'!$H$6)&lt;&gt;1,F22+'基本資料'!$B$6/60/24,F22+('基本資料'!$B$6+'基本資料'!$K$6)/60/24)))</f>
        <v>0.2770833333333333</v>
      </c>
      <c r="G23" s="23">
        <f t="shared" si="19"/>
        <v>0.2875</v>
      </c>
      <c r="H23" s="24">
        <f aca="true" t="shared" si="21" ref="H23:X23">IF($B23="","",G23+H$4/60/24)</f>
        <v>0.29791666666666666</v>
      </c>
      <c r="I23" s="24">
        <f t="shared" si="21"/>
        <v>0.30833333333333335</v>
      </c>
      <c r="J23" s="24">
        <f t="shared" si="21"/>
        <v>0.31875000000000003</v>
      </c>
      <c r="K23" s="24">
        <f t="shared" si="21"/>
        <v>0.3291666666666667</v>
      </c>
      <c r="L23" s="24">
        <f t="shared" si="21"/>
        <v>0.3375000000000001</v>
      </c>
      <c r="M23" s="24">
        <f t="shared" si="21"/>
        <v>0.3500000000000001</v>
      </c>
      <c r="N23" s="24">
        <f t="shared" si="21"/>
        <v>0.35833333333333345</v>
      </c>
      <c r="O23" s="25">
        <f t="shared" si="21"/>
        <v>0.36875000000000013</v>
      </c>
      <c r="P23" s="23">
        <f t="shared" si="21"/>
        <v>0.38263888888888903</v>
      </c>
      <c r="Q23" s="24">
        <f t="shared" si="21"/>
        <v>0.39513888888888904</v>
      </c>
      <c r="R23" s="24">
        <f t="shared" si="21"/>
        <v>0.4055555555555557</v>
      </c>
      <c r="S23" s="24">
        <f t="shared" si="21"/>
        <v>0.4138888888888891</v>
      </c>
      <c r="T23" s="24">
        <f t="shared" si="21"/>
        <v>0.4263888888888891</v>
      </c>
      <c r="U23" s="24">
        <f t="shared" si="21"/>
        <v>0.43472222222222245</v>
      </c>
      <c r="V23" s="24">
        <f t="shared" si="21"/>
        <v>0.44722222222222247</v>
      </c>
      <c r="W23" s="24">
        <f t="shared" si="21"/>
        <v>0.45763888888888915</v>
      </c>
      <c r="X23" s="25">
        <f t="shared" si="21"/>
        <v>0.46805555555555584</v>
      </c>
    </row>
    <row r="24" spans="1:24" ht="16.5">
      <c r="A24" s="63">
        <v>3</v>
      </c>
      <c r="B24" s="64" t="s">
        <v>59</v>
      </c>
      <c r="C24" s="64" t="s">
        <v>52</v>
      </c>
      <c r="D24" s="65" t="s">
        <v>114</v>
      </c>
      <c r="E24" s="65" t="s">
        <v>58</v>
      </c>
      <c r="F24" s="5">
        <f>IF(B24="","",IF('基本資料'!$H$6="",F23+('基本資料'!$B$6+'基本資料'!$K$6)/60/24,IF(MOD(A24,'基本資料'!$H$6)&lt;&gt;1,F23+'基本資料'!$B$6/60/24,F23+('基本資料'!$B$6+'基本資料'!$K$6)/60/24)))</f>
        <v>0.28333333333333327</v>
      </c>
      <c r="G24" s="22">
        <f t="shared" si="19"/>
        <v>0.29374999999999996</v>
      </c>
      <c r="H24" s="26">
        <f aca="true" t="shared" si="22" ref="H24:X24">IF($B24="","",G24+H$4/60/24)</f>
        <v>0.30416666666666664</v>
      </c>
      <c r="I24" s="26">
        <f t="shared" si="22"/>
        <v>0.3145833333333333</v>
      </c>
      <c r="J24" s="26">
        <f t="shared" si="22"/>
        <v>0.325</v>
      </c>
      <c r="K24" s="26">
        <f t="shared" si="22"/>
        <v>0.3354166666666667</v>
      </c>
      <c r="L24" s="26">
        <f t="shared" si="22"/>
        <v>0.34375000000000006</v>
      </c>
      <c r="M24" s="26">
        <f t="shared" si="22"/>
        <v>0.35625000000000007</v>
      </c>
      <c r="N24" s="26">
        <f t="shared" si="22"/>
        <v>0.3645833333333334</v>
      </c>
      <c r="O24" s="27">
        <f t="shared" si="22"/>
        <v>0.3750000000000001</v>
      </c>
      <c r="P24" s="22">
        <f t="shared" si="22"/>
        <v>0.388888888888889</v>
      </c>
      <c r="Q24" s="26">
        <f t="shared" si="22"/>
        <v>0.401388888888889</v>
      </c>
      <c r="R24" s="26">
        <f t="shared" si="22"/>
        <v>0.4118055555555557</v>
      </c>
      <c r="S24" s="26">
        <f t="shared" si="22"/>
        <v>0.42013888888888906</v>
      </c>
      <c r="T24" s="26">
        <f t="shared" si="22"/>
        <v>0.4326388888888891</v>
      </c>
      <c r="U24" s="26">
        <f t="shared" si="22"/>
        <v>0.44097222222222243</v>
      </c>
      <c r="V24" s="26">
        <f t="shared" si="22"/>
        <v>0.45347222222222244</v>
      </c>
      <c r="W24" s="26">
        <f t="shared" si="22"/>
        <v>0.46388888888888913</v>
      </c>
      <c r="X24" s="27">
        <f t="shared" si="22"/>
        <v>0.4743055555555558</v>
      </c>
    </row>
    <row r="25" spans="1:24" ht="16.5">
      <c r="A25" s="63">
        <v>4</v>
      </c>
      <c r="B25" s="64" t="s">
        <v>57</v>
      </c>
      <c r="C25" s="64" t="s">
        <v>115</v>
      </c>
      <c r="D25" s="64" t="s">
        <v>61</v>
      </c>
      <c r="E25" s="65" t="s">
        <v>51</v>
      </c>
      <c r="F25" s="6">
        <f>IF(B25="","",IF('基本資料'!$H$6="",F24+('基本資料'!$B$6+'基本資料'!$K$6)/60/24,IF(MOD(A25,'基本資料'!$H$6)&lt;&gt;1,F24+'基本資料'!$B$6/60/24,F24+('基本資料'!$B$6+'基本資料'!$K$6)/60/24)))</f>
        <v>0.28958333333333325</v>
      </c>
      <c r="G25" s="23">
        <f t="shared" si="19"/>
        <v>0.29999999999999993</v>
      </c>
      <c r="H25" s="24">
        <f aca="true" t="shared" si="23" ref="H25:X25">IF($B25="","",G25+H$4/60/24)</f>
        <v>0.3104166666666666</v>
      </c>
      <c r="I25" s="24">
        <f t="shared" si="23"/>
        <v>0.3208333333333333</v>
      </c>
      <c r="J25" s="24">
        <f t="shared" si="23"/>
        <v>0.33125</v>
      </c>
      <c r="K25" s="24">
        <f t="shared" si="23"/>
        <v>0.3416666666666667</v>
      </c>
      <c r="L25" s="24">
        <f t="shared" si="23"/>
        <v>0.35000000000000003</v>
      </c>
      <c r="M25" s="24">
        <f t="shared" si="23"/>
        <v>0.36250000000000004</v>
      </c>
      <c r="N25" s="24">
        <f t="shared" si="23"/>
        <v>0.3708333333333334</v>
      </c>
      <c r="O25" s="25">
        <f t="shared" si="23"/>
        <v>0.3812500000000001</v>
      </c>
      <c r="P25" s="23">
        <f t="shared" si="23"/>
        <v>0.395138888888889</v>
      </c>
      <c r="Q25" s="24">
        <f t="shared" si="23"/>
        <v>0.407638888888889</v>
      </c>
      <c r="R25" s="24">
        <f t="shared" si="23"/>
        <v>0.4180555555555557</v>
      </c>
      <c r="S25" s="24">
        <f t="shared" si="23"/>
        <v>0.42638888888888904</v>
      </c>
      <c r="T25" s="24">
        <f t="shared" si="23"/>
        <v>0.43888888888888905</v>
      </c>
      <c r="U25" s="24">
        <f t="shared" si="23"/>
        <v>0.4472222222222224</v>
      </c>
      <c r="V25" s="24">
        <f t="shared" si="23"/>
        <v>0.4597222222222224</v>
      </c>
      <c r="W25" s="24">
        <f t="shared" si="23"/>
        <v>0.4701388888888891</v>
      </c>
      <c r="X25" s="25">
        <f t="shared" si="23"/>
        <v>0.4805555555555558</v>
      </c>
    </row>
    <row r="26" spans="1:24" ht="16.5">
      <c r="A26" s="63">
        <v>5</v>
      </c>
      <c r="B26" s="64" t="s">
        <v>55</v>
      </c>
      <c r="C26" s="64" t="s">
        <v>49</v>
      </c>
      <c r="D26" s="65" t="s">
        <v>63</v>
      </c>
      <c r="E26" s="65" t="s">
        <v>60</v>
      </c>
      <c r="F26" s="5">
        <f>IF(B26="","",IF('基本資料'!$H$6="",F25+('基本資料'!$B$6+'基本資料'!$K$6)/60/24,IF(MOD(A26,'基本資料'!$H$6)&lt;&gt;1,F25+'基本資料'!$B$6/60/24,F25+('基本資料'!$B$6+'基本資料'!$K$6)/60/24)))</f>
        <v>0.2958333333333332</v>
      </c>
      <c r="G26" s="22">
        <f t="shared" si="19"/>
        <v>0.3062499999999999</v>
      </c>
      <c r="H26" s="26">
        <f aca="true" t="shared" si="24" ref="H26:X26">IF($B26="","",G26+H$4/60/24)</f>
        <v>0.3166666666666666</v>
      </c>
      <c r="I26" s="26">
        <f t="shared" si="24"/>
        <v>0.3270833333333333</v>
      </c>
      <c r="J26" s="26">
        <f t="shared" si="24"/>
        <v>0.33749999999999997</v>
      </c>
      <c r="K26" s="26">
        <f t="shared" si="24"/>
        <v>0.34791666666666665</v>
      </c>
      <c r="L26" s="26">
        <f t="shared" si="24"/>
        <v>0.35625</v>
      </c>
      <c r="M26" s="26">
        <f t="shared" si="24"/>
        <v>0.36875</v>
      </c>
      <c r="N26" s="26">
        <f t="shared" si="24"/>
        <v>0.3770833333333334</v>
      </c>
      <c r="O26" s="27">
        <f t="shared" si="24"/>
        <v>0.38750000000000007</v>
      </c>
      <c r="P26" s="22">
        <f t="shared" si="24"/>
        <v>0.40138888888888896</v>
      </c>
      <c r="Q26" s="26">
        <f t="shared" si="24"/>
        <v>0.413888888888889</v>
      </c>
      <c r="R26" s="26">
        <f t="shared" si="24"/>
        <v>0.42430555555555566</v>
      </c>
      <c r="S26" s="26">
        <f t="shared" si="24"/>
        <v>0.432638888888889</v>
      </c>
      <c r="T26" s="26">
        <f t="shared" si="24"/>
        <v>0.44513888888888903</v>
      </c>
      <c r="U26" s="26">
        <f t="shared" si="24"/>
        <v>0.4534722222222224</v>
      </c>
      <c r="V26" s="26">
        <f t="shared" si="24"/>
        <v>0.4659722222222224</v>
      </c>
      <c r="W26" s="26">
        <f t="shared" si="24"/>
        <v>0.4763888888888891</v>
      </c>
      <c r="X26" s="27">
        <f t="shared" si="24"/>
        <v>0.48680555555555577</v>
      </c>
    </row>
    <row r="27" spans="1:24" ht="16.5">
      <c r="A27" s="63">
        <v>6</v>
      </c>
      <c r="B27" s="64" t="s">
        <v>62</v>
      </c>
      <c r="C27" s="64" t="s">
        <v>116</v>
      </c>
      <c r="D27" s="64" t="s">
        <v>117</v>
      </c>
      <c r="E27" s="65" t="s">
        <v>118</v>
      </c>
      <c r="F27" s="6">
        <f>IF(B27="","",IF('基本資料'!$H$6="",F26+('基本資料'!$B$6+'基本資料'!$K$6)/60/24,IF(MOD(A27,'基本資料'!$H$6)&lt;&gt;1,F26+'基本資料'!$B$6/60/24,F26+('基本資料'!$B$6+'基本資料'!$K$6)/60/24)))</f>
        <v>0.3020833333333332</v>
      </c>
      <c r="G27" s="23">
        <f t="shared" si="19"/>
        <v>0.3124999999999999</v>
      </c>
      <c r="H27" s="24">
        <f aca="true" t="shared" si="25" ref="H27:X27">IF($B27="","",G27+H$4/60/24)</f>
        <v>0.3229166666666666</v>
      </c>
      <c r="I27" s="24">
        <f t="shared" si="25"/>
        <v>0.33333333333333326</v>
      </c>
      <c r="J27" s="24">
        <f t="shared" si="25"/>
        <v>0.34374999999999994</v>
      </c>
      <c r="K27" s="24">
        <f t="shared" si="25"/>
        <v>0.35416666666666663</v>
      </c>
      <c r="L27" s="24">
        <f t="shared" si="25"/>
        <v>0.3625</v>
      </c>
      <c r="M27" s="24">
        <f t="shared" si="25"/>
        <v>0.375</v>
      </c>
      <c r="N27" s="24">
        <f t="shared" si="25"/>
        <v>0.38333333333333336</v>
      </c>
      <c r="O27" s="25">
        <f t="shared" si="25"/>
        <v>0.39375000000000004</v>
      </c>
      <c r="P27" s="23">
        <f t="shared" si="25"/>
        <v>0.40763888888888894</v>
      </c>
      <c r="Q27" s="24">
        <f t="shared" si="25"/>
        <v>0.42013888888888895</v>
      </c>
      <c r="R27" s="24">
        <f t="shared" si="25"/>
        <v>0.43055555555555564</v>
      </c>
      <c r="S27" s="24">
        <f t="shared" si="25"/>
        <v>0.438888888888889</v>
      </c>
      <c r="T27" s="24">
        <f t="shared" si="25"/>
        <v>0.451388888888889</v>
      </c>
      <c r="U27" s="24">
        <f t="shared" si="25"/>
        <v>0.45972222222222237</v>
      </c>
      <c r="V27" s="24">
        <f t="shared" si="25"/>
        <v>0.4722222222222224</v>
      </c>
      <c r="W27" s="24">
        <f t="shared" si="25"/>
        <v>0.48263888888888906</v>
      </c>
      <c r="X27" s="25">
        <f t="shared" si="25"/>
        <v>0.49305555555555575</v>
      </c>
    </row>
    <row r="28" spans="1:24" ht="16.5">
      <c r="A28" s="63">
        <v>7</v>
      </c>
      <c r="B28" s="64" t="s">
        <v>34</v>
      </c>
      <c r="C28" s="64" t="s">
        <v>119</v>
      </c>
      <c r="D28" s="64" t="s">
        <v>120</v>
      </c>
      <c r="E28" s="65" t="s">
        <v>18</v>
      </c>
      <c r="F28" s="5">
        <f>IF(B28="","",IF('基本資料'!$H$6="",F27+('基本資料'!$B$6+'基本資料'!$K$6)/60/24,IF(MOD(A28,'基本資料'!$H$6)&lt;&gt;1,F27+'基本資料'!$B$6/60/24,F27+('基本資料'!$B$6+'基本資料'!$K$6)/60/24)))</f>
        <v>0.3083333333333332</v>
      </c>
      <c r="G28" s="22">
        <f t="shared" si="19"/>
        <v>0.31874999999999987</v>
      </c>
      <c r="H28" s="26">
        <f aca="true" t="shared" si="26" ref="H28:X28">IF($B28="","",G28+H$4/60/24)</f>
        <v>0.32916666666666655</v>
      </c>
      <c r="I28" s="26">
        <f t="shared" si="26"/>
        <v>0.33958333333333324</v>
      </c>
      <c r="J28" s="26">
        <f t="shared" si="26"/>
        <v>0.3499999999999999</v>
      </c>
      <c r="K28" s="26">
        <f t="shared" si="26"/>
        <v>0.3604166666666666</v>
      </c>
      <c r="L28" s="26">
        <f t="shared" si="26"/>
        <v>0.36874999999999997</v>
      </c>
      <c r="M28" s="26">
        <f t="shared" si="26"/>
        <v>0.38125</v>
      </c>
      <c r="N28" s="26">
        <f t="shared" si="26"/>
        <v>0.38958333333333334</v>
      </c>
      <c r="O28" s="27">
        <f t="shared" si="26"/>
        <v>0.4</v>
      </c>
      <c r="P28" s="22">
        <f t="shared" si="26"/>
        <v>0.4138888888888889</v>
      </c>
      <c r="Q28" s="26">
        <f t="shared" si="26"/>
        <v>0.42638888888888893</v>
      </c>
      <c r="R28" s="26">
        <f t="shared" si="26"/>
        <v>0.4368055555555556</v>
      </c>
      <c r="S28" s="26">
        <f t="shared" si="26"/>
        <v>0.445138888888889</v>
      </c>
      <c r="T28" s="26">
        <f t="shared" si="26"/>
        <v>0.457638888888889</v>
      </c>
      <c r="U28" s="26">
        <f t="shared" si="26"/>
        <v>0.46597222222222234</v>
      </c>
      <c r="V28" s="26">
        <f t="shared" si="26"/>
        <v>0.47847222222222235</v>
      </c>
      <c r="W28" s="26">
        <f t="shared" si="26"/>
        <v>0.48888888888888904</v>
      </c>
      <c r="X28" s="27">
        <f t="shared" si="26"/>
        <v>0.4993055555555557</v>
      </c>
    </row>
    <row r="29" spans="1:24" ht="16.5">
      <c r="A29" s="63">
        <v>8</v>
      </c>
      <c r="B29" s="64" t="s">
        <v>33</v>
      </c>
      <c r="C29" s="64" t="s">
        <v>38</v>
      </c>
      <c r="D29" s="64" t="s">
        <v>35</v>
      </c>
      <c r="E29" s="65" t="s">
        <v>32</v>
      </c>
      <c r="F29" s="6">
        <f>IF(B29="","",IF('基本資料'!$H$6="",F28+('基本資料'!$B$6+'基本資料'!$K$6)/60/24,IF(MOD(A29,'基本資料'!$H$6)&lt;&gt;1,F28+'基本資料'!$B$6/60/24,F28+('基本資料'!$B$6+'基本資料'!$K$6)/60/24)))</f>
        <v>0.31458333333333316</v>
      </c>
      <c r="G29" s="23">
        <f t="shared" si="19"/>
        <v>0.32499999999999984</v>
      </c>
      <c r="H29" s="24">
        <f aca="true" t="shared" si="27" ref="H29:X29">IF($B29="","",G29+H$4/60/24)</f>
        <v>0.33541666666666653</v>
      </c>
      <c r="I29" s="24">
        <f t="shared" si="27"/>
        <v>0.3458333333333332</v>
      </c>
      <c r="J29" s="24">
        <f t="shared" si="27"/>
        <v>0.3562499999999999</v>
      </c>
      <c r="K29" s="24">
        <f t="shared" si="27"/>
        <v>0.3666666666666666</v>
      </c>
      <c r="L29" s="24">
        <f t="shared" si="27"/>
        <v>0.37499999999999994</v>
      </c>
      <c r="M29" s="24">
        <f t="shared" si="27"/>
        <v>0.38749999999999996</v>
      </c>
      <c r="N29" s="24">
        <f t="shared" si="27"/>
        <v>0.3958333333333333</v>
      </c>
      <c r="O29" s="25">
        <f t="shared" si="27"/>
        <v>0.40625</v>
      </c>
      <c r="P29" s="23">
        <f t="shared" si="27"/>
        <v>0.4201388888888889</v>
      </c>
      <c r="Q29" s="24">
        <f t="shared" si="27"/>
        <v>0.4326388888888889</v>
      </c>
      <c r="R29" s="24">
        <f t="shared" si="27"/>
        <v>0.4430555555555556</v>
      </c>
      <c r="S29" s="24">
        <f t="shared" si="27"/>
        <v>0.45138888888888895</v>
      </c>
      <c r="T29" s="24">
        <f t="shared" si="27"/>
        <v>0.46388888888888896</v>
      </c>
      <c r="U29" s="24">
        <f t="shared" si="27"/>
        <v>0.4722222222222223</v>
      </c>
      <c r="V29" s="24">
        <f t="shared" si="27"/>
        <v>0.48472222222222233</v>
      </c>
      <c r="W29" s="24">
        <f t="shared" si="27"/>
        <v>0.495138888888889</v>
      </c>
      <c r="X29" s="25">
        <f t="shared" si="27"/>
        <v>0.5055555555555556</v>
      </c>
    </row>
    <row r="30" spans="1:24" ht="16.5">
      <c r="A30" s="63">
        <v>9</v>
      </c>
      <c r="B30" s="64"/>
      <c r="C30" s="64"/>
      <c r="D30" s="64"/>
      <c r="E30" s="65"/>
      <c r="F30" s="5">
        <f>IF(B30="","",IF('基本資料'!$H$6="",F29+('基本資料'!$B$6+'基本資料'!$K$6)/60/24,IF(MOD(A30,'基本資料'!$H$6)&lt;&gt;1,F29+'基本資料'!$B$6/60/24,F29+('基本資料'!$B$6+'基本資料'!$K$6)/60/24)))</f>
      </c>
      <c r="G30" s="22">
        <f t="shared" si="19"/>
      </c>
      <c r="H30" s="26">
        <f aca="true" t="shared" si="28" ref="H30:X30">IF($B30="","",G30+H$4/60/24)</f>
      </c>
      <c r="I30" s="26">
        <f t="shared" si="28"/>
      </c>
      <c r="J30" s="26">
        <f t="shared" si="28"/>
      </c>
      <c r="K30" s="26">
        <f t="shared" si="28"/>
      </c>
      <c r="L30" s="26">
        <f t="shared" si="28"/>
      </c>
      <c r="M30" s="26">
        <f t="shared" si="28"/>
      </c>
      <c r="N30" s="26">
        <f t="shared" si="28"/>
      </c>
      <c r="O30" s="27">
        <f t="shared" si="28"/>
      </c>
      <c r="P30" s="22">
        <f t="shared" si="28"/>
      </c>
      <c r="Q30" s="26">
        <f t="shared" si="28"/>
      </c>
      <c r="R30" s="26">
        <f t="shared" si="28"/>
      </c>
      <c r="S30" s="26">
        <f t="shared" si="28"/>
      </c>
      <c r="T30" s="26">
        <f t="shared" si="28"/>
      </c>
      <c r="U30" s="26">
        <f t="shared" si="28"/>
      </c>
      <c r="V30" s="26">
        <f t="shared" si="28"/>
      </c>
      <c r="W30" s="26">
        <f t="shared" si="28"/>
      </c>
      <c r="X30" s="27">
        <f t="shared" si="28"/>
      </c>
    </row>
    <row r="31" spans="1:24" ht="16.5">
      <c r="A31" s="63">
        <v>10</v>
      </c>
      <c r="B31" s="64"/>
      <c r="C31" s="64"/>
      <c r="D31" s="64"/>
      <c r="E31" s="65"/>
      <c r="F31" s="6">
        <f>IF(B31="","",IF('基本資料'!$H$6="",F30+('基本資料'!$B$6+'基本資料'!$K$6)/60/24,IF(MOD(A31,'基本資料'!$H$6)&lt;&gt;1,F30+'基本資料'!$B$6/60/24,F30+('基本資料'!$B$6+'基本資料'!$K$6)/60/24)))</f>
      </c>
      <c r="G31" s="23">
        <f t="shared" si="19"/>
      </c>
      <c r="H31" s="24">
        <f aca="true" t="shared" si="29" ref="H31:X31">IF($B31="","",G31+H$4/60/24)</f>
      </c>
      <c r="I31" s="24">
        <f t="shared" si="29"/>
      </c>
      <c r="J31" s="24">
        <f t="shared" si="29"/>
      </c>
      <c r="K31" s="24">
        <f t="shared" si="29"/>
      </c>
      <c r="L31" s="24">
        <f t="shared" si="29"/>
      </c>
      <c r="M31" s="24">
        <f t="shared" si="29"/>
      </c>
      <c r="N31" s="24">
        <f t="shared" si="29"/>
      </c>
      <c r="O31" s="25">
        <f t="shared" si="29"/>
      </c>
      <c r="P31" s="23">
        <f t="shared" si="29"/>
      </c>
      <c r="Q31" s="24">
        <f t="shared" si="29"/>
      </c>
      <c r="R31" s="24">
        <f t="shared" si="29"/>
      </c>
      <c r="S31" s="24">
        <f t="shared" si="29"/>
      </c>
      <c r="T31" s="24">
        <f t="shared" si="29"/>
      </c>
      <c r="U31" s="24">
        <f t="shared" si="29"/>
      </c>
      <c r="V31" s="24">
        <f t="shared" si="29"/>
      </c>
      <c r="W31" s="24">
        <f t="shared" si="29"/>
      </c>
      <c r="X31" s="25">
        <f t="shared" si="29"/>
      </c>
    </row>
    <row r="32" spans="1:24" ht="16.5">
      <c r="A32" s="63">
        <v>11</v>
      </c>
      <c r="B32" s="64"/>
      <c r="C32" s="64"/>
      <c r="D32" s="64"/>
      <c r="E32" s="65"/>
      <c r="F32" s="5">
        <f>IF(B32="","",IF('基本資料'!$H$6="",F31+('基本資料'!$B$6+'基本資料'!$K$6)/60/24,IF(MOD(A32,'基本資料'!$H$6)&lt;&gt;1,F31+'基本資料'!$B$6/60/24,F31+('基本資料'!$B$6+'基本資料'!$K$6)/60/24)))</f>
      </c>
      <c r="G32" s="22">
        <f aca="true" t="shared" si="30" ref="G32:X32">IF($B32="","",F32+G$4/60/24)</f>
      </c>
      <c r="H32" s="26">
        <f t="shared" si="30"/>
      </c>
      <c r="I32" s="26">
        <f t="shared" si="30"/>
      </c>
      <c r="J32" s="26">
        <f t="shared" si="30"/>
      </c>
      <c r="K32" s="26">
        <f t="shared" si="30"/>
      </c>
      <c r="L32" s="26">
        <f t="shared" si="30"/>
      </c>
      <c r="M32" s="26">
        <f t="shared" si="30"/>
      </c>
      <c r="N32" s="26">
        <f t="shared" si="30"/>
      </c>
      <c r="O32" s="27">
        <f t="shared" si="30"/>
      </c>
      <c r="P32" s="22">
        <f t="shared" si="30"/>
      </c>
      <c r="Q32" s="26">
        <f t="shared" si="30"/>
      </c>
      <c r="R32" s="26">
        <f t="shared" si="30"/>
      </c>
      <c r="S32" s="26">
        <f t="shared" si="30"/>
      </c>
      <c r="T32" s="26">
        <f t="shared" si="30"/>
      </c>
      <c r="U32" s="26">
        <f t="shared" si="30"/>
      </c>
      <c r="V32" s="26">
        <f t="shared" si="30"/>
      </c>
      <c r="W32" s="26">
        <f t="shared" si="30"/>
      </c>
      <c r="X32" s="27">
        <f t="shared" si="30"/>
      </c>
    </row>
    <row r="33" spans="1:24" ht="16.5">
      <c r="A33" s="63">
        <v>12</v>
      </c>
      <c r="B33" s="64"/>
      <c r="C33" s="64"/>
      <c r="D33" s="64"/>
      <c r="E33" s="65"/>
      <c r="F33" s="6">
        <f>IF(B33="","",IF('基本資料'!$H$6="",F32+('基本資料'!$B$6+'基本資料'!$K$6)/60/24,IF(MOD(A33,'基本資料'!$H$6)&lt;&gt;1,F32+'基本資料'!$B$6/60/24,F32+('基本資料'!$B$6+'基本資料'!$K$6)/60/24)))</f>
      </c>
      <c r="G33" s="23">
        <f aca="true" t="shared" si="31" ref="G33:X33">IF($B33="","",F33+G$4/60/24)</f>
      </c>
      <c r="H33" s="24">
        <f t="shared" si="31"/>
      </c>
      <c r="I33" s="24">
        <f t="shared" si="31"/>
      </c>
      <c r="J33" s="24">
        <f t="shared" si="31"/>
      </c>
      <c r="K33" s="24">
        <f t="shared" si="31"/>
      </c>
      <c r="L33" s="24">
        <f t="shared" si="31"/>
      </c>
      <c r="M33" s="24">
        <f t="shared" si="31"/>
      </c>
      <c r="N33" s="24">
        <f t="shared" si="31"/>
      </c>
      <c r="O33" s="25">
        <f t="shared" si="31"/>
      </c>
      <c r="P33" s="23">
        <f t="shared" si="31"/>
      </c>
      <c r="Q33" s="24">
        <f t="shared" si="31"/>
      </c>
      <c r="R33" s="24">
        <f t="shared" si="31"/>
      </c>
      <c r="S33" s="24">
        <f t="shared" si="31"/>
      </c>
      <c r="T33" s="24">
        <f t="shared" si="31"/>
      </c>
      <c r="U33" s="24">
        <f t="shared" si="31"/>
      </c>
      <c r="V33" s="24">
        <f t="shared" si="31"/>
      </c>
      <c r="W33" s="24">
        <f t="shared" si="31"/>
      </c>
      <c r="X33" s="25">
        <f t="shared" si="31"/>
      </c>
    </row>
    <row r="34" spans="1:24" ht="17.25" thickBot="1">
      <c r="A34" s="63">
        <v>13</v>
      </c>
      <c r="B34" s="64"/>
      <c r="C34" s="64"/>
      <c r="D34" s="64"/>
      <c r="E34" s="65"/>
      <c r="F34" s="45">
        <f>IF(B34="","",IF('基本資料'!$H$6="",F33+('基本資料'!$B$6+'基本資料'!$K$6)/60/24,IF(MOD(A34,'基本資料'!$H$6)&lt;&gt;1,F33+'基本資料'!$B$6/60/24,F33+('基本資料'!$B$6+'基本資料'!$K$6)/60/24)))</f>
      </c>
      <c r="G34" s="35">
        <f aca="true" t="shared" si="32" ref="G34:X34">IF($B34="","",F34+G$4/60/24)</f>
      </c>
      <c r="H34" s="36">
        <f t="shared" si="32"/>
      </c>
      <c r="I34" s="36">
        <f t="shared" si="32"/>
      </c>
      <c r="J34" s="36">
        <f t="shared" si="32"/>
      </c>
      <c r="K34" s="36">
        <f t="shared" si="32"/>
      </c>
      <c r="L34" s="36">
        <f t="shared" si="32"/>
      </c>
      <c r="M34" s="36">
        <f t="shared" si="32"/>
      </c>
      <c r="N34" s="36">
        <f t="shared" si="32"/>
      </c>
      <c r="O34" s="37">
        <f t="shared" si="32"/>
      </c>
      <c r="P34" s="35">
        <f t="shared" si="32"/>
      </c>
      <c r="Q34" s="36">
        <f t="shared" si="32"/>
      </c>
      <c r="R34" s="36">
        <f t="shared" si="32"/>
      </c>
      <c r="S34" s="36">
        <f t="shared" si="32"/>
      </c>
      <c r="T34" s="36">
        <f t="shared" si="32"/>
      </c>
      <c r="U34" s="36">
        <f t="shared" si="32"/>
      </c>
      <c r="V34" s="36">
        <f t="shared" si="32"/>
      </c>
      <c r="W34" s="36">
        <f t="shared" si="32"/>
      </c>
      <c r="X34" s="37">
        <f t="shared" si="32"/>
      </c>
    </row>
    <row r="35" spans="1:24" ht="16.5">
      <c r="A35" s="82" t="s">
        <v>16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</row>
    <row r="36" spans="1:24" ht="20.25" thickBot="1">
      <c r="A36" s="83" t="str">
        <f>A1</f>
        <v>宏碁青少年高爾夫球 2010 年 1 月份北區分區月賽   立益球場   第一回合   編組表暨擊球速度表          99/01/05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</row>
    <row r="37" spans="1:24" ht="16.5">
      <c r="A37" s="85">
        <f>IF('基本資料'!H4="","",'基本資料'!H4)</f>
        <v>5</v>
      </c>
      <c r="B37" s="86"/>
      <c r="C37" s="86"/>
      <c r="D37" s="86"/>
      <c r="E37" s="86"/>
      <c r="F37" s="7" t="s">
        <v>1</v>
      </c>
      <c r="G37" s="8">
        <f>IF(A37="","",A37)</f>
        <v>5</v>
      </c>
      <c r="H37" s="9">
        <f>IF(G37="","",IF(G37=18,1,G37+1))</f>
        <v>6</v>
      </c>
      <c r="I37" s="9">
        <f aca="true" t="shared" si="33" ref="I37:X37">IF(H37="","",IF(H37=18,1,H37+1))</f>
        <v>7</v>
      </c>
      <c r="J37" s="9">
        <f t="shared" si="33"/>
        <v>8</v>
      </c>
      <c r="K37" s="9">
        <f t="shared" si="33"/>
        <v>9</v>
      </c>
      <c r="L37" s="9">
        <f t="shared" si="33"/>
        <v>10</v>
      </c>
      <c r="M37" s="9">
        <f t="shared" si="33"/>
        <v>11</v>
      </c>
      <c r="N37" s="9">
        <f t="shared" si="33"/>
        <v>12</v>
      </c>
      <c r="O37" s="32">
        <f t="shared" si="33"/>
        <v>13</v>
      </c>
      <c r="P37" s="11">
        <f t="shared" si="33"/>
        <v>14</v>
      </c>
      <c r="Q37" s="12">
        <f t="shared" si="33"/>
        <v>15</v>
      </c>
      <c r="R37" s="12">
        <f t="shared" si="33"/>
        <v>16</v>
      </c>
      <c r="S37" s="12">
        <f t="shared" si="33"/>
        <v>17</v>
      </c>
      <c r="T37" s="12">
        <f t="shared" si="33"/>
        <v>18</v>
      </c>
      <c r="U37" s="12">
        <f t="shared" si="33"/>
        <v>1</v>
      </c>
      <c r="V37" s="12">
        <f t="shared" si="33"/>
        <v>2</v>
      </c>
      <c r="W37" s="12">
        <f t="shared" si="33"/>
        <v>3</v>
      </c>
      <c r="X37" s="10">
        <f t="shared" si="33"/>
        <v>4</v>
      </c>
    </row>
    <row r="38" spans="1:24" ht="16.5">
      <c r="A38" s="87"/>
      <c r="B38" s="88"/>
      <c r="C38" s="88"/>
      <c r="D38" s="88"/>
      <c r="E38" s="88"/>
      <c r="F38" s="13" t="s">
        <v>0</v>
      </c>
      <c r="G38" s="14">
        <f aca="true" t="shared" si="34" ref="G38:X38">IF(G37="","",HLOOKUP(G37,洞別,2,FALSE))</f>
        <v>4</v>
      </c>
      <c r="H38" s="31">
        <f t="shared" si="34"/>
        <v>3</v>
      </c>
      <c r="I38" s="31">
        <f t="shared" si="34"/>
        <v>5</v>
      </c>
      <c r="J38" s="31">
        <f t="shared" si="34"/>
        <v>3</v>
      </c>
      <c r="K38" s="31">
        <f t="shared" si="34"/>
        <v>4</v>
      </c>
      <c r="L38" s="31">
        <f t="shared" si="34"/>
        <v>4</v>
      </c>
      <c r="M38" s="31">
        <f t="shared" si="34"/>
        <v>5</v>
      </c>
      <c r="N38" s="31">
        <f t="shared" si="34"/>
        <v>4</v>
      </c>
      <c r="O38" s="44">
        <f t="shared" si="34"/>
        <v>3</v>
      </c>
      <c r="P38" s="14">
        <f t="shared" si="34"/>
        <v>5</v>
      </c>
      <c r="Q38" s="31">
        <f t="shared" si="34"/>
        <v>3</v>
      </c>
      <c r="R38" s="31">
        <f t="shared" si="34"/>
        <v>5</v>
      </c>
      <c r="S38" s="31">
        <f t="shared" si="34"/>
        <v>4</v>
      </c>
      <c r="T38" s="31">
        <f t="shared" si="34"/>
        <v>4</v>
      </c>
      <c r="U38" s="31">
        <f t="shared" si="34"/>
        <v>4</v>
      </c>
      <c r="V38" s="31">
        <f t="shared" si="34"/>
        <v>4</v>
      </c>
      <c r="W38" s="31">
        <f t="shared" si="34"/>
        <v>4</v>
      </c>
      <c r="X38" s="44">
        <f t="shared" si="34"/>
        <v>4</v>
      </c>
    </row>
    <row r="39" spans="1:24" ht="16.5">
      <c r="A39" s="62" t="s">
        <v>2</v>
      </c>
      <c r="B39" s="89" t="s">
        <v>3</v>
      </c>
      <c r="C39" s="90"/>
      <c r="D39" s="90"/>
      <c r="E39" s="90"/>
      <c r="F39" s="28"/>
      <c r="G39" s="33">
        <f aca="true" t="shared" si="35" ref="G39:X39">IF(OR(G37="",G38=0),"",HLOOKUP(G37,洞別,3,FALSE)+HLOOKUP(G37,洞別,4,FALSE))</f>
        <v>15</v>
      </c>
      <c r="H39" s="21">
        <f t="shared" si="35"/>
        <v>12</v>
      </c>
      <c r="I39" s="21">
        <f t="shared" si="35"/>
        <v>18</v>
      </c>
      <c r="J39" s="21">
        <f t="shared" si="35"/>
        <v>12</v>
      </c>
      <c r="K39" s="21">
        <f t="shared" si="35"/>
        <v>15</v>
      </c>
      <c r="L39" s="21">
        <f t="shared" si="35"/>
        <v>20</v>
      </c>
      <c r="M39" s="21">
        <f t="shared" si="35"/>
        <v>18</v>
      </c>
      <c r="N39" s="21">
        <f t="shared" si="35"/>
        <v>15</v>
      </c>
      <c r="O39" s="40">
        <f t="shared" si="35"/>
        <v>12</v>
      </c>
      <c r="P39" s="33">
        <f t="shared" si="35"/>
        <v>18</v>
      </c>
      <c r="Q39" s="21">
        <f t="shared" si="35"/>
        <v>12</v>
      </c>
      <c r="R39" s="21">
        <f t="shared" si="35"/>
        <v>18</v>
      </c>
      <c r="S39" s="21">
        <f t="shared" si="35"/>
        <v>15</v>
      </c>
      <c r="T39" s="21">
        <f t="shared" si="35"/>
        <v>15</v>
      </c>
      <c r="U39" s="21">
        <f t="shared" si="35"/>
        <v>20</v>
      </c>
      <c r="V39" s="21">
        <f t="shared" si="35"/>
        <v>15</v>
      </c>
      <c r="W39" s="21">
        <f t="shared" si="35"/>
        <v>15</v>
      </c>
      <c r="X39" s="30">
        <f t="shared" si="35"/>
        <v>15</v>
      </c>
    </row>
    <row r="40" spans="1:24" ht="16.5">
      <c r="A40" s="63">
        <v>1</v>
      </c>
      <c r="B40" s="64" t="s">
        <v>64</v>
      </c>
      <c r="C40" s="64" t="s">
        <v>30</v>
      </c>
      <c r="D40" s="64" t="s">
        <v>31</v>
      </c>
      <c r="E40" s="65" t="s">
        <v>18</v>
      </c>
      <c r="F40" s="5">
        <f>IF(B40="","",'基本資料'!$B$5)</f>
        <v>0.2708333333333333</v>
      </c>
      <c r="G40" s="22">
        <f aca="true" t="shared" si="36" ref="G40:G49">IF($B40="","",F40+G$4/60/24)</f>
        <v>0.28125</v>
      </c>
      <c r="H40" s="26">
        <f aca="true" t="shared" si="37" ref="H40:X40">IF($B40="","",G40+H$4/60/24)</f>
        <v>0.2916666666666667</v>
      </c>
      <c r="I40" s="26">
        <f t="shared" si="37"/>
        <v>0.30208333333333337</v>
      </c>
      <c r="J40" s="26">
        <f t="shared" si="37"/>
        <v>0.31250000000000006</v>
      </c>
      <c r="K40" s="26">
        <f t="shared" si="37"/>
        <v>0.32291666666666674</v>
      </c>
      <c r="L40" s="26">
        <f t="shared" si="37"/>
        <v>0.3312500000000001</v>
      </c>
      <c r="M40" s="26">
        <f t="shared" si="37"/>
        <v>0.3437500000000001</v>
      </c>
      <c r="N40" s="26">
        <f t="shared" si="37"/>
        <v>0.35208333333333347</v>
      </c>
      <c r="O40" s="27">
        <f t="shared" si="37"/>
        <v>0.36250000000000016</v>
      </c>
      <c r="P40" s="22">
        <f t="shared" si="37"/>
        <v>0.37638888888888905</v>
      </c>
      <c r="Q40" s="26">
        <f t="shared" si="37"/>
        <v>0.38888888888888906</v>
      </c>
      <c r="R40" s="26">
        <f t="shared" si="37"/>
        <v>0.39930555555555575</v>
      </c>
      <c r="S40" s="26">
        <f t="shared" si="37"/>
        <v>0.4076388888888891</v>
      </c>
      <c r="T40" s="26">
        <f t="shared" si="37"/>
        <v>0.4201388888888891</v>
      </c>
      <c r="U40" s="26">
        <f t="shared" si="37"/>
        <v>0.4284722222222225</v>
      </c>
      <c r="V40" s="26">
        <f t="shared" si="37"/>
        <v>0.4409722222222225</v>
      </c>
      <c r="W40" s="26">
        <f t="shared" si="37"/>
        <v>0.4513888888888892</v>
      </c>
      <c r="X40" s="27">
        <f t="shared" si="37"/>
        <v>0.46180555555555586</v>
      </c>
    </row>
    <row r="41" spans="1:24" ht="16.5">
      <c r="A41" s="63">
        <v>2</v>
      </c>
      <c r="B41" s="64" t="s">
        <v>105</v>
      </c>
      <c r="C41" s="64" t="s">
        <v>70</v>
      </c>
      <c r="D41" s="64" t="s">
        <v>65</v>
      </c>
      <c r="E41" s="65" t="s">
        <v>18</v>
      </c>
      <c r="F41" s="6">
        <f>IF(B41="","",IF('基本資料'!$H$6="",F40+('基本資料'!$B$6+'基本資料'!$K$6)/60/24,IF(MOD(A41,'基本資料'!$H$6)&lt;&gt;1,F40+'基本資料'!$B$6/60/24,F40+('基本資料'!$B$6+'基本資料'!$K$6)/60/24)))</f>
        <v>0.2770833333333333</v>
      </c>
      <c r="G41" s="23">
        <f t="shared" si="36"/>
        <v>0.2875</v>
      </c>
      <c r="H41" s="24">
        <f aca="true" t="shared" si="38" ref="H41:X41">IF($B41="","",G41+H$4/60/24)</f>
        <v>0.29791666666666666</v>
      </c>
      <c r="I41" s="24">
        <f t="shared" si="38"/>
        <v>0.30833333333333335</v>
      </c>
      <c r="J41" s="24">
        <f t="shared" si="38"/>
        <v>0.31875000000000003</v>
      </c>
      <c r="K41" s="24">
        <f t="shared" si="38"/>
        <v>0.3291666666666667</v>
      </c>
      <c r="L41" s="24">
        <f t="shared" si="38"/>
        <v>0.3375000000000001</v>
      </c>
      <c r="M41" s="24">
        <f t="shared" si="38"/>
        <v>0.3500000000000001</v>
      </c>
      <c r="N41" s="24">
        <f t="shared" si="38"/>
        <v>0.35833333333333345</v>
      </c>
      <c r="O41" s="25">
        <f t="shared" si="38"/>
        <v>0.36875000000000013</v>
      </c>
      <c r="P41" s="23">
        <f t="shared" si="38"/>
        <v>0.38263888888888903</v>
      </c>
      <c r="Q41" s="24">
        <f t="shared" si="38"/>
        <v>0.39513888888888904</v>
      </c>
      <c r="R41" s="24">
        <f t="shared" si="38"/>
        <v>0.4055555555555557</v>
      </c>
      <c r="S41" s="24">
        <f t="shared" si="38"/>
        <v>0.4138888888888891</v>
      </c>
      <c r="T41" s="24">
        <f t="shared" si="38"/>
        <v>0.4263888888888891</v>
      </c>
      <c r="U41" s="24">
        <f t="shared" si="38"/>
        <v>0.43472222222222245</v>
      </c>
      <c r="V41" s="24">
        <f t="shared" si="38"/>
        <v>0.44722222222222247</v>
      </c>
      <c r="W41" s="24">
        <f t="shared" si="38"/>
        <v>0.45763888888888915</v>
      </c>
      <c r="X41" s="25">
        <f t="shared" si="38"/>
        <v>0.46805555555555584</v>
      </c>
    </row>
    <row r="42" spans="1:24" ht="16.5">
      <c r="A42" s="63">
        <v>3</v>
      </c>
      <c r="B42" s="64" t="s">
        <v>106</v>
      </c>
      <c r="C42" s="64" t="s">
        <v>66</v>
      </c>
      <c r="D42" s="64" t="s">
        <v>107</v>
      </c>
      <c r="E42" s="65" t="s">
        <v>18</v>
      </c>
      <c r="F42" s="5">
        <f>IF(B42="","",IF('基本資料'!$H$6="",F41+('基本資料'!$B$6+'基本資料'!$K$6)/60/24,IF(MOD(A42,'基本資料'!$H$6)&lt;&gt;1,F41+'基本資料'!$B$6/60/24,F41+('基本資料'!$B$6+'基本資料'!$K$6)/60/24)))</f>
        <v>0.28333333333333327</v>
      </c>
      <c r="G42" s="22">
        <f t="shared" si="36"/>
        <v>0.29374999999999996</v>
      </c>
      <c r="H42" s="26">
        <f aca="true" t="shared" si="39" ref="H42:X42">IF($B42="","",G42+H$4/60/24)</f>
        <v>0.30416666666666664</v>
      </c>
      <c r="I42" s="26">
        <f t="shared" si="39"/>
        <v>0.3145833333333333</v>
      </c>
      <c r="J42" s="26">
        <f t="shared" si="39"/>
        <v>0.325</v>
      </c>
      <c r="K42" s="26">
        <f t="shared" si="39"/>
        <v>0.3354166666666667</v>
      </c>
      <c r="L42" s="26">
        <f t="shared" si="39"/>
        <v>0.34375000000000006</v>
      </c>
      <c r="M42" s="26">
        <f t="shared" si="39"/>
        <v>0.35625000000000007</v>
      </c>
      <c r="N42" s="26">
        <f t="shared" si="39"/>
        <v>0.3645833333333334</v>
      </c>
      <c r="O42" s="27">
        <f t="shared" si="39"/>
        <v>0.3750000000000001</v>
      </c>
      <c r="P42" s="22">
        <f t="shared" si="39"/>
        <v>0.388888888888889</v>
      </c>
      <c r="Q42" s="26">
        <f t="shared" si="39"/>
        <v>0.401388888888889</v>
      </c>
      <c r="R42" s="26">
        <f t="shared" si="39"/>
        <v>0.4118055555555557</v>
      </c>
      <c r="S42" s="26">
        <f t="shared" si="39"/>
        <v>0.42013888888888906</v>
      </c>
      <c r="T42" s="26">
        <f t="shared" si="39"/>
        <v>0.4326388888888891</v>
      </c>
      <c r="U42" s="26">
        <f t="shared" si="39"/>
        <v>0.44097222222222243</v>
      </c>
      <c r="V42" s="26">
        <f t="shared" si="39"/>
        <v>0.45347222222222244</v>
      </c>
      <c r="W42" s="26">
        <f t="shared" si="39"/>
        <v>0.46388888888888913</v>
      </c>
      <c r="X42" s="27">
        <f t="shared" si="39"/>
        <v>0.4743055555555558</v>
      </c>
    </row>
    <row r="43" spans="1:24" ht="16.5">
      <c r="A43" s="63">
        <v>4</v>
      </c>
      <c r="B43" s="64" t="s">
        <v>108</v>
      </c>
      <c r="C43" s="64" t="s">
        <v>67</v>
      </c>
      <c r="D43" s="64" t="s">
        <v>69</v>
      </c>
      <c r="E43" s="65" t="s">
        <v>68</v>
      </c>
      <c r="F43" s="6">
        <f>IF(B43="","",IF('基本資料'!$H$6="",F42+('基本資料'!$B$6+'基本資料'!$K$6)/60/24,IF(MOD(A43,'基本資料'!$H$6)&lt;&gt;1,F42+'基本資料'!$B$6/60/24,F42+('基本資料'!$B$6+'基本資料'!$K$6)/60/24)))</f>
        <v>0.28958333333333325</v>
      </c>
      <c r="G43" s="23">
        <f t="shared" si="36"/>
        <v>0.29999999999999993</v>
      </c>
      <c r="H43" s="24">
        <f aca="true" t="shared" si="40" ref="H43:X43">IF($B43="","",G43+H$4/60/24)</f>
        <v>0.3104166666666666</v>
      </c>
      <c r="I43" s="24">
        <f t="shared" si="40"/>
        <v>0.3208333333333333</v>
      </c>
      <c r="J43" s="24">
        <f t="shared" si="40"/>
        <v>0.33125</v>
      </c>
      <c r="K43" s="24">
        <f t="shared" si="40"/>
        <v>0.3416666666666667</v>
      </c>
      <c r="L43" s="24">
        <f t="shared" si="40"/>
        <v>0.35000000000000003</v>
      </c>
      <c r="M43" s="24">
        <f t="shared" si="40"/>
        <v>0.36250000000000004</v>
      </c>
      <c r="N43" s="24">
        <f t="shared" si="40"/>
        <v>0.3708333333333334</v>
      </c>
      <c r="O43" s="25">
        <f t="shared" si="40"/>
        <v>0.3812500000000001</v>
      </c>
      <c r="P43" s="23">
        <f t="shared" si="40"/>
        <v>0.395138888888889</v>
      </c>
      <c r="Q43" s="24">
        <f t="shared" si="40"/>
        <v>0.407638888888889</v>
      </c>
      <c r="R43" s="24">
        <f t="shared" si="40"/>
        <v>0.4180555555555557</v>
      </c>
      <c r="S43" s="24">
        <f t="shared" si="40"/>
        <v>0.42638888888888904</v>
      </c>
      <c r="T43" s="24">
        <f t="shared" si="40"/>
        <v>0.43888888888888905</v>
      </c>
      <c r="U43" s="24">
        <f t="shared" si="40"/>
        <v>0.4472222222222224</v>
      </c>
      <c r="V43" s="24">
        <f t="shared" si="40"/>
        <v>0.4597222222222224</v>
      </c>
      <c r="W43" s="24">
        <f t="shared" si="40"/>
        <v>0.4701388888888891</v>
      </c>
      <c r="X43" s="25">
        <f t="shared" si="40"/>
        <v>0.4805555555555558</v>
      </c>
    </row>
    <row r="44" spans="1:24" ht="16.5">
      <c r="A44" s="63">
        <v>5</v>
      </c>
      <c r="B44" s="64" t="s">
        <v>41</v>
      </c>
      <c r="C44" s="64" t="s">
        <v>109</v>
      </c>
      <c r="D44" s="64" t="s">
        <v>42</v>
      </c>
      <c r="E44" s="65" t="s">
        <v>159</v>
      </c>
      <c r="F44" s="5">
        <f>IF(B44="","",IF('基本資料'!$H$6="",F43+('基本資料'!$B$6+'基本資料'!$K$6)/60/24,IF(MOD(A44,'基本資料'!$H$6)&lt;&gt;1,F43+'基本資料'!$B$6/60/24,F43+('基本資料'!$B$6+'基本資料'!$K$6)/60/24)))</f>
        <v>0.2958333333333332</v>
      </c>
      <c r="G44" s="22">
        <f t="shared" si="36"/>
        <v>0.3062499999999999</v>
      </c>
      <c r="H44" s="26">
        <f aca="true" t="shared" si="41" ref="H44:X44">IF($B44="","",G44+H$4/60/24)</f>
        <v>0.3166666666666666</v>
      </c>
      <c r="I44" s="26">
        <f t="shared" si="41"/>
        <v>0.3270833333333333</v>
      </c>
      <c r="J44" s="26">
        <f t="shared" si="41"/>
        <v>0.33749999999999997</v>
      </c>
      <c r="K44" s="26">
        <f t="shared" si="41"/>
        <v>0.34791666666666665</v>
      </c>
      <c r="L44" s="26">
        <f t="shared" si="41"/>
        <v>0.35625</v>
      </c>
      <c r="M44" s="26">
        <f t="shared" si="41"/>
        <v>0.36875</v>
      </c>
      <c r="N44" s="26">
        <f t="shared" si="41"/>
        <v>0.3770833333333334</v>
      </c>
      <c r="O44" s="27">
        <f t="shared" si="41"/>
        <v>0.38750000000000007</v>
      </c>
      <c r="P44" s="22">
        <f t="shared" si="41"/>
        <v>0.40138888888888896</v>
      </c>
      <c r="Q44" s="26">
        <f t="shared" si="41"/>
        <v>0.413888888888889</v>
      </c>
      <c r="R44" s="26">
        <f t="shared" si="41"/>
        <v>0.42430555555555566</v>
      </c>
      <c r="S44" s="26">
        <f t="shared" si="41"/>
        <v>0.432638888888889</v>
      </c>
      <c r="T44" s="26">
        <f t="shared" si="41"/>
        <v>0.44513888888888903</v>
      </c>
      <c r="U44" s="26">
        <f t="shared" si="41"/>
        <v>0.4534722222222224</v>
      </c>
      <c r="V44" s="26">
        <f t="shared" si="41"/>
        <v>0.4659722222222224</v>
      </c>
      <c r="W44" s="26">
        <f t="shared" si="41"/>
        <v>0.4763888888888891</v>
      </c>
      <c r="X44" s="27">
        <f t="shared" si="41"/>
        <v>0.48680555555555577</v>
      </c>
    </row>
    <row r="45" spans="1:24" ht="16.5">
      <c r="A45" s="63">
        <v>6</v>
      </c>
      <c r="B45" s="64" t="s">
        <v>110</v>
      </c>
      <c r="C45" s="64" t="s">
        <v>40</v>
      </c>
      <c r="D45" s="64" t="s">
        <v>46</v>
      </c>
      <c r="E45" s="65" t="s">
        <v>161</v>
      </c>
      <c r="F45" s="6">
        <f>IF(B45="","",IF('基本資料'!$H$6="",F44+('基本資料'!$B$6+'基本資料'!$K$6)/60/24,IF(MOD(A45,'基本資料'!$H$6)&lt;&gt;1,F44+'基本資料'!$B$6/60/24,F44+('基本資料'!$B$6+'基本資料'!$K$6)/60/24)))</f>
        <v>0.3020833333333332</v>
      </c>
      <c r="G45" s="23">
        <f t="shared" si="36"/>
        <v>0.3124999999999999</v>
      </c>
      <c r="H45" s="24">
        <f aca="true" t="shared" si="42" ref="H45:X45">IF($B45="","",G45+H$4/60/24)</f>
        <v>0.3229166666666666</v>
      </c>
      <c r="I45" s="24">
        <f t="shared" si="42"/>
        <v>0.33333333333333326</v>
      </c>
      <c r="J45" s="24">
        <f t="shared" si="42"/>
        <v>0.34374999999999994</v>
      </c>
      <c r="K45" s="24">
        <f t="shared" si="42"/>
        <v>0.35416666666666663</v>
      </c>
      <c r="L45" s="24">
        <f t="shared" si="42"/>
        <v>0.3625</v>
      </c>
      <c r="M45" s="24">
        <f t="shared" si="42"/>
        <v>0.375</v>
      </c>
      <c r="N45" s="24">
        <f t="shared" si="42"/>
        <v>0.38333333333333336</v>
      </c>
      <c r="O45" s="25">
        <f t="shared" si="42"/>
        <v>0.39375000000000004</v>
      </c>
      <c r="P45" s="23">
        <f t="shared" si="42"/>
        <v>0.40763888888888894</v>
      </c>
      <c r="Q45" s="24">
        <f t="shared" si="42"/>
        <v>0.42013888888888895</v>
      </c>
      <c r="R45" s="24">
        <f t="shared" si="42"/>
        <v>0.43055555555555564</v>
      </c>
      <c r="S45" s="24">
        <f t="shared" si="42"/>
        <v>0.438888888888889</v>
      </c>
      <c r="T45" s="24">
        <f t="shared" si="42"/>
        <v>0.451388888888889</v>
      </c>
      <c r="U45" s="24">
        <f t="shared" si="42"/>
        <v>0.45972222222222237</v>
      </c>
      <c r="V45" s="24">
        <f t="shared" si="42"/>
        <v>0.4722222222222224</v>
      </c>
      <c r="W45" s="24">
        <f t="shared" si="42"/>
        <v>0.48263888888888906</v>
      </c>
      <c r="X45" s="25">
        <f t="shared" si="42"/>
        <v>0.49305555555555575</v>
      </c>
    </row>
    <row r="46" spans="1:24" ht="16.5">
      <c r="A46" s="63">
        <v>7</v>
      </c>
      <c r="B46" s="64" t="s">
        <v>44</v>
      </c>
      <c r="C46" s="64" t="s">
        <v>111</v>
      </c>
      <c r="D46" s="64" t="s">
        <v>48</v>
      </c>
      <c r="E46" s="65" t="s">
        <v>47</v>
      </c>
      <c r="F46" s="5">
        <f>IF(B46="","",IF('基本資料'!$H$6="",F45+('基本資料'!$B$6+'基本資料'!$K$6)/60/24,IF(MOD(A46,'基本資料'!$H$6)&lt;&gt;1,F45+'基本資料'!$B$6/60/24,F45+('基本資料'!$B$6+'基本資料'!$K$6)/60/24)))</f>
        <v>0.3083333333333332</v>
      </c>
      <c r="G46" s="22">
        <f t="shared" si="36"/>
        <v>0.31874999999999987</v>
      </c>
      <c r="H46" s="26">
        <f aca="true" t="shared" si="43" ref="H46:X46">IF($B46="","",G46+H$4/60/24)</f>
        <v>0.32916666666666655</v>
      </c>
      <c r="I46" s="26">
        <f t="shared" si="43"/>
        <v>0.33958333333333324</v>
      </c>
      <c r="J46" s="26">
        <f t="shared" si="43"/>
        <v>0.3499999999999999</v>
      </c>
      <c r="K46" s="26">
        <f t="shared" si="43"/>
        <v>0.3604166666666666</v>
      </c>
      <c r="L46" s="26">
        <f t="shared" si="43"/>
        <v>0.36874999999999997</v>
      </c>
      <c r="M46" s="26">
        <f t="shared" si="43"/>
        <v>0.38125</v>
      </c>
      <c r="N46" s="26">
        <f t="shared" si="43"/>
        <v>0.38958333333333334</v>
      </c>
      <c r="O46" s="27">
        <f t="shared" si="43"/>
        <v>0.4</v>
      </c>
      <c r="P46" s="22">
        <f t="shared" si="43"/>
        <v>0.4138888888888889</v>
      </c>
      <c r="Q46" s="26">
        <f t="shared" si="43"/>
        <v>0.42638888888888893</v>
      </c>
      <c r="R46" s="26">
        <f t="shared" si="43"/>
        <v>0.4368055555555556</v>
      </c>
      <c r="S46" s="26">
        <f t="shared" si="43"/>
        <v>0.445138888888889</v>
      </c>
      <c r="T46" s="26">
        <f t="shared" si="43"/>
        <v>0.457638888888889</v>
      </c>
      <c r="U46" s="26">
        <f t="shared" si="43"/>
        <v>0.46597222222222234</v>
      </c>
      <c r="V46" s="26">
        <f t="shared" si="43"/>
        <v>0.47847222222222235</v>
      </c>
      <c r="W46" s="26">
        <f t="shared" si="43"/>
        <v>0.48888888888888904</v>
      </c>
      <c r="X46" s="27">
        <f t="shared" si="43"/>
        <v>0.4993055555555557</v>
      </c>
    </row>
    <row r="47" spans="1:24" ht="16.5">
      <c r="A47" s="63">
        <v>8</v>
      </c>
      <c r="B47" s="64"/>
      <c r="C47" s="64"/>
      <c r="D47" s="64"/>
      <c r="E47" s="65"/>
      <c r="F47" s="6">
        <f>IF(B47="","",IF('基本資料'!$H$6="",F46+('基本資料'!$B$6+'基本資料'!$K$6)/60/24,IF(MOD(A47,'基本資料'!$H$6)&lt;&gt;1,F46+'基本資料'!$B$6/60/24,F46+('基本資料'!$B$6+'基本資料'!$K$6)/60/24)))</f>
      </c>
      <c r="G47" s="23">
        <f t="shared" si="36"/>
      </c>
      <c r="H47" s="24">
        <f aca="true" t="shared" si="44" ref="H47:X47">IF($B47="","",G47+H$4/60/24)</f>
      </c>
      <c r="I47" s="24">
        <f t="shared" si="44"/>
      </c>
      <c r="J47" s="24">
        <f t="shared" si="44"/>
      </c>
      <c r="K47" s="24">
        <f t="shared" si="44"/>
      </c>
      <c r="L47" s="24">
        <f t="shared" si="44"/>
      </c>
      <c r="M47" s="24">
        <f t="shared" si="44"/>
      </c>
      <c r="N47" s="24">
        <f t="shared" si="44"/>
      </c>
      <c r="O47" s="25">
        <f t="shared" si="44"/>
      </c>
      <c r="P47" s="23">
        <f t="shared" si="44"/>
      </c>
      <c r="Q47" s="24">
        <f t="shared" si="44"/>
      </c>
      <c r="R47" s="24">
        <f t="shared" si="44"/>
      </c>
      <c r="S47" s="24">
        <f t="shared" si="44"/>
      </c>
      <c r="T47" s="24">
        <f t="shared" si="44"/>
      </c>
      <c r="U47" s="24">
        <f t="shared" si="44"/>
      </c>
      <c r="V47" s="24">
        <f t="shared" si="44"/>
      </c>
      <c r="W47" s="24">
        <f t="shared" si="44"/>
      </c>
      <c r="X47" s="25">
        <f t="shared" si="44"/>
      </c>
    </row>
    <row r="48" spans="1:24" ht="16.5">
      <c r="A48" s="63">
        <v>9</v>
      </c>
      <c r="B48" s="64"/>
      <c r="C48" s="64"/>
      <c r="D48" s="64"/>
      <c r="E48" s="65"/>
      <c r="F48" s="5">
        <f>IF(B48="","",IF('基本資料'!$H$6="",F47+('基本資料'!$B$6+'基本資料'!$K$6)/60/24,IF(MOD(A48,'基本資料'!$H$6)&lt;&gt;1,F47+'基本資料'!$B$6/60/24,F47+('基本資料'!$B$6+'基本資料'!$K$6)/60/24)))</f>
      </c>
      <c r="G48" s="22">
        <f t="shared" si="36"/>
      </c>
      <c r="H48" s="26">
        <f aca="true" t="shared" si="45" ref="H48:X48">IF($B48="","",G48+H$4/60/24)</f>
      </c>
      <c r="I48" s="26">
        <f t="shared" si="45"/>
      </c>
      <c r="J48" s="26">
        <f t="shared" si="45"/>
      </c>
      <c r="K48" s="26">
        <f t="shared" si="45"/>
      </c>
      <c r="L48" s="26">
        <f t="shared" si="45"/>
      </c>
      <c r="M48" s="26">
        <f t="shared" si="45"/>
      </c>
      <c r="N48" s="26">
        <f t="shared" si="45"/>
      </c>
      <c r="O48" s="27">
        <f t="shared" si="45"/>
      </c>
      <c r="P48" s="22">
        <f t="shared" si="45"/>
      </c>
      <c r="Q48" s="26">
        <f t="shared" si="45"/>
      </c>
      <c r="R48" s="26">
        <f t="shared" si="45"/>
      </c>
      <c r="S48" s="26">
        <f t="shared" si="45"/>
      </c>
      <c r="T48" s="26">
        <f t="shared" si="45"/>
      </c>
      <c r="U48" s="26">
        <f t="shared" si="45"/>
      </c>
      <c r="V48" s="26">
        <f t="shared" si="45"/>
      </c>
      <c r="W48" s="26">
        <f t="shared" si="45"/>
      </c>
      <c r="X48" s="27">
        <f t="shared" si="45"/>
      </c>
    </row>
    <row r="49" spans="1:24" ht="16.5">
      <c r="A49" s="63">
        <v>10</v>
      </c>
      <c r="B49" s="64"/>
      <c r="C49" s="64"/>
      <c r="D49" s="64"/>
      <c r="E49" s="65"/>
      <c r="F49" s="6">
        <f>IF(B49="","",IF('基本資料'!$H$6="",F48+('基本資料'!$B$6+'基本資料'!$K$6)/60/24,IF(MOD(A49,'基本資料'!$H$6)&lt;&gt;1,F48+'基本資料'!$B$6/60/24,F48+('基本資料'!$B$6+'基本資料'!$K$6)/60/24)))</f>
      </c>
      <c r="G49" s="23">
        <f t="shared" si="36"/>
      </c>
      <c r="H49" s="24">
        <f aca="true" t="shared" si="46" ref="H49:X49">IF($B49="","",G49+H$4/60/24)</f>
      </c>
      <c r="I49" s="24">
        <f t="shared" si="46"/>
      </c>
      <c r="J49" s="24">
        <f t="shared" si="46"/>
      </c>
      <c r="K49" s="24">
        <f t="shared" si="46"/>
      </c>
      <c r="L49" s="24">
        <f t="shared" si="46"/>
      </c>
      <c r="M49" s="24">
        <f t="shared" si="46"/>
      </c>
      <c r="N49" s="24">
        <f t="shared" si="46"/>
      </c>
      <c r="O49" s="25">
        <f t="shared" si="46"/>
      </c>
      <c r="P49" s="23">
        <f t="shared" si="46"/>
      </c>
      <c r="Q49" s="24">
        <f t="shared" si="46"/>
      </c>
      <c r="R49" s="24">
        <f t="shared" si="46"/>
      </c>
      <c r="S49" s="24">
        <f t="shared" si="46"/>
      </c>
      <c r="T49" s="24">
        <f t="shared" si="46"/>
      </c>
      <c r="U49" s="24">
        <f t="shared" si="46"/>
      </c>
      <c r="V49" s="24">
        <f t="shared" si="46"/>
      </c>
      <c r="W49" s="24">
        <f t="shared" si="46"/>
      </c>
      <c r="X49" s="25">
        <f t="shared" si="46"/>
      </c>
    </row>
    <row r="50" spans="1:24" ht="16.5">
      <c r="A50" s="63">
        <v>11</v>
      </c>
      <c r="B50" s="64"/>
      <c r="C50" s="64"/>
      <c r="D50" s="64"/>
      <c r="E50" s="65"/>
      <c r="F50" s="5">
        <f>IF(B50="","",IF('基本資料'!$H$6="",F49+('基本資料'!$B$6+'基本資料'!$K$6)/60/24,IF(MOD(A50,'基本資料'!$H$6)&lt;&gt;1,F49+'基本資料'!$B$6/60/24,F49+('基本資料'!$B$6+'基本資料'!$K$6)/60/24)))</f>
      </c>
      <c r="G50" s="22">
        <f aca="true" t="shared" si="47" ref="G50:X50">IF($B50="","",F50+G$4/60/24)</f>
      </c>
      <c r="H50" s="26">
        <f t="shared" si="47"/>
      </c>
      <c r="I50" s="26">
        <f t="shared" si="47"/>
      </c>
      <c r="J50" s="26">
        <f t="shared" si="47"/>
      </c>
      <c r="K50" s="26">
        <f t="shared" si="47"/>
      </c>
      <c r="L50" s="26">
        <f t="shared" si="47"/>
      </c>
      <c r="M50" s="26">
        <f t="shared" si="47"/>
      </c>
      <c r="N50" s="26">
        <f t="shared" si="47"/>
      </c>
      <c r="O50" s="27">
        <f t="shared" si="47"/>
      </c>
      <c r="P50" s="22">
        <f t="shared" si="47"/>
      </c>
      <c r="Q50" s="26">
        <f t="shared" si="47"/>
      </c>
      <c r="R50" s="26">
        <f t="shared" si="47"/>
      </c>
      <c r="S50" s="26">
        <f t="shared" si="47"/>
      </c>
      <c r="T50" s="26">
        <f t="shared" si="47"/>
      </c>
      <c r="U50" s="26">
        <f t="shared" si="47"/>
      </c>
      <c r="V50" s="26">
        <f t="shared" si="47"/>
      </c>
      <c r="W50" s="26">
        <f t="shared" si="47"/>
      </c>
      <c r="X50" s="27">
        <f t="shared" si="47"/>
      </c>
    </row>
    <row r="51" spans="1:24" ht="16.5">
      <c r="A51" s="63">
        <v>12</v>
      </c>
      <c r="B51" s="64"/>
      <c r="C51" s="64"/>
      <c r="D51" s="64"/>
      <c r="E51" s="65"/>
      <c r="F51" s="6">
        <f>IF(B51="","",IF('基本資料'!$H$6="",F50+('基本資料'!$B$6+'基本資料'!$K$6)/60/24,IF(MOD(A51,'基本資料'!$H$6)&lt;&gt;1,F50+'基本資料'!$B$6/60/24,F50+('基本資料'!$B$6+'基本資料'!$K$6)/60/24)))</f>
      </c>
      <c r="G51" s="23">
        <f aca="true" t="shared" si="48" ref="G51:X51">IF($B51="","",F51+G$4/60/24)</f>
      </c>
      <c r="H51" s="24">
        <f t="shared" si="48"/>
      </c>
      <c r="I51" s="24">
        <f t="shared" si="48"/>
      </c>
      <c r="J51" s="24">
        <f t="shared" si="48"/>
      </c>
      <c r="K51" s="24">
        <f t="shared" si="48"/>
      </c>
      <c r="L51" s="24">
        <f t="shared" si="48"/>
      </c>
      <c r="M51" s="24">
        <f t="shared" si="48"/>
      </c>
      <c r="N51" s="24">
        <f t="shared" si="48"/>
      </c>
      <c r="O51" s="25">
        <f t="shared" si="48"/>
      </c>
      <c r="P51" s="23">
        <f t="shared" si="48"/>
      </c>
      <c r="Q51" s="24">
        <f t="shared" si="48"/>
      </c>
      <c r="R51" s="24">
        <f t="shared" si="48"/>
      </c>
      <c r="S51" s="24">
        <f t="shared" si="48"/>
      </c>
      <c r="T51" s="24">
        <f t="shared" si="48"/>
      </c>
      <c r="U51" s="24">
        <f t="shared" si="48"/>
      </c>
      <c r="V51" s="24">
        <f t="shared" si="48"/>
      </c>
      <c r="W51" s="24">
        <f t="shared" si="48"/>
      </c>
      <c r="X51" s="25">
        <f t="shared" si="48"/>
      </c>
    </row>
    <row r="52" spans="1:24" ht="17.25" thickBot="1">
      <c r="A52" s="63">
        <v>13</v>
      </c>
      <c r="B52" s="64"/>
      <c r="C52" s="64"/>
      <c r="D52" s="64"/>
      <c r="E52" s="65"/>
      <c r="F52" s="45">
        <f>IF(B52="","",IF('基本資料'!$H$6="",F51+('基本資料'!$B$6+'基本資料'!$K$6)/60/24,IF(MOD(A52,'基本資料'!$H$6)&lt;&gt;1,F51+'基本資料'!$B$6/60/24,F51+('基本資料'!$B$6+'基本資料'!$K$6)/60/24)))</f>
      </c>
      <c r="G52" s="35">
        <f aca="true" t="shared" si="49" ref="G52:X52">IF($B52="","",F52+G$4/60/24)</f>
      </c>
      <c r="H52" s="36">
        <f t="shared" si="49"/>
      </c>
      <c r="I52" s="36">
        <f t="shared" si="49"/>
      </c>
      <c r="J52" s="36">
        <f t="shared" si="49"/>
      </c>
      <c r="K52" s="36">
        <f t="shared" si="49"/>
      </c>
      <c r="L52" s="36">
        <f t="shared" si="49"/>
      </c>
      <c r="M52" s="36">
        <f t="shared" si="49"/>
      </c>
      <c r="N52" s="36">
        <f t="shared" si="49"/>
      </c>
      <c r="O52" s="37">
        <f t="shared" si="49"/>
      </c>
      <c r="P52" s="35">
        <f t="shared" si="49"/>
      </c>
      <c r="Q52" s="36">
        <f t="shared" si="49"/>
      </c>
      <c r="R52" s="36">
        <f t="shared" si="49"/>
      </c>
      <c r="S52" s="36">
        <f t="shared" si="49"/>
      </c>
      <c r="T52" s="36">
        <f t="shared" si="49"/>
      </c>
      <c r="U52" s="36">
        <f t="shared" si="49"/>
      </c>
      <c r="V52" s="36">
        <f t="shared" si="49"/>
      </c>
      <c r="W52" s="36">
        <f t="shared" si="49"/>
      </c>
      <c r="X52" s="37">
        <f t="shared" si="49"/>
      </c>
    </row>
    <row r="53" spans="1:24" ht="17.25" thickBot="1">
      <c r="A53" s="66"/>
      <c r="B53" s="67"/>
      <c r="C53" s="67"/>
      <c r="D53" s="67"/>
      <c r="E53" s="67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6.5">
      <c r="A54" s="85">
        <f>IF('基本資料'!K4="","",'基本資料'!K4)</f>
        <v>14</v>
      </c>
      <c r="B54" s="86"/>
      <c r="C54" s="86"/>
      <c r="D54" s="86"/>
      <c r="E54" s="86"/>
      <c r="F54" s="7" t="s">
        <v>1</v>
      </c>
      <c r="G54" s="8">
        <f>IF(A54="","",A54)</f>
        <v>14</v>
      </c>
      <c r="H54" s="9">
        <f>IF(G54="","",IF(G54=18,1,G54+1))</f>
        <v>15</v>
      </c>
      <c r="I54" s="9">
        <f aca="true" t="shared" si="50" ref="I54:X54">IF(H54="","",IF(H54=18,1,H54+1))</f>
        <v>16</v>
      </c>
      <c r="J54" s="9">
        <f t="shared" si="50"/>
        <v>17</v>
      </c>
      <c r="K54" s="9">
        <f t="shared" si="50"/>
        <v>18</v>
      </c>
      <c r="L54" s="9">
        <f t="shared" si="50"/>
        <v>1</v>
      </c>
      <c r="M54" s="9">
        <f t="shared" si="50"/>
        <v>2</v>
      </c>
      <c r="N54" s="9">
        <f t="shared" si="50"/>
        <v>3</v>
      </c>
      <c r="O54" s="32">
        <f t="shared" si="50"/>
        <v>4</v>
      </c>
      <c r="P54" s="11">
        <f t="shared" si="50"/>
        <v>5</v>
      </c>
      <c r="Q54" s="12">
        <f t="shared" si="50"/>
        <v>6</v>
      </c>
      <c r="R54" s="12">
        <f t="shared" si="50"/>
        <v>7</v>
      </c>
      <c r="S54" s="12">
        <f t="shared" si="50"/>
        <v>8</v>
      </c>
      <c r="T54" s="12">
        <f t="shared" si="50"/>
        <v>9</v>
      </c>
      <c r="U54" s="12">
        <f t="shared" si="50"/>
        <v>10</v>
      </c>
      <c r="V54" s="12">
        <f t="shared" si="50"/>
        <v>11</v>
      </c>
      <c r="W54" s="12">
        <f t="shared" si="50"/>
        <v>12</v>
      </c>
      <c r="X54" s="10">
        <f t="shared" si="50"/>
        <v>13</v>
      </c>
    </row>
    <row r="55" spans="1:24" ht="16.5">
      <c r="A55" s="87"/>
      <c r="B55" s="88"/>
      <c r="C55" s="88"/>
      <c r="D55" s="88"/>
      <c r="E55" s="88"/>
      <c r="F55" s="13" t="s">
        <v>0</v>
      </c>
      <c r="G55" s="14">
        <f aca="true" t="shared" si="51" ref="G55:X55">IF(G54="","",HLOOKUP(G54,洞別,2,FALSE))</f>
        <v>5</v>
      </c>
      <c r="H55" s="31">
        <f t="shared" si="51"/>
        <v>3</v>
      </c>
      <c r="I55" s="31">
        <f t="shared" si="51"/>
        <v>5</v>
      </c>
      <c r="J55" s="31">
        <f t="shared" si="51"/>
        <v>4</v>
      </c>
      <c r="K55" s="31">
        <f t="shared" si="51"/>
        <v>4</v>
      </c>
      <c r="L55" s="31">
        <f t="shared" si="51"/>
        <v>4</v>
      </c>
      <c r="M55" s="31">
        <f t="shared" si="51"/>
        <v>4</v>
      </c>
      <c r="N55" s="31">
        <f t="shared" si="51"/>
        <v>4</v>
      </c>
      <c r="O55" s="44">
        <f t="shared" si="51"/>
        <v>4</v>
      </c>
      <c r="P55" s="14">
        <f t="shared" si="51"/>
        <v>4</v>
      </c>
      <c r="Q55" s="31">
        <f t="shared" si="51"/>
        <v>3</v>
      </c>
      <c r="R55" s="31">
        <f t="shared" si="51"/>
        <v>5</v>
      </c>
      <c r="S55" s="31">
        <f t="shared" si="51"/>
        <v>3</v>
      </c>
      <c r="T55" s="31">
        <f t="shared" si="51"/>
        <v>4</v>
      </c>
      <c r="U55" s="31">
        <f t="shared" si="51"/>
        <v>4</v>
      </c>
      <c r="V55" s="31">
        <f t="shared" si="51"/>
        <v>5</v>
      </c>
      <c r="W55" s="31">
        <f t="shared" si="51"/>
        <v>4</v>
      </c>
      <c r="X55" s="44">
        <f t="shared" si="51"/>
        <v>3</v>
      </c>
    </row>
    <row r="56" spans="1:24" ht="16.5">
      <c r="A56" s="62" t="s">
        <v>2</v>
      </c>
      <c r="B56" s="89" t="s">
        <v>3</v>
      </c>
      <c r="C56" s="90"/>
      <c r="D56" s="90"/>
      <c r="E56" s="90"/>
      <c r="F56" s="28"/>
      <c r="G56" s="33">
        <f aca="true" t="shared" si="52" ref="G56:X56">IF(OR(G54="",G55=0),"",HLOOKUP(G54,洞別,3,FALSE)+HLOOKUP(G54,洞別,4,FALSE))</f>
        <v>18</v>
      </c>
      <c r="H56" s="21">
        <f t="shared" si="52"/>
        <v>12</v>
      </c>
      <c r="I56" s="21">
        <f t="shared" si="52"/>
        <v>18</v>
      </c>
      <c r="J56" s="21">
        <f t="shared" si="52"/>
        <v>15</v>
      </c>
      <c r="K56" s="21">
        <f t="shared" si="52"/>
        <v>15</v>
      </c>
      <c r="L56" s="21">
        <f t="shared" si="52"/>
        <v>20</v>
      </c>
      <c r="M56" s="21">
        <f t="shared" si="52"/>
        <v>15</v>
      </c>
      <c r="N56" s="21">
        <f t="shared" si="52"/>
        <v>15</v>
      </c>
      <c r="O56" s="40">
        <f t="shared" si="52"/>
        <v>15</v>
      </c>
      <c r="P56" s="33">
        <f t="shared" si="52"/>
        <v>15</v>
      </c>
      <c r="Q56" s="21">
        <f t="shared" si="52"/>
        <v>12</v>
      </c>
      <c r="R56" s="21">
        <f t="shared" si="52"/>
        <v>18</v>
      </c>
      <c r="S56" s="21">
        <f t="shared" si="52"/>
        <v>12</v>
      </c>
      <c r="T56" s="21">
        <f t="shared" si="52"/>
        <v>15</v>
      </c>
      <c r="U56" s="21">
        <f t="shared" si="52"/>
        <v>20</v>
      </c>
      <c r="V56" s="21">
        <f t="shared" si="52"/>
        <v>18</v>
      </c>
      <c r="W56" s="21">
        <f t="shared" si="52"/>
        <v>15</v>
      </c>
      <c r="X56" s="30">
        <f t="shared" si="52"/>
        <v>12</v>
      </c>
    </row>
    <row r="57" spans="1:24" ht="16.5">
      <c r="A57" s="63">
        <v>1</v>
      </c>
      <c r="B57" s="64" t="s">
        <v>24</v>
      </c>
      <c r="C57" s="64" t="s">
        <v>23</v>
      </c>
      <c r="D57" s="64" t="s">
        <v>21</v>
      </c>
      <c r="E57" s="65" t="s">
        <v>147</v>
      </c>
      <c r="F57" s="5">
        <f>IF(B57="","",'基本資料'!$B$5)</f>
        <v>0.2708333333333333</v>
      </c>
      <c r="G57" s="22">
        <f aca="true" t="shared" si="53" ref="G57:G66">IF($B57="","",F57+G$4/60/24)</f>
        <v>0.28125</v>
      </c>
      <c r="H57" s="26">
        <f aca="true" t="shared" si="54" ref="H57:X57">IF($B57="","",G57+H$4/60/24)</f>
        <v>0.2916666666666667</v>
      </c>
      <c r="I57" s="26">
        <f t="shared" si="54"/>
        <v>0.30208333333333337</v>
      </c>
      <c r="J57" s="26">
        <f t="shared" si="54"/>
        <v>0.31250000000000006</v>
      </c>
      <c r="K57" s="26">
        <f t="shared" si="54"/>
        <v>0.32291666666666674</v>
      </c>
      <c r="L57" s="26">
        <f t="shared" si="54"/>
        <v>0.3312500000000001</v>
      </c>
      <c r="M57" s="26">
        <f t="shared" si="54"/>
        <v>0.3437500000000001</v>
      </c>
      <c r="N57" s="26">
        <f t="shared" si="54"/>
        <v>0.35208333333333347</v>
      </c>
      <c r="O57" s="27">
        <f t="shared" si="54"/>
        <v>0.36250000000000016</v>
      </c>
      <c r="P57" s="22">
        <f t="shared" si="54"/>
        <v>0.37638888888888905</v>
      </c>
      <c r="Q57" s="26">
        <f t="shared" si="54"/>
        <v>0.38888888888888906</v>
      </c>
      <c r="R57" s="26">
        <f t="shared" si="54"/>
        <v>0.39930555555555575</v>
      </c>
      <c r="S57" s="26">
        <f t="shared" si="54"/>
        <v>0.4076388888888891</v>
      </c>
      <c r="T57" s="26">
        <f t="shared" si="54"/>
        <v>0.4201388888888891</v>
      </c>
      <c r="U57" s="26">
        <f t="shared" si="54"/>
        <v>0.4284722222222225</v>
      </c>
      <c r="V57" s="26">
        <f t="shared" si="54"/>
        <v>0.4409722222222225</v>
      </c>
      <c r="W57" s="26">
        <f t="shared" si="54"/>
        <v>0.4513888888888892</v>
      </c>
      <c r="X57" s="27">
        <f t="shared" si="54"/>
        <v>0.46180555555555586</v>
      </c>
    </row>
    <row r="58" spans="1:24" ht="16.5">
      <c r="A58" s="63">
        <v>2</v>
      </c>
      <c r="B58" s="64" t="s">
        <v>25</v>
      </c>
      <c r="C58" s="64" t="s">
        <v>27</v>
      </c>
      <c r="D58" s="64" t="s">
        <v>148</v>
      </c>
      <c r="E58" s="65" t="s">
        <v>20</v>
      </c>
      <c r="F58" s="6">
        <f>IF(B58="","",IF('基本資料'!$H$6="",F57+('基本資料'!$B$6+'基本資料'!$K$6)/60/24,IF(MOD(A58,'基本資料'!$H$6)&lt;&gt;1,F57+'基本資料'!$B$6/60/24,F57+('基本資料'!$B$6+'基本資料'!$K$6)/60/24)))</f>
        <v>0.2770833333333333</v>
      </c>
      <c r="G58" s="23">
        <f t="shared" si="53"/>
        <v>0.2875</v>
      </c>
      <c r="H58" s="24">
        <f aca="true" t="shared" si="55" ref="H58:X58">IF($B58="","",G58+H$4/60/24)</f>
        <v>0.29791666666666666</v>
      </c>
      <c r="I58" s="24">
        <f t="shared" si="55"/>
        <v>0.30833333333333335</v>
      </c>
      <c r="J58" s="24">
        <f t="shared" si="55"/>
        <v>0.31875000000000003</v>
      </c>
      <c r="K58" s="24">
        <f t="shared" si="55"/>
        <v>0.3291666666666667</v>
      </c>
      <c r="L58" s="24">
        <f t="shared" si="55"/>
        <v>0.3375000000000001</v>
      </c>
      <c r="M58" s="24">
        <f t="shared" si="55"/>
        <v>0.3500000000000001</v>
      </c>
      <c r="N58" s="24">
        <f t="shared" si="55"/>
        <v>0.35833333333333345</v>
      </c>
      <c r="O58" s="25">
        <f t="shared" si="55"/>
        <v>0.36875000000000013</v>
      </c>
      <c r="P58" s="23">
        <f t="shared" si="55"/>
        <v>0.38263888888888903</v>
      </c>
      <c r="Q58" s="24">
        <f t="shared" si="55"/>
        <v>0.39513888888888904</v>
      </c>
      <c r="R58" s="24">
        <f t="shared" si="55"/>
        <v>0.4055555555555557</v>
      </c>
      <c r="S58" s="24">
        <f t="shared" si="55"/>
        <v>0.4138888888888891</v>
      </c>
      <c r="T58" s="24">
        <f t="shared" si="55"/>
        <v>0.4263888888888891</v>
      </c>
      <c r="U58" s="24">
        <f t="shared" si="55"/>
        <v>0.43472222222222245</v>
      </c>
      <c r="V58" s="24">
        <f t="shared" si="55"/>
        <v>0.44722222222222247</v>
      </c>
      <c r="W58" s="24">
        <f t="shared" si="55"/>
        <v>0.45763888888888915</v>
      </c>
      <c r="X58" s="25">
        <f t="shared" si="55"/>
        <v>0.46805555555555584</v>
      </c>
    </row>
    <row r="59" spans="1:24" ht="16.5">
      <c r="A59" s="63">
        <v>3</v>
      </c>
      <c r="B59" s="64" t="s">
        <v>39</v>
      </c>
      <c r="C59" s="64" t="s">
        <v>29</v>
      </c>
      <c r="D59" s="64" t="s">
        <v>19</v>
      </c>
      <c r="E59" s="65" t="s">
        <v>149</v>
      </c>
      <c r="F59" s="5">
        <f>IF(B59="","",IF('基本資料'!$H$6="",F58+('基本資料'!$B$6+'基本資料'!$K$6)/60/24,IF(MOD(A59,'基本資料'!$H$6)&lt;&gt;1,F58+'基本資料'!$B$6/60/24,F58+('基本資料'!$B$6+'基本資料'!$K$6)/60/24)))</f>
        <v>0.28333333333333327</v>
      </c>
      <c r="G59" s="22">
        <f t="shared" si="53"/>
        <v>0.29374999999999996</v>
      </c>
      <c r="H59" s="26">
        <f aca="true" t="shared" si="56" ref="H59:X59">IF($B59="","",G59+H$4/60/24)</f>
        <v>0.30416666666666664</v>
      </c>
      <c r="I59" s="26">
        <f t="shared" si="56"/>
        <v>0.3145833333333333</v>
      </c>
      <c r="J59" s="26">
        <f t="shared" si="56"/>
        <v>0.325</v>
      </c>
      <c r="K59" s="26">
        <f t="shared" si="56"/>
        <v>0.3354166666666667</v>
      </c>
      <c r="L59" s="26">
        <f t="shared" si="56"/>
        <v>0.34375000000000006</v>
      </c>
      <c r="M59" s="26">
        <f t="shared" si="56"/>
        <v>0.35625000000000007</v>
      </c>
      <c r="N59" s="26">
        <f t="shared" si="56"/>
        <v>0.3645833333333334</v>
      </c>
      <c r="O59" s="27">
        <f t="shared" si="56"/>
        <v>0.3750000000000001</v>
      </c>
      <c r="P59" s="22">
        <f t="shared" si="56"/>
        <v>0.388888888888889</v>
      </c>
      <c r="Q59" s="26">
        <f t="shared" si="56"/>
        <v>0.401388888888889</v>
      </c>
      <c r="R59" s="26">
        <f t="shared" si="56"/>
        <v>0.4118055555555557</v>
      </c>
      <c r="S59" s="26">
        <f t="shared" si="56"/>
        <v>0.42013888888888906</v>
      </c>
      <c r="T59" s="26">
        <f t="shared" si="56"/>
        <v>0.4326388888888891</v>
      </c>
      <c r="U59" s="26">
        <f t="shared" si="56"/>
        <v>0.44097222222222243</v>
      </c>
      <c r="V59" s="26">
        <f t="shared" si="56"/>
        <v>0.45347222222222244</v>
      </c>
      <c r="W59" s="26">
        <f t="shared" si="56"/>
        <v>0.46388888888888913</v>
      </c>
      <c r="X59" s="27">
        <f t="shared" si="56"/>
        <v>0.4743055555555558</v>
      </c>
    </row>
    <row r="60" spans="1:24" ht="16.5">
      <c r="A60" s="63">
        <v>4</v>
      </c>
      <c r="B60" s="64" t="s">
        <v>28</v>
      </c>
      <c r="C60" s="64" t="s">
        <v>43</v>
      </c>
      <c r="D60" s="64" t="s">
        <v>150</v>
      </c>
      <c r="E60" s="65" t="s">
        <v>151</v>
      </c>
      <c r="F60" s="6">
        <f>IF(B60="","",IF('基本資料'!$H$6="",F59+('基本資料'!$B$6+'基本資料'!$K$6)/60/24,IF(MOD(A60,'基本資料'!$H$6)&lt;&gt;1,F59+'基本資料'!$B$6/60/24,F59+('基本資料'!$B$6+'基本資料'!$K$6)/60/24)))</f>
        <v>0.28958333333333325</v>
      </c>
      <c r="G60" s="23">
        <f t="shared" si="53"/>
        <v>0.29999999999999993</v>
      </c>
      <c r="H60" s="24">
        <f aca="true" t="shared" si="57" ref="H60:X60">IF($B60="","",G60+H$4/60/24)</f>
        <v>0.3104166666666666</v>
      </c>
      <c r="I60" s="24">
        <f t="shared" si="57"/>
        <v>0.3208333333333333</v>
      </c>
      <c r="J60" s="24">
        <f t="shared" si="57"/>
        <v>0.33125</v>
      </c>
      <c r="K60" s="24">
        <f t="shared" si="57"/>
        <v>0.3416666666666667</v>
      </c>
      <c r="L60" s="24">
        <f t="shared" si="57"/>
        <v>0.35000000000000003</v>
      </c>
      <c r="M60" s="24">
        <f t="shared" si="57"/>
        <v>0.36250000000000004</v>
      </c>
      <c r="N60" s="24">
        <f t="shared" si="57"/>
        <v>0.3708333333333334</v>
      </c>
      <c r="O60" s="25">
        <f t="shared" si="57"/>
        <v>0.3812500000000001</v>
      </c>
      <c r="P60" s="23">
        <f t="shared" si="57"/>
        <v>0.395138888888889</v>
      </c>
      <c r="Q60" s="24">
        <f t="shared" si="57"/>
        <v>0.407638888888889</v>
      </c>
      <c r="R60" s="24">
        <f t="shared" si="57"/>
        <v>0.4180555555555557</v>
      </c>
      <c r="S60" s="24">
        <f t="shared" si="57"/>
        <v>0.42638888888888904</v>
      </c>
      <c r="T60" s="24">
        <f t="shared" si="57"/>
        <v>0.43888888888888905</v>
      </c>
      <c r="U60" s="24">
        <f t="shared" si="57"/>
        <v>0.4472222222222224</v>
      </c>
      <c r="V60" s="24">
        <f t="shared" si="57"/>
        <v>0.4597222222222224</v>
      </c>
      <c r="W60" s="24">
        <f t="shared" si="57"/>
        <v>0.4701388888888891</v>
      </c>
      <c r="X60" s="25">
        <f t="shared" si="57"/>
        <v>0.4805555555555558</v>
      </c>
    </row>
    <row r="61" spans="1:24" ht="16.5">
      <c r="A61" s="63">
        <v>5</v>
      </c>
      <c r="B61" s="64" t="s">
        <v>45</v>
      </c>
      <c r="C61" s="64" t="s">
        <v>152</v>
      </c>
      <c r="D61" s="64" t="s">
        <v>22</v>
      </c>
      <c r="E61" s="65" t="s">
        <v>26</v>
      </c>
      <c r="F61" s="5">
        <f>IF(B61="","",IF('基本資料'!$H$6="",F60+('基本資料'!$B$6+'基本資料'!$K$6)/60/24,IF(MOD(A61,'基本資料'!$H$6)&lt;&gt;1,F60+'基本資料'!$B$6/60/24,F60+('基本資料'!$B$6+'基本資料'!$K$6)/60/24)))</f>
        <v>0.2958333333333332</v>
      </c>
      <c r="G61" s="22">
        <f t="shared" si="53"/>
        <v>0.3062499999999999</v>
      </c>
      <c r="H61" s="26">
        <f aca="true" t="shared" si="58" ref="H61:X61">IF($B61="","",G61+H$4/60/24)</f>
        <v>0.3166666666666666</v>
      </c>
      <c r="I61" s="26">
        <f t="shared" si="58"/>
        <v>0.3270833333333333</v>
      </c>
      <c r="J61" s="26">
        <f t="shared" si="58"/>
        <v>0.33749999999999997</v>
      </c>
      <c r="K61" s="26">
        <f t="shared" si="58"/>
        <v>0.34791666666666665</v>
      </c>
      <c r="L61" s="26">
        <f t="shared" si="58"/>
        <v>0.35625</v>
      </c>
      <c r="M61" s="26">
        <f t="shared" si="58"/>
        <v>0.36875</v>
      </c>
      <c r="N61" s="26">
        <f t="shared" si="58"/>
        <v>0.3770833333333334</v>
      </c>
      <c r="O61" s="27">
        <f t="shared" si="58"/>
        <v>0.38750000000000007</v>
      </c>
      <c r="P61" s="22">
        <f t="shared" si="58"/>
        <v>0.40138888888888896</v>
      </c>
      <c r="Q61" s="26">
        <f t="shared" si="58"/>
        <v>0.413888888888889</v>
      </c>
      <c r="R61" s="26">
        <f t="shared" si="58"/>
        <v>0.42430555555555566</v>
      </c>
      <c r="S61" s="26">
        <f t="shared" si="58"/>
        <v>0.432638888888889</v>
      </c>
      <c r="T61" s="26">
        <f t="shared" si="58"/>
        <v>0.44513888888888903</v>
      </c>
      <c r="U61" s="26">
        <f t="shared" si="58"/>
        <v>0.4534722222222224</v>
      </c>
      <c r="V61" s="26">
        <f t="shared" si="58"/>
        <v>0.4659722222222224</v>
      </c>
      <c r="W61" s="26">
        <f t="shared" si="58"/>
        <v>0.4763888888888891</v>
      </c>
      <c r="X61" s="27">
        <f t="shared" si="58"/>
        <v>0.48680555555555577</v>
      </c>
    </row>
    <row r="62" spans="1:24" ht="16.5">
      <c r="A62" s="63">
        <v>6</v>
      </c>
      <c r="B62" s="64" t="s">
        <v>37</v>
      </c>
      <c r="C62" s="64" t="s">
        <v>155</v>
      </c>
      <c r="D62" s="64" t="s">
        <v>156</v>
      </c>
      <c r="E62" s="65" t="s">
        <v>18</v>
      </c>
      <c r="F62" s="6">
        <f>IF(B62="","",IF('基本資料'!$H$6="",F61+('基本資料'!$B$6+'基本資料'!$K$6)/60/24,IF(MOD(A62,'基本資料'!$H$6)&lt;&gt;1,F61+'基本資料'!$B$6/60/24,F61+('基本資料'!$B$6+'基本資料'!$K$6)/60/24)))</f>
        <v>0.3020833333333332</v>
      </c>
      <c r="G62" s="23">
        <f t="shared" si="53"/>
        <v>0.3124999999999999</v>
      </c>
      <c r="H62" s="24">
        <f aca="true" t="shared" si="59" ref="H62:X62">IF($B62="","",G62+H$4/60/24)</f>
        <v>0.3229166666666666</v>
      </c>
      <c r="I62" s="24">
        <f t="shared" si="59"/>
        <v>0.33333333333333326</v>
      </c>
      <c r="J62" s="24">
        <f t="shared" si="59"/>
        <v>0.34374999999999994</v>
      </c>
      <c r="K62" s="24">
        <f t="shared" si="59"/>
        <v>0.35416666666666663</v>
      </c>
      <c r="L62" s="24">
        <f t="shared" si="59"/>
        <v>0.3625</v>
      </c>
      <c r="M62" s="24">
        <f t="shared" si="59"/>
        <v>0.375</v>
      </c>
      <c r="N62" s="24">
        <f t="shared" si="59"/>
        <v>0.38333333333333336</v>
      </c>
      <c r="O62" s="25">
        <f t="shared" si="59"/>
        <v>0.39375000000000004</v>
      </c>
      <c r="P62" s="23">
        <f t="shared" si="59"/>
        <v>0.40763888888888894</v>
      </c>
      <c r="Q62" s="24">
        <f t="shared" si="59"/>
        <v>0.42013888888888895</v>
      </c>
      <c r="R62" s="24">
        <f t="shared" si="59"/>
        <v>0.43055555555555564</v>
      </c>
      <c r="S62" s="24">
        <f t="shared" si="59"/>
        <v>0.438888888888889</v>
      </c>
      <c r="T62" s="24">
        <f t="shared" si="59"/>
        <v>0.451388888888889</v>
      </c>
      <c r="U62" s="24">
        <f t="shared" si="59"/>
        <v>0.45972222222222237</v>
      </c>
      <c r="V62" s="24">
        <f t="shared" si="59"/>
        <v>0.4722222222222224</v>
      </c>
      <c r="W62" s="24">
        <f t="shared" si="59"/>
        <v>0.48263888888888906</v>
      </c>
      <c r="X62" s="25">
        <f t="shared" si="59"/>
        <v>0.49305555555555575</v>
      </c>
    </row>
    <row r="63" spans="1:24" ht="16.5">
      <c r="A63" s="63">
        <v>7</v>
      </c>
      <c r="B63" s="64" t="s">
        <v>157</v>
      </c>
      <c r="C63" s="64" t="s">
        <v>36</v>
      </c>
      <c r="D63" s="64" t="s">
        <v>158</v>
      </c>
      <c r="E63" s="65" t="s">
        <v>18</v>
      </c>
      <c r="F63" s="5">
        <f>IF(B63="","",IF('基本資料'!$H$6="",F62+('基本資料'!$B$6+'基本資料'!$K$6)/60/24,IF(MOD(A63,'基本資料'!$H$6)&lt;&gt;1,F62+'基本資料'!$B$6/60/24,F62+('基本資料'!$B$6+'基本資料'!$K$6)/60/24)))</f>
        <v>0.3083333333333332</v>
      </c>
      <c r="G63" s="22">
        <f t="shared" si="53"/>
        <v>0.31874999999999987</v>
      </c>
      <c r="H63" s="26">
        <f aca="true" t="shared" si="60" ref="H63:X63">IF($B63="","",G63+H$4/60/24)</f>
        <v>0.32916666666666655</v>
      </c>
      <c r="I63" s="26">
        <f t="shared" si="60"/>
        <v>0.33958333333333324</v>
      </c>
      <c r="J63" s="26">
        <f t="shared" si="60"/>
        <v>0.3499999999999999</v>
      </c>
      <c r="K63" s="26">
        <f t="shared" si="60"/>
        <v>0.3604166666666666</v>
      </c>
      <c r="L63" s="26">
        <f t="shared" si="60"/>
        <v>0.36874999999999997</v>
      </c>
      <c r="M63" s="26">
        <f t="shared" si="60"/>
        <v>0.38125</v>
      </c>
      <c r="N63" s="26">
        <f t="shared" si="60"/>
        <v>0.38958333333333334</v>
      </c>
      <c r="O63" s="27">
        <f t="shared" si="60"/>
        <v>0.4</v>
      </c>
      <c r="P63" s="22">
        <f t="shared" si="60"/>
        <v>0.4138888888888889</v>
      </c>
      <c r="Q63" s="26">
        <f t="shared" si="60"/>
        <v>0.42638888888888893</v>
      </c>
      <c r="R63" s="26">
        <f t="shared" si="60"/>
        <v>0.4368055555555556</v>
      </c>
      <c r="S63" s="26">
        <f t="shared" si="60"/>
        <v>0.445138888888889</v>
      </c>
      <c r="T63" s="26">
        <f t="shared" si="60"/>
        <v>0.457638888888889</v>
      </c>
      <c r="U63" s="26">
        <f t="shared" si="60"/>
        <v>0.46597222222222234</v>
      </c>
      <c r="V63" s="26">
        <f t="shared" si="60"/>
        <v>0.47847222222222235</v>
      </c>
      <c r="W63" s="26">
        <f t="shared" si="60"/>
        <v>0.48888888888888904</v>
      </c>
      <c r="X63" s="27">
        <f t="shared" si="60"/>
        <v>0.4993055555555557</v>
      </c>
    </row>
    <row r="64" spans="1:24" ht="16.5">
      <c r="A64" s="63">
        <v>8</v>
      </c>
      <c r="B64" s="64"/>
      <c r="C64" s="64"/>
      <c r="D64" s="64"/>
      <c r="E64" s="65" t="s">
        <v>18</v>
      </c>
      <c r="F64" s="6">
        <f>IF(B64="","",IF('基本資料'!$H$6="",F63+('基本資料'!$B$6+'基本資料'!$K$6)/60/24,IF(MOD(A64,'基本資料'!$H$6)&lt;&gt;1,F63+'基本資料'!$B$6/60/24,F63+('基本資料'!$B$6+'基本資料'!$K$6)/60/24)))</f>
      </c>
      <c r="G64" s="23">
        <f t="shared" si="53"/>
      </c>
      <c r="H64" s="24">
        <f aca="true" t="shared" si="61" ref="H64:X64">IF($B64="","",G64+H$4/60/24)</f>
      </c>
      <c r="I64" s="24">
        <f t="shared" si="61"/>
      </c>
      <c r="J64" s="24">
        <f t="shared" si="61"/>
      </c>
      <c r="K64" s="24">
        <f t="shared" si="61"/>
      </c>
      <c r="L64" s="24">
        <f t="shared" si="61"/>
      </c>
      <c r="M64" s="24">
        <f t="shared" si="61"/>
      </c>
      <c r="N64" s="24">
        <f t="shared" si="61"/>
      </c>
      <c r="O64" s="25">
        <f t="shared" si="61"/>
      </c>
      <c r="P64" s="23">
        <f t="shared" si="61"/>
      </c>
      <c r="Q64" s="24">
        <f t="shared" si="61"/>
      </c>
      <c r="R64" s="24">
        <f t="shared" si="61"/>
      </c>
      <c r="S64" s="24">
        <f t="shared" si="61"/>
      </c>
      <c r="T64" s="24">
        <f t="shared" si="61"/>
      </c>
      <c r="U64" s="24">
        <f t="shared" si="61"/>
      </c>
      <c r="V64" s="24">
        <f t="shared" si="61"/>
      </c>
      <c r="W64" s="24">
        <f t="shared" si="61"/>
      </c>
      <c r="X64" s="25">
        <f t="shared" si="61"/>
      </c>
    </row>
    <row r="65" spans="1:24" ht="16.5">
      <c r="A65" s="63">
        <v>9</v>
      </c>
      <c r="B65" s="64"/>
      <c r="C65" s="64"/>
      <c r="D65" s="64"/>
      <c r="E65" s="65"/>
      <c r="F65" s="5">
        <f>IF(B65="","",IF('基本資料'!$H$6="",F64+('基本資料'!$B$6+'基本資料'!$K$6)/60/24,IF(MOD(A65,'基本資料'!$H$6)&lt;&gt;1,F64+'基本資料'!$B$6/60/24,F64+('基本資料'!$B$6+'基本資料'!$K$6)/60/24)))</f>
      </c>
      <c r="G65" s="22">
        <f t="shared" si="53"/>
      </c>
      <c r="H65" s="26">
        <f aca="true" t="shared" si="62" ref="H65:X65">IF($B65="","",G65+H$4/60/24)</f>
      </c>
      <c r="I65" s="26">
        <f t="shared" si="62"/>
      </c>
      <c r="J65" s="26">
        <f t="shared" si="62"/>
      </c>
      <c r="K65" s="26">
        <f t="shared" si="62"/>
      </c>
      <c r="L65" s="26">
        <f t="shared" si="62"/>
      </c>
      <c r="M65" s="26">
        <f t="shared" si="62"/>
      </c>
      <c r="N65" s="26">
        <f t="shared" si="62"/>
      </c>
      <c r="O65" s="27">
        <f t="shared" si="62"/>
      </c>
      <c r="P65" s="22">
        <f t="shared" si="62"/>
      </c>
      <c r="Q65" s="26">
        <f t="shared" si="62"/>
      </c>
      <c r="R65" s="26">
        <f t="shared" si="62"/>
      </c>
      <c r="S65" s="26">
        <f t="shared" si="62"/>
      </c>
      <c r="T65" s="26">
        <f t="shared" si="62"/>
      </c>
      <c r="U65" s="26">
        <f t="shared" si="62"/>
      </c>
      <c r="V65" s="26">
        <f t="shared" si="62"/>
      </c>
      <c r="W65" s="26">
        <f t="shared" si="62"/>
      </c>
      <c r="X65" s="27">
        <f t="shared" si="62"/>
      </c>
    </row>
    <row r="66" spans="1:24" ht="16.5">
      <c r="A66" s="63">
        <v>10</v>
      </c>
      <c r="B66" s="64"/>
      <c r="C66" s="64"/>
      <c r="D66" s="64"/>
      <c r="E66" s="65"/>
      <c r="F66" s="6">
        <f>IF(B66="","",IF('基本資料'!$H$6="",F65+('基本資料'!$B$6+'基本資料'!$K$6)/60/24,IF(MOD(A66,'基本資料'!$H$6)&lt;&gt;1,F65+'基本資料'!$B$6/60/24,F65+('基本資料'!$B$6+'基本資料'!$K$6)/60/24)))</f>
      </c>
      <c r="G66" s="23">
        <f t="shared" si="53"/>
      </c>
      <c r="H66" s="24">
        <f aca="true" t="shared" si="63" ref="H66:X66">IF($B66="","",G66+H$4/60/24)</f>
      </c>
      <c r="I66" s="24">
        <f t="shared" si="63"/>
      </c>
      <c r="J66" s="24">
        <f t="shared" si="63"/>
      </c>
      <c r="K66" s="24">
        <f t="shared" si="63"/>
      </c>
      <c r="L66" s="24">
        <f t="shared" si="63"/>
      </c>
      <c r="M66" s="24">
        <f t="shared" si="63"/>
      </c>
      <c r="N66" s="24">
        <f t="shared" si="63"/>
      </c>
      <c r="O66" s="25">
        <f t="shared" si="63"/>
      </c>
      <c r="P66" s="23">
        <f t="shared" si="63"/>
      </c>
      <c r="Q66" s="24">
        <f t="shared" si="63"/>
      </c>
      <c r="R66" s="24">
        <f t="shared" si="63"/>
      </c>
      <c r="S66" s="24">
        <f t="shared" si="63"/>
      </c>
      <c r="T66" s="24">
        <f t="shared" si="63"/>
      </c>
      <c r="U66" s="24">
        <f t="shared" si="63"/>
      </c>
      <c r="V66" s="24">
        <f t="shared" si="63"/>
      </c>
      <c r="W66" s="24">
        <f t="shared" si="63"/>
      </c>
      <c r="X66" s="25">
        <f t="shared" si="63"/>
      </c>
    </row>
    <row r="67" spans="1:24" ht="16.5">
      <c r="A67" s="63">
        <v>11</v>
      </c>
      <c r="B67" s="64"/>
      <c r="C67" s="64"/>
      <c r="D67" s="64"/>
      <c r="E67" s="65"/>
      <c r="F67" s="5">
        <f>IF(B67="","",IF('基本資料'!$H$6="",F66+('基本資料'!$B$6+'基本資料'!$K$6)/60/24,IF(MOD(A67,'基本資料'!$H$6)&lt;&gt;1,F66+'基本資料'!$B$6/60/24,F66+('基本資料'!$B$6+'基本資料'!$K$6)/60/24)))</f>
      </c>
      <c r="G67" s="22">
        <f aca="true" t="shared" si="64" ref="G67:X67">IF($B67="","",F67+G$4/60/24)</f>
      </c>
      <c r="H67" s="26">
        <f t="shared" si="64"/>
      </c>
      <c r="I67" s="26">
        <f t="shared" si="64"/>
      </c>
      <c r="J67" s="26">
        <f t="shared" si="64"/>
      </c>
      <c r="K67" s="26">
        <f t="shared" si="64"/>
      </c>
      <c r="L67" s="26">
        <f t="shared" si="64"/>
      </c>
      <c r="M67" s="26">
        <f t="shared" si="64"/>
      </c>
      <c r="N67" s="26">
        <f t="shared" si="64"/>
      </c>
      <c r="O67" s="27">
        <f t="shared" si="64"/>
      </c>
      <c r="P67" s="22">
        <f t="shared" si="64"/>
      </c>
      <c r="Q67" s="26">
        <f t="shared" si="64"/>
      </c>
      <c r="R67" s="26">
        <f t="shared" si="64"/>
      </c>
      <c r="S67" s="26">
        <f t="shared" si="64"/>
      </c>
      <c r="T67" s="26">
        <f t="shared" si="64"/>
      </c>
      <c r="U67" s="26">
        <f t="shared" si="64"/>
      </c>
      <c r="V67" s="26">
        <f t="shared" si="64"/>
      </c>
      <c r="W67" s="26">
        <f t="shared" si="64"/>
      </c>
      <c r="X67" s="27">
        <f t="shared" si="64"/>
      </c>
    </row>
    <row r="68" spans="1:24" ht="16.5">
      <c r="A68" s="63">
        <v>12</v>
      </c>
      <c r="B68" s="64"/>
      <c r="C68" s="64"/>
      <c r="D68" s="64"/>
      <c r="E68" s="65"/>
      <c r="F68" s="6">
        <f>IF(B68="","",IF('基本資料'!$H$6="",F67+('基本資料'!$B$6+'基本資料'!$K$6)/60/24,IF(MOD(A68,'基本資料'!$H$6)&lt;&gt;1,F67+'基本資料'!$B$6/60/24,F67+('基本資料'!$B$6+'基本資料'!$K$6)/60/24)))</f>
      </c>
      <c r="G68" s="23">
        <f aca="true" t="shared" si="65" ref="G68:X68">IF($B68="","",F68+G$4/60/24)</f>
      </c>
      <c r="H68" s="24">
        <f t="shared" si="65"/>
      </c>
      <c r="I68" s="24">
        <f t="shared" si="65"/>
      </c>
      <c r="J68" s="24">
        <f t="shared" si="65"/>
      </c>
      <c r="K68" s="24">
        <f t="shared" si="65"/>
      </c>
      <c r="L68" s="24">
        <f t="shared" si="65"/>
      </c>
      <c r="M68" s="24">
        <f t="shared" si="65"/>
      </c>
      <c r="N68" s="24">
        <f t="shared" si="65"/>
      </c>
      <c r="O68" s="25">
        <f t="shared" si="65"/>
      </c>
      <c r="P68" s="23">
        <f t="shared" si="65"/>
      </c>
      <c r="Q68" s="24">
        <f t="shared" si="65"/>
      </c>
      <c r="R68" s="24">
        <f t="shared" si="65"/>
      </c>
      <c r="S68" s="24">
        <f t="shared" si="65"/>
      </c>
      <c r="T68" s="24">
        <f t="shared" si="65"/>
      </c>
      <c r="U68" s="24">
        <f t="shared" si="65"/>
      </c>
      <c r="V68" s="24">
        <f t="shared" si="65"/>
      </c>
      <c r="W68" s="24">
        <f t="shared" si="65"/>
      </c>
      <c r="X68" s="25">
        <f t="shared" si="65"/>
      </c>
    </row>
    <row r="69" spans="1:24" ht="17.25" thickBot="1">
      <c r="A69" s="63">
        <v>13</v>
      </c>
      <c r="B69" s="64"/>
      <c r="C69" s="64"/>
      <c r="D69" s="64"/>
      <c r="E69" s="65"/>
      <c r="F69" s="45">
        <f>IF(B69="","",IF('基本資料'!$H$6="",F68+('基本資料'!$B$6+'基本資料'!$K$6)/60/24,IF(MOD(A69,'基本資料'!$H$6)&lt;&gt;1,F68+'基本資料'!$B$6/60/24,F68+('基本資料'!$B$6+'基本資料'!$K$6)/60/24)))</f>
      </c>
      <c r="G69" s="35">
        <f aca="true" t="shared" si="66" ref="G69:X69">IF($B69="","",F69+G$4/60/24)</f>
      </c>
      <c r="H69" s="36">
        <f t="shared" si="66"/>
      </c>
      <c r="I69" s="36">
        <f t="shared" si="66"/>
      </c>
      <c r="J69" s="36">
        <f t="shared" si="66"/>
      </c>
      <c r="K69" s="36">
        <f t="shared" si="66"/>
      </c>
      <c r="L69" s="36">
        <f t="shared" si="66"/>
      </c>
      <c r="M69" s="36">
        <f t="shared" si="66"/>
      </c>
      <c r="N69" s="36">
        <f t="shared" si="66"/>
      </c>
      <c r="O69" s="37">
        <f t="shared" si="66"/>
      </c>
      <c r="P69" s="35">
        <f t="shared" si="66"/>
      </c>
      <c r="Q69" s="36">
        <f t="shared" si="66"/>
      </c>
      <c r="R69" s="36">
        <f t="shared" si="66"/>
      </c>
      <c r="S69" s="36">
        <f t="shared" si="66"/>
      </c>
      <c r="T69" s="36">
        <f t="shared" si="66"/>
      </c>
      <c r="U69" s="36">
        <f t="shared" si="66"/>
      </c>
      <c r="V69" s="36">
        <f t="shared" si="66"/>
      </c>
      <c r="W69" s="36">
        <f t="shared" si="66"/>
      </c>
      <c r="X69" s="37">
        <f t="shared" si="66"/>
      </c>
    </row>
    <row r="70" spans="1:24" ht="16.5">
      <c r="A70" s="82" t="s">
        <v>16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</row>
  </sheetData>
  <sheetProtection/>
  <mergeCells count="12">
    <mergeCell ref="A35:X35"/>
    <mergeCell ref="B21:E21"/>
    <mergeCell ref="A1:X1"/>
    <mergeCell ref="B4:E4"/>
    <mergeCell ref="A2:E3"/>
    <mergeCell ref="A19:E20"/>
    <mergeCell ref="A70:X70"/>
    <mergeCell ref="A36:X36"/>
    <mergeCell ref="A37:E38"/>
    <mergeCell ref="B39:E39"/>
    <mergeCell ref="A54:E55"/>
    <mergeCell ref="B56:E56"/>
  </mergeCells>
  <dataValidations count="1">
    <dataValidation type="list" allowBlank="1" showInputMessage="1" showErrorMessage="1" sqref="Y1">
      <formula1>$AE$1:$AE$6</formula1>
    </dataValidation>
  </dataValidations>
  <printOptions horizontalCentered="1"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Yoshikuni  Kenta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吉國健太</dc:creator>
  <cp:keywords/>
  <dc:description/>
  <cp:lastModifiedBy>USER</cp:lastModifiedBy>
  <cp:lastPrinted>2009-12-01T09:44:13Z</cp:lastPrinted>
  <dcterms:created xsi:type="dcterms:W3CDTF">2009-11-06T00:29:41Z</dcterms:created>
  <dcterms:modified xsi:type="dcterms:W3CDTF">2009-12-29T01:30:38Z</dcterms:modified>
  <cp:category/>
  <cp:version/>
  <cp:contentType/>
  <cp:contentStatus/>
</cp:coreProperties>
</file>