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8505" firstSheet="5" activeTab="5"/>
  </bookViews>
  <sheets>
    <sheet name="基本資料" sheetId="1" state="hidden" r:id="rId1"/>
    <sheet name="資格賽編組表" sheetId="2" state="hidden" r:id="rId2"/>
    <sheet name="R1編組表" sheetId="3" state="hidden" r:id="rId3"/>
    <sheet name="R2編組表" sheetId="4" state="hidden" r:id="rId4"/>
    <sheet name="R3編組表" sheetId="5" state="hidden" r:id="rId5"/>
    <sheet name="R4編組表" sheetId="6" r:id="rId6"/>
    <sheet name="擊球速度" sheetId="7" r:id="rId7"/>
    <sheet name="編碼" sheetId="8" state="hidden" r:id="rId8"/>
  </sheets>
  <definedNames>
    <definedName name="_xlnm.Print_Area" localSheetId="2">'R1編組表'!$A$1:$F$79</definedName>
    <definedName name="_xlnm.Print_Area" localSheetId="3">'R2編組表'!$A$1:$F$79</definedName>
    <definedName name="_xlnm.Print_Area" localSheetId="4">'R3編組表'!$A$1:$F$79</definedName>
    <definedName name="_xlnm.Print_Area" localSheetId="5">'R4編組表'!$A$1:$F$79</definedName>
    <definedName name="_xlnm.Print_Area" localSheetId="1">'資格賽編組表'!$A$1:$F$33</definedName>
    <definedName name="_xlnm.Print_Area" localSheetId="6">'擊球速度'!$A$1:$P$66</definedName>
    <definedName name="_xlnm.Print_Titles" localSheetId="2">'R1編組表'!$1:$2</definedName>
    <definedName name="_xlnm.Print_Titles" localSheetId="3">'R2編組表'!$1:$2</definedName>
    <definedName name="_xlnm.Print_Titles" localSheetId="4">'R3編組表'!$1:$2</definedName>
    <definedName name="_xlnm.Print_Titles" localSheetId="5">'R4編組表'!$1:$2</definedName>
    <definedName name="中英對照">#REF!</definedName>
  </definedNames>
  <calcPr fullCalcOnLoad="1"/>
</workbook>
</file>

<file path=xl/sharedStrings.xml><?xml version="1.0" encoding="utf-8"?>
<sst xmlns="http://schemas.openxmlformats.org/spreadsheetml/2006/main" count="1756" uniqueCount="553">
  <si>
    <t>姓　名</t>
  </si>
  <si>
    <t>組序</t>
  </si>
  <si>
    <t>姓　名</t>
  </si>
  <si>
    <t>Out</t>
  </si>
  <si>
    <t>組序</t>
  </si>
  <si>
    <t>姓　名</t>
  </si>
  <si>
    <t>姓　名</t>
  </si>
  <si>
    <t>In</t>
  </si>
  <si>
    <t/>
  </si>
  <si>
    <t>注意事項：</t>
  </si>
  <si>
    <t>　二如因故不克參加，須於比賽前二天持假單(附證明文件)向本會請假。無故缺席者，將提報大會懲處。</t>
  </si>
  <si>
    <t>　三比賽回合中禁止在場內抽菸，嚼食檳榔，禁止使用任何電子儀器(違者第一次罰二桿，第二次取消資格)。</t>
  </si>
  <si>
    <t>　四有關比賽訊息及編組表於每回合前一日晚上至本會參閱網站公告。http://www.taiwangolf.org/</t>
  </si>
  <si>
    <t>開球時間</t>
  </si>
  <si>
    <t>開球時間</t>
  </si>
  <si>
    <t>　　者各罰二桿)。</t>
  </si>
  <si>
    <t>　一參加比賽球員，請於開球前20分鐘向大會報到，並於開球前10分鐘至發球台等候開球及領取記分卡(超過時間</t>
  </si>
  <si>
    <t>張育琮</t>
  </si>
  <si>
    <t>孫薰懋</t>
  </si>
  <si>
    <t>林冠亨</t>
  </si>
  <si>
    <t>杜奎毅</t>
  </si>
  <si>
    <t>蕭宏宇</t>
  </si>
  <si>
    <t>吳偉成</t>
  </si>
  <si>
    <t>張修齊</t>
  </si>
  <si>
    <t>方胤晨</t>
  </si>
  <si>
    <t>陳昱翰</t>
  </si>
  <si>
    <t>曾　晟</t>
  </si>
  <si>
    <t>辜柏雲</t>
  </si>
  <si>
    <t>鍾成恩</t>
  </si>
  <si>
    <t>林晟毓</t>
  </si>
  <si>
    <t>呂孟恆</t>
  </si>
  <si>
    <t>洪瑞誠</t>
  </si>
  <si>
    <t>鍾又新</t>
  </si>
  <si>
    <t>劉澤森</t>
  </si>
  <si>
    <t>林宗翰</t>
  </si>
  <si>
    <t>駱承佑</t>
  </si>
  <si>
    <t>　一參加比賽球員，請於出發前20分鐘向大會報到，並於開球前10分鐘至發球台等候開球及領取記分卡(超過時間</t>
  </si>
  <si>
    <t>組序</t>
  </si>
  <si>
    <t>出發時間</t>
  </si>
  <si>
    <t>姓　名</t>
  </si>
  <si>
    <t>姓　名</t>
  </si>
  <si>
    <t>姓　名</t>
  </si>
  <si>
    <t>Out</t>
  </si>
  <si>
    <t>組序</t>
  </si>
  <si>
    <t>出發時間</t>
  </si>
  <si>
    <t>In</t>
  </si>
  <si>
    <t>　　者各罰二桿)。</t>
  </si>
  <si>
    <t>　二如因故不克參加，須於比賽前二天持假單(附證明文件)向本會請假。無故缺席者，將提報大會懲處。</t>
  </si>
  <si>
    <t>　三比賽回合中禁止在場內抽菸，嚼食檳榔，禁止使用任何電子儀器(違者第一次罰二桿，第二次取消資格)。</t>
  </si>
  <si>
    <t>　四有關比賽訊息及編組表於每回合前一日晚上至本會參閱網站公告。http://www.taiwangolf.org/</t>
  </si>
  <si>
    <t>組序</t>
  </si>
  <si>
    <t>出發時間</t>
  </si>
  <si>
    <t>姓　名</t>
  </si>
  <si>
    <t>姓　名</t>
  </si>
  <si>
    <t>姓　名</t>
  </si>
  <si>
    <t>Out</t>
  </si>
  <si>
    <t>組序</t>
  </si>
  <si>
    <t>出發時間</t>
  </si>
  <si>
    <t>In</t>
  </si>
  <si>
    <t>　　者各罰二桿)。</t>
  </si>
  <si>
    <t>　二如因故不克參加，須於比賽前二天持假單(附證明文件)向本會請假。無故缺席者，將提報大會懲處。</t>
  </si>
  <si>
    <t>　三比賽回合中禁止在場內抽菸，嚼食檳榔，禁止使用任何電子儀器(違者第一次罰二桿，第二次取消資格)。</t>
  </si>
  <si>
    <t>　四有關比賽訊息及編組表於每回合前一日晚上至本會參閱網站公告。http://www.taiwangolf.org/</t>
  </si>
  <si>
    <t>方泓崴</t>
  </si>
  <si>
    <t>江以安</t>
  </si>
  <si>
    <t>林張恆</t>
  </si>
  <si>
    <t>洪嘉駿</t>
  </si>
  <si>
    <t>張佑健</t>
  </si>
  <si>
    <t>許瑋哲</t>
  </si>
  <si>
    <t>黃書亞</t>
  </si>
  <si>
    <t>黃議增</t>
  </si>
  <si>
    <t>楊昌學</t>
  </si>
  <si>
    <t>劉威汎</t>
  </si>
  <si>
    <t>蔡瑞杰</t>
  </si>
  <si>
    <t>賴嘉一</t>
  </si>
  <si>
    <t>組序</t>
  </si>
  <si>
    <t>出發時間</t>
  </si>
  <si>
    <t>姓　名</t>
  </si>
  <si>
    <t>Out</t>
  </si>
  <si>
    <t>In</t>
  </si>
  <si>
    <t>　　者各罰二桿)。</t>
  </si>
  <si>
    <t>　二如因故不克參加，須於比賽前二天持假單(附證明文件)向本會請假。無故缺席者，將提報大會懲處。</t>
  </si>
  <si>
    <t>　三比賽回合中禁止在場內抽菸，嚼食檳榔，禁止使用任何電子儀器(違者第一次罰二桿，第二次取消資格)。</t>
  </si>
  <si>
    <t>　四有關比賽訊息及編組表於每回合前一日晚上至本會參閱網站公告。http://www.taiwangolf.org/</t>
  </si>
  <si>
    <t>林敬源</t>
  </si>
  <si>
    <t>劉威毅</t>
  </si>
  <si>
    <t>鄭名谷</t>
  </si>
  <si>
    <t>組序</t>
  </si>
  <si>
    <t>出發時間</t>
  </si>
  <si>
    <t>姓　名</t>
  </si>
  <si>
    <t>Out</t>
  </si>
  <si>
    <t>In</t>
  </si>
  <si>
    <t>　　者各罰二桿)。</t>
  </si>
  <si>
    <t>　二如因故不克參加，須於比賽前二天持假單(附證明文件)向本會請假。無故缺席者，將提報大會懲處。</t>
  </si>
  <si>
    <t>　三比賽回合中禁止在場內抽菸，嚼食檳榔，禁止使用任何電子儀器(違者第一次罰二桿，第二次取消資格)。</t>
  </si>
  <si>
    <t>　四有關比賽訊息及編組表於每回合前一日晚上至本會參閱網站公告。http://www.taiwangolf.org/</t>
  </si>
  <si>
    <t>陳睿昇</t>
  </si>
  <si>
    <t>中華民國103年渣打全國業餘高爾夫秋季排名賽</t>
  </si>
  <si>
    <t>嘉南高爾夫球場</t>
  </si>
  <si>
    <t>比 賽 名 稱</t>
  </si>
  <si>
    <t>中華民國103年渣打全國業餘高爾夫秋季排名賽</t>
  </si>
  <si>
    <t>比 賽 球 場</t>
  </si>
  <si>
    <t>比 賽 日 期</t>
  </si>
  <si>
    <t>～</t>
  </si>
  <si>
    <t>洞   　　別</t>
  </si>
  <si>
    <t>Out</t>
  </si>
  <si>
    <t>In</t>
  </si>
  <si>
    <t>標  準   桿</t>
  </si>
  <si>
    <t>加　　   時</t>
  </si>
  <si>
    <t>開 球 時 間</t>
  </si>
  <si>
    <t>每組間隔</t>
  </si>
  <si>
    <t>晉 級</t>
  </si>
  <si>
    <t>Hole</t>
  </si>
  <si>
    <t>Par</t>
  </si>
  <si>
    <t>Out開球</t>
  </si>
  <si>
    <t>In開球</t>
  </si>
  <si>
    <t>陳炳榮</t>
  </si>
  <si>
    <t>白政軒</t>
  </si>
  <si>
    <t>黃議平</t>
  </si>
  <si>
    <t>劉力維</t>
  </si>
  <si>
    <t>方胤人   男公開</t>
  </si>
  <si>
    <t>施俊宇   男公開</t>
  </si>
  <si>
    <t>王偉祥   男公開</t>
  </si>
  <si>
    <t>李玠柏   男公開</t>
  </si>
  <si>
    <t>蔡哲弘   男公開</t>
  </si>
  <si>
    <t>林為超   男Ｂ組</t>
  </si>
  <si>
    <t>彭鉦雄   男Ｂ組</t>
  </si>
  <si>
    <t>蘇宥睿   男Ｂ組</t>
  </si>
  <si>
    <t>丁子軒   男Ｂ組</t>
  </si>
  <si>
    <t>沙比亞特馬克男Ｂ組</t>
  </si>
  <si>
    <t>林義淵   男Ｂ組</t>
  </si>
  <si>
    <t>謝霆葳   男Ｂ組</t>
  </si>
  <si>
    <t>沈鈞皓   男Ｂ組</t>
  </si>
  <si>
    <t>蘇晉弘   男Ｂ組</t>
  </si>
  <si>
    <t>陳伯豪   男Ｂ組</t>
  </si>
  <si>
    <t>楊浚頡   男Ｂ組</t>
  </si>
  <si>
    <t>郭翰農   男Ｂ組</t>
  </si>
  <si>
    <t>李名祥   男Ｂ組</t>
  </si>
  <si>
    <t>溫　新   男Ｂ組</t>
  </si>
  <si>
    <t>蔡程洋   男Ｂ組</t>
  </si>
  <si>
    <t>廖崇漢   男Ｂ組</t>
  </si>
  <si>
    <t>陳守成   男Ｂ組</t>
  </si>
  <si>
    <t>林銓泰   男Ｂ組</t>
  </si>
  <si>
    <t>涂郡庭   女Ａ組</t>
  </si>
  <si>
    <t>唐瑋安   女Ａ組</t>
  </si>
  <si>
    <t>顏鈺昕   女Ａ組</t>
  </si>
  <si>
    <t>張雨心   女Ａ組</t>
  </si>
  <si>
    <t>賴怡廷   女Ａ組</t>
  </si>
  <si>
    <t>高紫琳   女Ａ組</t>
  </si>
  <si>
    <t>洪若華   女Ａ組</t>
  </si>
  <si>
    <t>周怡岑   女Ａ組</t>
  </si>
  <si>
    <t>王薏涵   女Ａ組</t>
  </si>
  <si>
    <t>溫茜婷   女Ａ組</t>
  </si>
  <si>
    <t>侯羽桑   女Ａ組</t>
  </si>
  <si>
    <t>黃筱涵   女Ａ組</t>
  </si>
  <si>
    <t>黃筠筑   女Ａ組</t>
  </si>
  <si>
    <t>梁祺芬   女Ａ組</t>
  </si>
  <si>
    <t>鄭熙叡   女Ａ組</t>
  </si>
  <si>
    <t>張亞琦   女Ａ組</t>
  </si>
  <si>
    <t>郭涵涓   女Ａ組</t>
  </si>
  <si>
    <t>吳芷昀   女Ａ組</t>
  </si>
  <si>
    <t>林煒傑   男Ａ組</t>
  </si>
  <si>
    <t>呂孫儀   男Ａ組</t>
  </si>
  <si>
    <t>謝主典   男Ａ組</t>
  </si>
  <si>
    <t>黃柏叡   男Ａ組</t>
  </si>
  <si>
    <t>洪昭鑫   男Ａ組</t>
  </si>
  <si>
    <t>廖云瑞   男Ａ組</t>
  </si>
  <si>
    <t>翁一修   男Ａ組</t>
  </si>
  <si>
    <t>王文暘   男Ａ組</t>
  </si>
  <si>
    <t>李昭樺   男Ａ組</t>
  </si>
  <si>
    <t>沈威成   男Ａ組</t>
  </si>
  <si>
    <t>張彥翔   男Ａ組</t>
  </si>
  <si>
    <t>王偉軒   男Ａ組</t>
  </si>
  <si>
    <t>陳傑生   男Ａ組</t>
  </si>
  <si>
    <t>江以晨   男Ａ組</t>
  </si>
  <si>
    <t>張庭嘉   男Ａ組</t>
  </si>
  <si>
    <t>陳宥蓁   男Ａ組</t>
  </si>
  <si>
    <t>劉永華   男Ａ組</t>
  </si>
  <si>
    <t>鍾力新   男Ａ組</t>
  </si>
  <si>
    <t>張勛宸   男Ａ組</t>
  </si>
  <si>
    <t>詹佳翰   男Ａ組</t>
  </si>
  <si>
    <t>俞俊安   男Ａ組</t>
  </si>
  <si>
    <t>姜威存   男Ａ組</t>
  </si>
  <si>
    <t>賀威瑋   男Ａ組</t>
  </si>
  <si>
    <t>盧彥融   男Ａ組</t>
  </si>
  <si>
    <t>章巧宜   女公開</t>
  </si>
  <si>
    <t>陳怡璇   女公開</t>
  </si>
  <si>
    <t>洪紫庭   女公開</t>
  </si>
  <si>
    <t>伍以晴   女公開</t>
  </si>
  <si>
    <t>陳慈惠   女公開</t>
  </si>
  <si>
    <t>羅尹楨   女公開</t>
  </si>
  <si>
    <t>蔡欣恩   女公開</t>
  </si>
  <si>
    <t>杜宜瑾   女公開</t>
  </si>
  <si>
    <t>江雨璇   女公開</t>
  </si>
  <si>
    <t>侯羽薔   女Ｂ組</t>
  </si>
  <si>
    <t>張子怡   女Ｂ組</t>
  </si>
  <si>
    <t>葉芯霈   女Ｂ組</t>
  </si>
  <si>
    <t>張雅淳   女Ｂ組</t>
  </si>
  <si>
    <t>林子涵   女Ｂ組</t>
  </si>
  <si>
    <t>張昕樵   女Ｂ組</t>
  </si>
  <si>
    <t>陳靜慈   女Ｂ組</t>
  </si>
  <si>
    <t>黃郁評   女Ｂ組</t>
  </si>
  <si>
    <t>朱庭昀   女Ｂ組</t>
  </si>
  <si>
    <t>俞涵軒   女Ｂ組</t>
  </si>
  <si>
    <t>林冠妤   女Ｂ組</t>
  </si>
  <si>
    <t>劉若瑄   女Ｂ組</t>
  </si>
  <si>
    <t>謝映葶   女Ｂ組</t>
  </si>
  <si>
    <t>林婕恩   女Ｂ組</t>
  </si>
  <si>
    <t>楊棋文   女Ｂ組</t>
  </si>
  <si>
    <t>陳姿凝   女Ｂ組</t>
  </si>
  <si>
    <t>曾彩晴   女Ｂ組</t>
  </si>
  <si>
    <t>柯亮宇   男Ｃ組</t>
  </si>
  <si>
    <t>陳季群   男Ｃ組</t>
  </si>
  <si>
    <t>黃君宇   男Ｃ組</t>
  </si>
  <si>
    <t>陳衍仁   男Ｃ組</t>
  </si>
  <si>
    <t>吳允植   男Ｃ組</t>
  </si>
  <si>
    <t>楊云睿   男Ｃ組</t>
  </si>
  <si>
    <t>楊孝哲   男Ｃ組</t>
  </si>
  <si>
    <t>陳頎森   男Ｃ組</t>
  </si>
  <si>
    <t>涂　睿   男Ｃ組</t>
  </si>
  <si>
    <t>張哲睿   男Ｄ組</t>
  </si>
  <si>
    <t>張廷瑋   男Ｄ組</t>
  </si>
  <si>
    <t>林凡凱   男Ｄ組</t>
  </si>
  <si>
    <t>李長祐   男Ｄ組</t>
  </si>
  <si>
    <t>黃至晨   男Ｄ組</t>
  </si>
  <si>
    <t>黃亭瑄   女CD組</t>
  </si>
  <si>
    <t>吳純葳   女CD組</t>
  </si>
  <si>
    <t>郭瑜恬   女CD組</t>
  </si>
  <si>
    <t>劉庭妤   女CD組</t>
  </si>
  <si>
    <t>曾　楨   女CD組</t>
  </si>
  <si>
    <t>徐純鳳   女CD組</t>
  </si>
  <si>
    <t>安禾佑   女CD組</t>
  </si>
  <si>
    <t>劉芃姍   女CD組</t>
  </si>
  <si>
    <t>詹芷綺   女CD組</t>
  </si>
  <si>
    <t>周書羽   女CD組</t>
  </si>
  <si>
    <t>101 蔡哲弘   (男公開)</t>
  </si>
  <si>
    <t>102 李玠柏   (男公開)</t>
  </si>
  <si>
    <t>103 王偉祥   (男公開)</t>
  </si>
  <si>
    <t>104 高　藤   (男公開)</t>
  </si>
  <si>
    <t>105 王偉倫   (男公開)</t>
  </si>
  <si>
    <t>106 方胤人   (男公開)</t>
  </si>
  <si>
    <t>107 施俊宇   (男公開)</t>
  </si>
  <si>
    <t>108 資格1   (男公開)</t>
  </si>
  <si>
    <t>109 資格2   (男公開)</t>
  </si>
  <si>
    <t>110 資格3   (男公開)</t>
  </si>
  <si>
    <t>111 資格4   (男公開)</t>
  </si>
  <si>
    <t>112 資格5   (男公開)</t>
  </si>
  <si>
    <t>113 資格6   (男公開)</t>
  </si>
  <si>
    <t>114 資格7   (男公開)</t>
  </si>
  <si>
    <t>115 資格8   (男公開)</t>
  </si>
  <si>
    <t>116 資格9   (男公開)</t>
  </si>
  <si>
    <t>117 資格10  (男公開)</t>
  </si>
  <si>
    <t>118 資格11  (男公開)</t>
  </si>
  <si>
    <t>119 資格12  (男公開)</t>
  </si>
  <si>
    <t>201 俞俊安   (男Ａ組)</t>
  </si>
  <si>
    <t>202 劉永華   (男Ａ組)</t>
  </si>
  <si>
    <t>301 蔡程洋   (男Ｂ組)</t>
  </si>
  <si>
    <t>302 楊浚頡   (男Ｂ組)</t>
  </si>
  <si>
    <t>303 謝霆葳   (男Ｂ組)</t>
  </si>
  <si>
    <t>401 蔡欣恩   (女公開)</t>
  </si>
  <si>
    <t>402 伍以晴   (女公開)</t>
  </si>
  <si>
    <t>403 章巧宜   (女公開)</t>
  </si>
  <si>
    <t>404 陳怡璇   (女公開)</t>
  </si>
  <si>
    <t>405 陳慈惠   (女公開)</t>
  </si>
  <si>
    <t>406 杜宜瑾   (女公開)</t>
  </si>
  <si>
    <t>407 江雨璇   (女公開)</t>
  </si>
  <si>
    <t>408 羅尹楨   (女公開)</t>
  </si>
  <si>
    <t>409 洪紫庭   (女公開)</t>
  </si>
  <si>
    <t>501 程思嘉   (女Ａ組)</t>
  </si>
  <si>
    <t>502 黃筱涵   (女Ａ組)</t>
  </si>
  <si>
    <t>503 周怡岑   (女Ａ組)</t>
  </si>
  <si>
    <t>504 張雨心   (女Ａ組)</t>
  </si>
  <si>
    <t>505 涂郡庭   (女Ａ組)</t>
  </si>
  <si>
    <t>506 唐瑋安   (女Ａ組)</t>
  </si>
  <si>
    <t>507 賴怡廷   (女Ａ組)</t>
  </si>
  <si>
    <t>508 王薏涵   (女Ａ組)</t>
  </si>
  <si>
    <t>509 黃筠筑   (女Ａ組)</t>
  </si>
  <si>
    <t>510 張亞琦   (女Ａ組)</t>
  </si>
  <si>
    <t>511 郭涵涓   (女Ａ組)</t>
  </si>
  <si>
    <t>601 林婕恩   (女Ｂ組)</t>
  </si>
  <si>
    <t>602 俞涵軒   (女Ｂ組)</t>
  </si>
  <si>
    <t>603 陳靜慈   (女Ｂ組)</t>
  </si>
  <si>
    <t>604 張雅淳   (女Ｂ組)</t>
  </si>
  <si>
    <t>605 侯羽薔   (女Ｂ組)</t>
  </si>
  <si>
    <t>606 張子怡   (女Ｂ組)</t>
  </si>
  <si>
    <t>607 林子涵   (女Ｂ組)</t>
  </si>
  <si>
    <t>608 黃郁評   (女Ｂ組)</t>
  </si>
  <si>
    <t>609 林冠妤   (女Ｂ組)</t>
  </si>
  <si>
    <t>610 楊棋文   (女Ｂ組)</t>
  </si>
  <si>
    <t>611 陳姿凝   (女Ｂ組)</t>
  </si>
  <si>
    <t>612 劉若瑄   (女Ｂ組)</t>
  </si>
  <si>
    <t>613 朱庭昀   (女Ｂ組)</t>
  </si>
  <si>
    <t>614 張昕樵   (女Ｂ組)</t>
  </si>
  <si>
    <t>615 葉芯霈   (女Ｂ組)</t>
  </si>
  <si>
    <t>616 謝映葶   (女Ｂ組)</t>
  </si>
  <si>
    <t>617 曾彩晴   (女Ｂ組)</t>
  </si>
  <si>
    <t>701 楊孝哲   (男Ｃ組)</t>
  </si>
  <si>
    <t>702 陳頎森   (男Ｃ組)</t>
  </si>
  <si>
    <t>703 涂　睿   (男Ｃ組)</t>
  </si>
  <si>
    <t>704 陳衍仁   (男Ｃ組)</t>
  </si>
  <si>
    <t>705 吳允植   (男Ｃ組)</t>
  </si>
  <si>
    <t>706 楊云睿   (男Ｃ組)</t>
  </si>
  <si>
    <t>707 柯亮宇   (男Ｃ組)</t>
  </si>
  <si>
    <t>708 陳季群   (男Ｃ組)</t>
  </si>
  <si>
    <t>709 黃君宇   (男Ｃ組)</t>
  </si>
  <si>
    <t>801 林凡凱   (男Ｄ組)</t>
  </si>
  <si>
    <t>802 李長祐   (男Ｄ組)</t>
  </si>
  <si>
    <t>803 黃至晨   (男Ｄ組)</t>
  </si>
  <si>
    <t>804 張哲睿   (男Ｄ組)</t>
  </si>
  <si>
    <t>805 張廷瑋   (男Ｄ組)</t>
  </si>
  <si>
    <t>901 安禾佑   (女CD組)</t>
  </si>
  <si>
    <t>902 劉芃姍   (女CD組)</t>
  </si>
  <si>
    <t>903 詹芷綺   (女CD組)</t>
  </si>
  <si>
    <t>904 周書羽   (女CD組)</t>
  </si>
  <si>
    <t>905 劉庭妤   (女CD組)</t>
  </si>
  <si>
    <t>906 曾　楨   (女CD組)</t>
  </si>
  <si>
    <t>907 徐純鳳   (女CD組)</t>
  </si>
  <si>
    <t>908 黃亭瑄   (女CD組)</t>
  </si>
  <si>
    <t>909 吳純葳   (女CD組)</t>
  </si>
  <si>
    <t>910 郭瑜恬   (女CD組)</t>
  </si>
  <si>
    <t>吳宏原</t>
  </si>
  <si>
    <t>曾豐棟   男Ｂ組</t>
  </si>
  <si>
    <t>賴柏源   男Ｂ組</t>
  </si>
  <si>
    <t>溫楨祥   男Ａ組</t>
  </si>
  <si>
    <t>葉　甫   男Ａ組</t>
  </si>
  <si>
    <t>葉蔚廷   男Ａ組</t>
  </si>
  <si>
    <t>陳寅柔   女公開</t>
  </si>
  <si>
    <t>203 溫楨祥   (男Ａ組)</t>
  </si>
  <si>
    <t>204 陳傑生   (男Ａ組)</t>
  </si>
  <si>
    <t>205 李昭樺   (男Ａ組)</t>
  </si>
  <si>
    <t>206 洪昭鑫   (男Ａ組)</t>
  </si>
  <si>
    <t>304 曾豐棟   (男Ｂ組)</t>
  </si>
  <si>
    <t>305 丁子軒   (男Ｂ組)</t>
  </si>
  <si>
    <t>306 林為超   (男Ｂ組)</t>
  </si>
  <si>
    <t>307 彭鉦雄   (男Ｂ組)</t>
  </si>
  <si>
    <t>309 沈鈞皓   (男Ｂ組)</t>
  </si>
  <si>
    <t>310 郭翰農   (男Ｂ組)</t>
  </si>
  <si>
    <t>311 廖崇漢   (男Ｂ組)</t>
  </si>
  <si>
    <t>312 賴柏源   (男Ｂ組)</t>
  </si>
  <si>
    <t>313 陳守成   (男Ｂ組)</t>
  </si>
  <si>
    <t>314 李名祥   (男Ｂ組)</t>
  </si>
  <si>
    <t>315 蘇晉弘   (男Ｂ組)</t>
  </si>
  <si>
    <t>316 林義淵   (男Ｂ組)</t>
  </si>
  <si>
    <t>317 蘇宥睿   (男Ｂ組)</t>
  </si>
  <si>
    <t>318 陳伯豪   (男Ｂ組)</t>
  </si>
  <si>
    <t>319 溫　新   (男Ｂ組)</t>
  </si>
  <si>
    <t>320 林銓泰   (男Ｂ組)</t>
  </si>
  <si>
    <t>410 陳寅柔   (女公開)</t>
  </si>
  <si>
    <t>308 沙比亞特馬克(男Ｂ組)</t>
  </si>
  <si>
    <t>詹昱韋   男Ａ組</t>
  </si>
  <si>
    <t>806 簡士閔   (男Ｄ組)</t>
  </si>
  <si>
    <t>簡士閔   男Ｄ組</t>
  </si>
  <si>
    <t>207 何祐誠   (男Ａ組)</t>
  </si>
  <si>
    <t>208 林煒傑   (男Ａ組)</t>
  </si>
  <si>
    <t>209 詹昱韋   (男Ａ組)</t>
  </si>
  <si>
    <t>210 呂孫儀   (男Ａ組)</t>
  </si>
  <si>
    <t>211 廖云瑞   (男Ａ組)</t>
  </si>
  <si>
    <t>212 沈威成   (男Ａ組)</t>
  </si>
  <si>
    <t>213 江以晨   (男Ａ組)</t>
  </si>
  <si>
    <t>214 鍾力新   (男Ａ組)</t>
  </si>
  <si>
    <t>215 姜威存   (男Ａ組)</t>
  </si>
  <si>
    <t>216 賀威瑋   (男Ａ組)</t>
  </si>
  <si>
    <t>217 葉蔚廷   (男Ａ組)</t>
  </si>
  <si>
    <t>218 葉　甫   (男Ａ組)</t>
  </si>
  <si>
    <t>219 張勛宸   (男Ａ組)</t>
  </si>
  <si>
    <t>220 張庭嘉   (男Ａ組)</t>
  </si>
  <si>
    <t>221 張彥翔   (男Ａ組)</t>
  </si>
  <si>
    <t>222 翁一修   (男Ａ組)</t>
  </si>
  <si>
    <t>223 謝主典   (男Ａ組)</t>
  </si>
  <si>
    <t>224 黃柏叡   (男Ａ組)</t>
  </si>
  <si>
    <t>225 王文暘   (男Ａ組)</t>
  </si>
  <si>
    <t>226 王偉軒   (男Ａ組)</t>
  </si>
  <si>
    <t>227 陳宥蓁   (男Ａ組)</t>
  </si>
  <si>
    <t>228 詹佳翰   (男Ａ組)</t>
  </si>
  <si>
    <t>229 盧彥融   (男Ａ組)</t>
  </si>
  <si>
    <t>何祐誠   男Ａ組</t>
  </si>
  <si>
    <t>林潔心   女Ａ組</t>
  </si>
  <si>
    <t>512 林潔心   (女Ａ組)</t>
  </si>
  <si>
    <t>513 梁祺芬   (女Ａ組)</t>
  </si>
  <si>
    <t>514 溫茜婷   (女Ａ組)</t>
  </si>
  <si>
    <t>515 高紫琳   (女Ａ組)</t>
  </si>
  <si>
    <t>516 顏鈺昕   (女Ａ組)</t>
  </si>
  <si>
    <t>517 洪若華   (女Ａ組)</t>
  </si>
  <si>
    <t>518 侯羽桑   (女Ａ組)</t>
  </si>
  <si>
    <t>519 鄭熙叡   (女Ａ組)</t>
  </si>
  <si>
    <t>520 吳芷昀   (女Ａ組)</t>
  </si>
  <si>
    <t>林敬源   男公開</t>
  </si>
  <si>
    <t>劉威汎   男公開</t>
  </si>
  <si>
    <t>江以安   男公開</t>
  </si>
  <si>
    <t>黃書亞   男公開</t>
  </si>
  <si>
    <t>蕭宏宇   男公開</t>
  </si>
  <si>
    <t>陳睿昇   男公開</t>
  </si>
  <si>
    <t>辜柏雲   男公開</t>
  </si>
  <si>
    <t>許瑋哲   男公開</t>
  </si>
  <si>
    <t>鄭名谷   男公開</t>
  </si>
  <si>
    <t>林張恆   男公開</t>
  </si>
  <si>
    <t>林晟毓   男公開</t>
  </si>
  <si>
    <t>孫薰懋   男公開</t>
  </si>
  <si>
    <t>劉澤森   男公開</t>
  </si>
  <si>
    <t>陳昱翰   男公開</t>
  </si>
  <si>
    <t>黃議增   男公開</t>
  </si>
  <si>
    <t>75 -    75</t>
  </si>
  <si>
    <t>90 -    90</t>
  </si>
  <si>
    <t>84 -    84</t>
  </si>
  <si>
    <t>80 -    80</t>
  </si>
  <si>
    <t>76 -    76</t>
  </si>
  <si>
    <t>79 -    79</t>
  </si>
  <si>
    <t>88 -    88</t>
  </si>
  <si>
    <t>74 -    74</t>
  </si>
  <si>
    <t>78 -    78</t>
  </si>
  <si>
    <t>73 -    73</t>
  </si>
  <si>
    <t>81 -    81</t>
  </si>
  <si>
    <t>70 -    70</t>
  </si>
  <si>
    <t>87 -    87</t>
  </si>
  <si>
    <t>85 -    85</t>
  </si>
  <si>
    <t>82 -    82</t>
  </si>
  <si>
    <t>77 -    77</t>
  </si>
  <si>
    <t>71 -    71</t>
  </si>
  <si>
    <t>69 -    69</t>
  </si>
  <si>
    <t>83 -    83</t>
  </si>
  <si>
    <t>94 -    94</t>
  </si>
  <si>
    <t>91 -    91</t>
  </si>
  <si>
    <t>86 -    86</t>
  </si>
  <si>
    <t>95 -    95</t>
  </si>
  <si>
    <t>72 -    72</t>
  </si>
  <si>
    <t>76 - 68 -    144</t>
  </si>
  <si>
    <t>75 - 70 -    145</t>
  </si>
  <si>
    <t>74 - 72 -    146</t>
  </si>
  <si>
    <t>72 - 74 -    146</t>
  </si>
  <si>
    <t>74 - 69 -    143</t>
  </si>
  <si>
    <t>72 - 71 -    143</t>
  </si>
  <si>
    <t>70 - 73 -    143</t>
  </si>
  <si>
    <t>72 - 66 -    138</t>
  </si>
  <si>
    <t>71 - 68 -    139</t>
  </si>
  <si>
    <t>72 - 70 -    142</t>
  </si>
  <si>
    <t>69 - 73 -    142</t>
  </si>
  <si>
    <t>78 - 74 -    152</t>
  </si>
  <si>
    <t>75 - 77 -    152</t>
  </si>
  <si>
    <t>78 - 75 -    153</t>
  </si>
  <si>
    <t>75 - 75 -    150</t>
  </si>
  <si>
    <t>78 - 73 -    151</t>
  </si>
  <si>
    <t>76 - 75 -    151</t>
  </si>
  <si>
    <t>74 - 73 -    147</t>
  </si>
  <si>
    <t>79 - 70 -    149</t>
  </si>
  <si>
    <t>73 - 76 -    149</t>
  </si>
  <si>
    <t>69 - 72 -    141</t>
  </si>
  <si>
    <t>73 - 70 -    143</t>
  </si>
  <si>
    <t>71 - 72 -    143</t>
  </si>
  <si>
    <t>76 - 70 -    146</t>
  </si>
  <si>
    <t>77 - 74 -    151</t>
  </si>
  <si>
    <t>78 - 77 -    155</t>
  </si>
  <si>
    <t>77 - 82 -    159</t>
  </si>
  <si>
    <t>74 - 75 -    149</t>
  </si>
  <si>
    <t>78 - 72 -    150</t>
  </si>
  <si>
    <t>79 - 72 -    151</t>
  </si>
  <si>
    <t>77 - 68 -    145</t>
  </si>
  <si>
    <t>71 - 75 -    146</t>
  </si>
  <si>
    <t>74 - 74 -    148</t>
  </si>
  <si>
    <t>73 - 75 -    148</t>
  </si>
  <si>
    <t>78 - 76 -    154</t>
  </si>
  <si>
    <t>79 - 78 -    157</t>
  </si>
  <si>
    <t>78 - 79 -    157</t>
  </si>
  <si>
    <t>79 - 74 -    153</t>
  </si>
  <si>
    <t>76 - 77 -    153</t>
  </si>
  <si>
    <t>75 - 71 -    146</t>
  </si>
  <si>
    <t>76 - 72 -    148</t>
  </si>
  <si>
    <t>74 - 77 -    151</t>
  </si>
  <si>
    <t>78 - 78 -    156</t>
  </si>
  <si>
    <t>70 - 69 -    139</t>
  </si>
  <si>
    <t>77 - 77 -    154</t>
  </si>
  <si>
    <t>80 - 76 -    156</t>
  </si>
  <si>
    <t>83 - 74 -    157</t>
  </si>
  <si>
    <t>75 - 78 -    153</t>
  </si>
  <si>
    <t>76 - 73 -    149</t>
  </si>
  <si>
    <t>77 - 73 -    150</t>
  </si>
  <si>
    <t>80 - 71 -    151</t>
  </si>
  <si>
    <t xml:space="preserve"> -  - 87 -    87</t>
  </si>
  <si>
    <t xml:space="preserve"> -  - 91 -    91</t>
  </si>
  <si>
    <t xml:space="preserve"> -  - 92 -    92</t>
  </si>
  <si>
    <t xml:space="preserve"> -  - 84 -    84</t>
  </si>
  <si>
    <t xml:space="preserve"> -  - 85 -    85</t>
  </si>
  <si>
    <t xml:space="preserve"> -  - 75 -    75</t>
  </si>
  <si>
    <t xml:space="preserve"> -  - 78 -    78</t>
  </si>
  <si>
    <t xml:space="preserve"> -  - 79 -    79</t>
  </si>
  <si>
    <t xml:space="preserve"> -  - 81 -    81</t>
  </si>
  <si>
    <t xml:space="preserve"> -  - 90 -    90</t>
  </si>
  <si>
    <t xml:space="preserve"> -  - 104 -    104</t>
  </si>
  <si>
    <t xml:space="preserve"> -  - 106 -    106</t>
  </si>
  <si>
    <t xml:space="preserve"> -  - 80 -    80</t>
  </si>
  <si>
    <t xml:space="preserve"> -  - 82 -    82</t>
  </si>
  <si>
    <t xml:space="preserve"> -  - 94 -    94</t>
  </si>
  <si>
    <t xml:space="preserve"> -  - 95 -    95</t>
  </si>
  <si>
    <t xml:space="preserve"> -  - 99 -    99</t>
  </si>
  <si>
    <t xml:space="preserve"> -  - 77 -    77</t>
  </si>
  <si>
    <t>77 - 77 - 76 -    230</t>
  </si>
  <si>
    <t>76 - 77 - 77 -    230</t>
  </si>
  <si>
    <t>80 - 76 - 81 -    237</t>
  </si>
  <si>
    <t>76 - 73 - 75 -    224</t>
  </si>
  <si>
    <t>78 - 76 - 74 -    228</t>
  </si>
  <si>
    <t>83 - 74 - 73 -    230</t>
  </si>
  <si>
    <t>80 - 71 - 70 -    221</t>
  </si>
  <si>
    <t>78 - 72 - 72 -    222</t>
  </si>
  <si>
    <t>77 - 73 - 73 -    223</t>
  </si>
  <si>
    <t>76 - 75 - 78 -    229</t>
  </si>
  <si>
    <t>78 - 76 - 79 -    233</t>
  </si>
  <si>
    <t>78 - 78 - 79 -    235</t>
  </si>
  <si>
    <t>70 - 69 - 73 -    212</t>
  </si>
  <si>
    <t>73 - 70 - 70 -    213</t>
  </si>
  <si>
    <t>74 - 77 - 70 -    221</t>
  </si>
  <si>
    <t>79 - 74 - 76 -    229</t>
  </si>
  <si>
    <t>79 - 78 - 76 -    233</t>
  </si>
  <si>
    <t>78 - 79 - 78 -    235</t>
  </si>
  <si>
    <t>76 - 72 - 76 -    224</t>
  </si>
  <si>
    <t>78 - 76 - 71 -    225</t>
  </si>
  <si>
    <t>76 - 77 - 75 -    228</t>
  </si>
  <si>
    <t>75 - 71 - 68 -    214</t>
  </si>
  <si>
    <t>74 - 74 - 69 -    217</t>
  </si>
  <si>
    <t>74 - 74 - 70 -    218</t>
  </si>
  <si>
    <t>77 - 82 - 72 -    231</t>
  </si>
  <si>
    <t>78 - 77 - 81 -    236</t>
  </si>
  <si>
    <t>77 - 82 - 81 -    240</t>
  </si>
  <si>
    <t>77 - 68 - 75 -    220</t>
  </si>
  <si>
    <t>71 - 75 - 77 -    223</t>
  </si>
  <si>
    <t>78 - 72 - 76 -    226</t>
  </si>
  <si>
    <t>74 - 74 - 68 -    216</t>
  </si>
  <si>
    <t>77 - 74 - 67 -    218</t>
  </si>
  <si>
    <t>73 - 75 - 71 -    219</t>
  </si>
  <si>
    <t>74 - 75 - 71 -    220</t>
  </si>
  <si>
    <t>75 - 75 - 75 -    225</t>
  </si>
  <si>
    <t>78 - 75 - 73 -    226</t>
  </si>
  <si>
    <t>75 - 77 - 77 -    229</t>
  </si>
  <si>
    <t>73 - 76 - 72 -    221</t>
  </si>
  <si>
    <t>78 - 74 - 71 -    223</t>
  </si>
  <si>
    <t>78 - 73 - 74 -    225</t>
  </si>
  <si>
    <t>74 - 73 - 72 -    219</t>
  </si>
  <si>
    <t>74 - 72 - 73 -    219</t>
  </si>
  <si>
    <t>79 - 70 - 71 -    220</t>
  </si>
  <si>
    <t>76 - 75 - 70 -    221</t>
  </si>
  <si>
    <t>69 - 72 - 68 -    209</t>
  </si>
  <si>
    <t>76 - 70 - 68 -    214</t>
  </si>
  <si>
    <t>73 - 70 - 72 -    215</t>
  </si>
  <si>
    <t>71 - 72 - 73 -    216</t>
  </si>
  <si>
    <t>75 - 70 - 74 -    219</t>
  </si>
  <si>
    <t>69 - 73 - 78 -    220</t>
  </si>
  <si>
    <t>72 - 74 - 79 -    225</t>
  </si>
  <si>
    <t>70 - 73 - 72 -    215</t>
  </si>
  <si>
    <t>72 - 70 - 75 -    217</t>
  </si>
  <si>
    <t>74 - 72 - 72 -    218</t>
  </si>
  <si>
    <t>72 - 71 - 75 -    218</t>
  </si>
  <si>
    <t>71 - 68 - 69 -    208</t>
  </si>
  <si>
    <t>72 - 66 - 71 -    209</t>
  </si>
  <si>
    <t>76 - 68 - 66 -    210</t>
  </si>
  <si>
    <t>74 - 69 - 70 -    213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</si>
</sst>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編組表&quot;"/>
    <numFmt numFmtId="177" formatCode="&quot;B區 NO.&quot;0"/>
    <numFmt numFmtId="178" formatCode="&quot;Out-&quot;0"/>
    <numFmt numFmtId="179" formatCode="h:mm;@"/>
    <numFmt numFmtId="180" formatCode="&quot;C區 NO.&quot;0"/>
    <numFmt numFmtId="181" formatCode="&quot;In-&quot;0"/>
    <numFmt numFmtId="182" formatCode="&quot;第 &quot;0&quot; 回合  編組表&quot;"/>
    <numFmt numFmtId="183" formatCode="&quot;Out NO.&quot;0"/>
    <numFmt numFmtId="184" formatCode="0;;;@"/>
    <numFmt numFmtId="185" formatCode="0;;;"/>
    <numFmt numFmtId="186" formatCode="&quot;In NO.&quot;0"/>
    <numFmt numFmtId="187" formatCode="&quot;Out -&quot;0;;;"/>
    <numFmt numFmtId="188" formatCode="&quot;In -&quot;0;;;"/>
    <numFmt numFmtId="189" formatCode="yyyy/mm/dd"/>
    <numFmt numFmtId="190" formatCode="[$-404]yyyy&quot;年&quot;mm&quot;月&quot;dd&quot;日 &quot;aaa;@"/>
    <numFmt numFmtId="191" formatCode="[$-404]dd&quot;日 &quot;aaa;@"/>
    <numFmt numFmtId="192" formatCode="0;[Red]\-0;;"/>
    <numFmt numFmtId="193" formatCode="[$-409]h:mm\ AM/PM;@"/>
    <numFmt numFmtId="194" formatCode="0&quot;  分鐘&quot;"/>
    <numFmt numFmtId="195" formatCode="&quot;Round  &quot;0"/>
    <numFmt numFmtId="196" formatCode="&quot;Start #&quot;0"/>
    <numFmt numFmtId="197" formatCode="h:mm"/>
    <numFmt numFmtId="198" formatCode="&quot;Round  &quot;0;;&quot;資格賽&quot;;@"/>
  </numFmts>
  <fonts count="6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12"/>
      <name val="標楷體"/>
      <family val="4"/>
    </font>
    <font>
      <sz val="9"/>
      <name val="細明體"/>
      <family val="3"/>
    </font>
    <font>
      <b/>
      <sz val="18"/>
      <name val="標楷體"/>
      <family val="4"/>
    </font>
    <font>
      <b/>
      <sz val="12"/>
      <name val="細明體"/>
      <family val="3"/>
    </font>
    <font>
      <sz val="13"/>
      <name val="Times New Roman"/>
      <family val="1"/>
    </font>
    <font>
      <sz val="14"/>
      <name val="Gungsuh"/>
      <family val="1"/>
    </font>
    <font>
      <sz val="13"/>
      <color indexed="8"/>
      <name val="細明體_HKSCS-ExtB"/>
      <family val="1"/>
    </font>
    <font>
      <sz val="14"/>
      <name val="Times New Roman"/>
      <family val="1"/>
    </font>
    <font>
      <sz val="12"/>
      <color indexed="8"/>
      <name val="標楷體"/>
      <family val="4"/>
    </font>
    <font>
      <b/>
      <sz val="14"/>
      <color indexed="8"/>
      <name val="標楷體"/>
      <family val="4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標楷體"/>
      <family val="4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13"/>
      <color indexed="8"/>
      <name val="標楷體"/>
      <family val="4"/>
    </font>
    <font>
      <sz val="12"/>
      <name val="Times New Roman"/>
      <family val="1"/>
    </font>
    <font>
      <sz val="12"/>
      <name val="Gungsuh"/>
      <family val="1"/>
    </font>
    <font>
      <sz val="12"/>
      <name val="細明體_HKSCS-ExtB"/>
      <family val="1"/>
    </font>
    <font>
      <sz val="9.5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細明體_HKSCS-ExtB"/>
      <family val="1"/>
    </font>
    <font>
      <b/>
      <sz val="14"/>
      <color theme="1"/>
      <name val="標楷體"/>
      <family val="4"/>
    </font>
    <font>
      <sz val="16"/>
      <color theme="1"/>
      <name val="標楷體"/>
      <family val="4"/>
    </font>
    <font>
      <sz val="12"/>
      <color theme="1"/>
      <name val="標楷體"/>
      <family val="4"/>
    </font>
    <font>
      <sz val="14"/>
      <color theme="1"/>
      <name val="標楷體"/>
      <family val="4"/>
    </font>
    <font>
      <sz val="10"/>
      <color theme="1"/>
      <name val="Calibri"/>
      <family val="1"/>
    </font>
    <font>
      <sz val="9"/>
      <color theme="1"/>
      <name val="Calibri"/>
      <family val="1"/>
    </font>
    <font>
      <sz val="9.5"/>
      <color theme="1"/>
      <name val="Calibri"/>
      <family val="1"/>
    </font>
    <font>
      <sz val="13"/>
      <color theme="1"/>
      <name val="標楷體"/>
      <family val="4"/>
    </font>
    <font>
      <b/>
      <sz val="12"/>
      <color theme="1"/>
      <name val="標楷體"/>
      <family val="4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hair"/>
    </border>
    <border>
      <left style="thin"/>
      <right style="double"/>
      <top style="double"/>
      <bottom style="thin"/>
    </border>
    <border>
      <left style="double"/>
      <right style="thin"/>
      <top style="thin"/>
      <bottom style="hair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hair"/>
      <right style="hair"/>
      <top style="double"/>
      <bottom style="hair"/>
    </border>
    <border>
      <left style="hair"/>
      <right style="hair"/>
      <top style="hair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>
        <color rgb="FFFF0000"/>
      </left>
      <right/>
      <top/>
      <bottom/>
    </border>
    <border>
      <left/>
      <right style="thin">
        <color rgb="FFFF0000"/>
      </right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>
        <color rgb="FFFF0000"/>
      </left>
      <right/>
      <top/>
      <bottom style="thin"/>
    </border>
    <border>
      <left/>
      <right/>
      <top/>
      <bottom style="thin"/>
    </border>
    <border>
      <left/>
      <right style="thin">
        <color rgb="FFFF0000"/>
      </right>
      <top/>
      <bottom style="thin"/>
    </border>
    <border>
      <left/>
      <right style="thin"/>
      <top/>
      <bottom style="thin"/>
    </border>
    <border>
      <left style="thin">
        <color rgb="FFFF0000"/>
      </left>
      <right/>
      <top style="thin"/>
      <bottom/>
    </border>
    <border>
      <left/>
      <right style="thin">
        <color rgb="FFFF0000"/>
      </right>
      <top style="thin"/>
      <bottom/>
    </border>
    <border>
      <left style="thin">
        <color rgb="FFFF0000"/>
      </left>
      <right/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double"/>
      <bottom style="hair"/>
    </border>
    <border>
      <left/>
      <right style="double"/>
      <top style="double"/>
      <bottom style="hair"/>
    </border>
    <border>
      <left style="thin"/>
      <right style="thin"/>
      <top style="hair"/>
      <bottom/>
    </border>
    <border>
      <left style="thin"/>
      <right style="double"/>
      <top style="hair"/>
      <bottom/>
    </border>
    <border>
      <left/>
      <right style="double"/>
      <top style="thin"/>
      <bottom style="hair"/>
    </border>
    <border>
      <left style="thin"/>
      <right style="thin"/>
      <top style="hair"/>
      <bottom style="double"/>
    </border>
    <border>
      <left/>
      <right style="double"/>
      <top style="hair"/>
      <bottom style="double"/>
    </border>
    <border>
      <left/>
      <right/>
      <top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double"/>
      <right style="thin"/>
      <top/>
      <bottom style="thin"/>
    </border>
    <border>
      <left style="hair"/>
      <right style="hair"/>
      <top style="double"/>
      <bottom/>
    </border>
    <border>
      <left style="hair"/>
      <right style="hair"/>
      <top/>
      <bottom style="double"/>
    </border>
    <border>
      <left style="hair"/>
      <right style="double"/>
      <top style="double"/>
      <bottom/>
    </border>
    <border>
      <left style="hair"/>
      <right style="double"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double"/>
      <right style="hair"/>
      <top style="double"/>
      <bottom/>
    </border>
    <border>
      <left style="double"/>
      <right style="hair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56">
    <xf numFmtId="0" fontId="0" fillId="0" borderId="0" xfId="0" applyFont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77" fontId="9" fillId="33" borderId="11" xfId="0" applyNumberFormat="1" applyFont="1" applyFill="1" applyBorder="1" applyAlignment="1">
      <alignment horizontal="center" vertical="center"/>
    </xf>
    <xf numFmtId="178" fontId="10" fillId="0" borderId="12" xfId="0" applyNumberFormat="1" applyFont="1" applyBorder="1" applyAlignment="1">
      <alignment horizontal="center" vertical="center"/>
    </xf>
    <xf numFmtId="179" fontId="11" fillId="0" borderId="10" xfId="0" applyNumberFormat="1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178" fontId="10" fillId="0" borderId="14" xfId="0" applyNumberFormat="1" applyFont="1" applyBorder="1" applyAlignment="1">
      <alignment horizontal="center" vertical="center"/>
    </xf>
    <xf numFmtId="179" fontId="11" fillId="0" borderId="15" xfId="0" applyNumberFormat="1" applyFont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180" fontId="9" fillId="33" borderId="11" xfId="0" applyNumberFormat="1" applyFont="1" applyFill="1" applyBorder="1" applyAlignment="1">
      <alignment horizontal="center" vertical="center"/>
    </xf>
    <xf numFmtId="181" fontId="13" fillId="0" borderId="16" xfId="0" applyNumberFormat="1" applyFont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/>
    </xf>
    <xf numFmtId="181" fontId="13" fillId="0" borderId="18" xfId="0" applyNumberFormat="1" applyFont="1" applyBorder="1" applyAlignment="1">
      <alignment horizontal="center" vertical="center"/>
    </xf>
    <xf numFmtId="181" fontId="13" fillId="0" borderId="19" xfId="0" applyNumberFormat="1" applyFont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179" fontId="11" fillId="0" borderId="15" xfId="0" applyNumberFormat="1" applyFont="1" applyBorder="1" applyAlignment="1">
      <alignment horizontal="center" vertical="center"/>
    </xf>
    <xf numFmtId="179" fontId="11" fillId="0" borderId="10" xfId="0" applyNumberFormat="1" applyFont="1" applyBorder="1" applyAlignment="1">
      <alignment horizontal="center" vertical="center"/>
    </xf>
    <xf numFmtId="178" fontId="10" fillId="0" borderId="14" xfId="0" applyNumberFormat="1" applyFont="1" applyBorder="1" applyAlignment="1">
      <alignment horizontal="center" vertical="center"/>
    </xf>
    <xf numFmtId="179" fontId="11" fillId="0" borderId="15" xfId="0" applyNumberFormat="1" applyFont="1" applyBorder="1" applyAlignment="1">
      <alignment horizontal="center" vertical="center"/>
    </xf>
    <xf numFmtId="178" fontId="10" fillId="0" borderId="19" xfId="0" applyNumberFormat="1" applyFont="1" applyBorder="1" applyAlignment="1">
      <alignment horizontal="center" vertical="center"/>
    </xf>
    <xf numFmtId="179" fontId="11" fillId="0" borderId="11" xfId="0" applyNumberFormat="1" applyFont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183" fontId="9" fillId="34" borderId="22" xfId="0" applyNumberFormat="1" applyFont="1" applyFill="1" applyBorder="1" applyAlignment="1">
      <alignment horizontal="center" vertical="center"/>
    </xf>
    <xf numFmtId="186" fontId="9" fillId="34" borderId="22" xfId="0" applyNumberFormat="1" applyFont="1" applyFill="1" applyBorder="1" applyAlignment="1">
      <alignment horizontal="center" vertical="center"/>
    </xf>
    <xf numFmtId="0" fontId="59" fillId="35" borderId="15" xfId="0" applyFont="1" applyFill="1" applyBorder="1" applyAlignment="1">
      <alignment horizontal="center" vertical="center"/>
    </xf>
    <xf numFmtId="0" fontId="60" fillId="36" borderId="23" xfId="0" applyFont="1" applyFill="1" applyBorder="1" applyAlignment="1">
      <alignment horizontal="left" vertical="center"/>
    </xf>
    <xf numFmtId="0" fontId="61" fillId="37" borderId="23" xfId="0" applyFont="1" applyFill="1" applyBorder="1" applyAlignment="1">
      <alignment horizontal="center" vertical="center"/>
    </xf>
    <xf numFmtId="0" fontId="61" fillId="38" borderId="24" xfId="0" applyFont="1" applyFill="1" applyBorder="1" applyAlignment="1">
      <alignment horizontal="center" vertical="center"/>
    </xf>
    <xf numFmtId="0" fontId="62" fillId="39" borderId="23" xfId="0" applyFont="1" applyFill="1" applyBorder="1" applyAlignment="1">
      <alignment horizontal="left" vertical="center"/>
    </xf>
    <xf numFmtId="0" fontId="61" fillId="40" borderId="23" xfId="0" applyFont="1" applyFill="1" applyBorder="1" applyAlignment="1">
      <alignment horizontal="center" vertical="center"/>
    </xf>
    <xf numFmtId="0" fontId="61" fillId="41" borderId="15" xfId="0" applyFont="1" applyFill="1" applyBorder="1" applyAlignment="1">
      <alignment horizontal="center" vertical="center"/>
    </xf>
    <xf numFmtId="0" fontId="61" fillId="42" borderId="24" xfId="0" applyFont="1" applyFill="1" applyBorder="1" applyAlignment="1">
      <alignment horizontal="center" vertical="center"/>
    </xf>
    <xf numFmtId="190" fontId="62" fillId="43" borderId="23" xfId="0" applyNumberFormat="1" applyFont="1" applyFill="1" applyBorder="1" applyAlignment="1">
      <alignment vertical="center"/>
    </xf>
    <xf numFmtId="0" fontId="59" fillId="44" borderId="25" xfId="0" applyFont="1" applyFill="1" applyBorder="1" applyAlignment="1">
      <alignment horizontal="center" vertical="center"/>
    </xf>
    <xf numFmtId="0" fontId="61" fillId="45" borderId="26" xfId="0" applyFont="1" applyFill="1" applyBorder="1" applyAlignment="1">
      <alignment horizontal="center" vertical="center"/>
    </xf>
    <xf numFmtId="0" fontId="61" fillId="46" borderId="27" xfId="0" applyFont="1" applyFill="1" applyBorder="1" applyAlignment="1">
      <alignment horizontal="center" vertical="center"/>
    </xf>
    <xf numFmtId="0" fontId="61" fillId="47" borderId="28" xfId="0" applyFont="1" applyFill="1" applyBorder="1" applyAlignment="1">
      <alignment horizontal="center" vertical="center"/>
    </xf>
    <xf numFmtId="0" fontId="59" fillId="48" borderId="29" xfId="0" applyFont="1" applyFill="1" applyBorder="1" applyAlignment="1">
      <alignment horizontal="center" vertical="center"/>
    </xf>
    <xf numFmtId="0" fontId="61" fillId="49" borderId="30" xfId="0" applyFont="1" applyFill="1" applyBorder="1" applyAlignment="1">
      <alignment horizontal="center" vertical="center"/>
    </xf>
    <xf numFmtId="0" fontId="61" fillId="50" borderId="31" xfId="0" applyFont="1" applyFill="1" applyBorder="1" applyAlignment="1">
      <alignment horizontal="center" vertical="center"/>
    </xf>
    <xf numFmtId="0" fontId="61" fillId="51" borderId="32" xfId="0" applyFont="1" applyFill="1" applyBorder="1" applyAlignment="1">
      <alignment horizontal="center" vertical="center"/>
    </xf>
    <xf numFmtId="0" fontId="59" fillId="52" borderId="33" xfId="0" applyFont="1" applyFill="1" applyBorder="1" applyAlignment="1">
      <alignment horizontal="center" vertical="center"/>
    </xf>
    <xf numFmtId="192" fontId="61" fillId="53" borderId="34" xfId="0" applyNumberFormat="1" applyFont="1" applyFill="1" applyBorder="1" applyAlignment="1">
      <alignment horizontal="center" vertical="center"/>
    </xf>
    <xf numFmtId="192" fontId="61" fillId="54" borderId="35" xfId="0" applyNumberFormat="1" applyFont="1" applyFill="1" applyBorder="1" applyAlignment="1">
      <alignment horizontal="center" vertical="center"/>
    </xf>
    <xf numFmtId="192" fontId="61" fillId="55" borderId="36" xfId="0" applyNumberFormat="1" applyFont="1" applyFill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195" fontId="63" fillId="0" borderId="0" xfId="0" applyNumberFormat="1" applyFont="1" applyAlignment="1">
      <alignment vertical="center"/>
    </xf>
    <xf numFmtId="0" fontId="63" fillId="34" borderId="15" xfId="0" applyFont="1" applyFill="1" applyBorder="1" applyAlignment="1">
      <alignment horizontal="center" vertical="center"/>
    </xf>
    <xf numFmtId="196" fontId="63" fillId="0" borderId="37" xfId="0" applyNumberFormat="1" applyFont="1" applyBorder="1" applyAlignment="1">
      <alignment horizontal="center" vertical="center"/>
    </xf>
    <xf numFmtId="0" fontId="63" fillId="0" borderId="37" xfId="0" applyFont="1" applyBorder="1" applyAlignment="1">
      <alignment horizontal="center" vertical="center"/>
    </xf>
    <xf numFmtId="184" fontId="63" fillId="0" borderId="38" xfId="0" applyNumberFormat="1" applyFont="1" applyBorder="1" applyAlignment="1">
      <alignment horizontal="center" vertical="center"/>
    </xf>
    <xf numFmtId="184" fontId="64" fillId="0" borderId="39" xfId="0" applyNumberFormat="1" applyFont="1" applyBorder="1" applyAlignment="1">
      <alignment vertical="center"/>
    </xf>
    <xf numFmtId="184" fontId="64" fillId="0" borderId="40" xfId="0" applyNumberFormat="1" applyFont="1" applyBorder="1" applyAlignment="1">
      <alignment vertical="center"/>
    </xf>
    <xf numFmtId="184" fontId="64" fillId="0" borderId="41" xfId="0" applyNumberFormat="1" applyFont="1" applyBorder="1" applyAlignment="1">
      <alignment vertical="center"/>
    </xf>
    <xf numFmtId="197" fontId="63" fillId="0" borderId="42" xfId="0" applyNumberFormat="1" applyFont="1" applyBorder="1" applyAlignment="1">
      <alignment horizontal="left" vertical="center"/>
    </xf>
    <xf numFmtId="197" fontId="63" fillId="0" borderId="38" xfId="0" applyNumberFormat="1" applyFont="1" applyBorder="1" applyAlignment="1">
      <alignment horizontal="left" vertical="center"/>
    </xf>
    <xf numFmtId="197" fontId="63" fillId="0" borderId="43" xfId="0" applyNumberFormat="1" applyFont="1" applyBorder="1" applyAlignment="1">
      <alignment horizontal="left" vertical="center"/>
    </xf>
    <xf numFmtId="184" fontId="63" fillId="0" borderId="44" xfId="0" applyNumberFormat="1" applyFont="1" applyBorder="1" applyAlignment="1">
      <alignment horizontal="center" vertical="center"/>
    </xf>
    <xf numFmtId="184" fontId="64" fillId="0" borderId="45" xfId="0" applyNumberFormat="1" applyFont="1" applyBorder="1" applyAlignment="1">
      <alignment vertical="center"/>
    </xf>
    <xf numFmtId="184" fontId="64" fillId="0" borderId="0" xfId="0" applyNumberFormat="1" applyFont="1" applyBorder="1" applyAlignment="1">
      <alignment vertical="center"/>
    </xf>
    <xf numFmtId="184" fontId="64" fillId="0" borderId="46" xfId="0" applyNumberFormat="1" applyFont="1" applyBorder="1" applyAlignment="1">
      <alignment vertical="center"/>
    </xf>
    <xf numFmtId="197" fontId="63" fillId="0" borderId="47" xfId="0" applyNumberFormat="1" applyFont="1" applyBorder="1" applyAlignment="1">
      <alignment horizontal="left" vertical="center"/>
    </xf>
    <xf numFmtId="197" fontId="63" fillId="0" borderId="44" xfId="0" applyNumberFormat="1" applyFont="1" applyBorder="1" applyAlignment="1">
      <alignment horizontal="left" vertical="center"/>
    </xf>
    <xf numFmtId="197" fontId="63" fillId="0" borderId="0" xfId="0" applyNumberFormat="1" applyFont="1" applyBorder="1" applyAlignment="1">
      <alignment horizontal="left" vertical="center"/>
    </xf>
    <xf numFmtId="184" fontId="63" fillId="0" borderId="48" xfId="0" applyNumberFormat="1" applyFont="1" applyBorder="1" applyAlignment="1">
      <alignment horizontal="center" vertical="center"/>
    </xf>
    <xf numFmtId="184" fontId="64" fillId="0" borderId="49" xfId="0" applyNumberFormat="1" applyFont="1" applyBorder="1" applyAlignment="1">
      <alignment vertical="center"/>
    </xf>
    <xf numFmtId="184" fontId="64" fillId="0" borderId="50" xfId="0" applyNumberFormat="1" applyFont="1" applyBorder="1" applyAlignment="1">
      <alignment vertical="center"/>
    </xf>
    <xf numFmtId="184" fontId="64" fillId="0" borderId="51" xfId="0" applyNumberFormat="1" applyFont="1" applyBorder="1" applyAlignment="1">
      <alignment vertical="center"/>
    </xf>
    <xf numFmtId="197" fontId="63" fillId="0" borderId="52" xfId="0" applyNumberFormat="1" applyFont="1" applyBorder="1" applyAlignment="1">
      <alignment horizontal="left" vertical="center"/>
    </xf>
    <xf numFmtId="197" fontId="63" fillId="0" borderId="48" xfId="0" applyNumberFormat="1" applyFont="1" applyBorder="1" applyAlignment="1">
      <alignment horizontal="left" vertical="center"/>
    </xf>
    <xf numFmtId="197" fontId="63" fillId="0" borderId="50" xfId="0" applyNumberFormat="1" applyFont="1" applyBorder="1" applyAlignment="1">
      <alignment horizontal="left" vertical="center"/>
    </xf>
    <xf numFmtId="184" fontId="64" fillId="0" borderId="53" xfId="0" applyNumberFormat="1" applyFont="1" applyBorder="1" applyAlignment="1">
      <alignment vertical="center"/>
    </xf>
    <xf numFmtId="184" fontId="64" fillId="0" borderId="43" xfId="0" applyNumberFormat="1" applyFont="1" applyBorder="1" applyAlignment="1">
      <alignment vertical="center"/>
    </xf>
    <xf numFmtId="184" fontId="64" fillId="0" borderId="54" xfId="0" applyNumberFormat="1" applyFont="1" applyBorder="1" applyAlignment="1">
      <alignment vertical="center"/>
    </xf>
    <xf numFmtId="184" fontId="64" fillId="0" borderId="55" xfId="0" applyNumberFormat="1" applyFont="1" applyBorder="1" applyAlignment="1">
      <alignment vertical="center"/>
    </xf>
    <xf numFmtId="184" fontId="64" fillId="0" borderId="56" xfId="0" applyNumberFormat="1" applyFont="1" applyBorder="1" applyAlignment="1">
      <alignment vertical="center"/>
    </xf>
    <xf numFmtId="184" fontId="64" fillId="0" borderId="57" xfId="0" applyNumberFormat="1" applyFont="1" applyBorder="1" applyAlignment="1">
      <alignment vertical="center"/>
    </xf>
    <xf numFmtId="195" fontId="63" fillId="0" borderId="0" xfId="0" applyNumberFormat="1" applyFont="1" applyBorder="1" applyAlignment="1">
      <alignment vertical="center"/>
    </xf>
    <xf numFmtId="184" fontId="63" fillId="0" borderId="37" xfId="0" applyNumberFormat="1" applyFont="1" applyBorder="1" applyAlignment="1">
      <alignment horizontal="center" vertical="center"/>
    </xf>
    <xf numFmtId="184" fontId="64" fillId="0" borderId="42" xfId="0" applyNumberFormat="1" applyFont="1" applyBorder="1" applyAlignment="1">
      <alignment vertical="center"/>
    </xf>
    <xf numFmtId="184" fontId="63" fillId="0" borderId="58" xfId="0" applyNumberFormat="1" applyFont="1" applyBorder="1" applyAlignment="1">
      <alignment horizontal="center" vertical="center"/>
    </xf>
    <xf numFmtId="184" fontId="64" fillId="0" borderId="47" xfId="0" applyNumberFormat="1" applyFont="1" applyBorder="1" applyAlignment="1">
      <alignment vertical="center"/>
    </xf>
    <xf numFmtId="184" fontId="63" fillId="0" borderId="59" xfId="0" applyNumberFormat="1" applyFont="1" applyBorder="1" applyAlignment="1">
      <alignment horizontal="center" vertical="center"/>
    </xf>
    <xf numFmtId="184" fontId="64" fillId="0" borderId="52" xfId="0" applyNumberFormat="1" applyFont="1" applyBorder="1" applyAlignment="1">
      <alignment vertical="center"/>
    </xf>
    <xf numFmtId="197" fontId="63" fillId="0" borderId="37" xfId="0" applyNumberFormat="1" applyFont="1" applyBorder="1" applyAlignment="1">
      <alignment horizontal="left" vertical="center"/>
    </xf>
    <xf numFmtId="197" fontId="63" fillId="0" borderId="58" xfId="0" applyNumberFormat="1" applyFont="1" applyBorder="1" applyAlignment="1">
      <alignment horizontal="left" vertical="center"/>
    </xf>
    <xf numFmtId="197" fontId="63" fillId="0" borderId="59" xfId="0" applyNumberFormat="1" applyFont="1" applyBorder="1" applyAlignment="1">
      <alignment horizontal="left" vertical="center"/>
    </xf>
    <xf numFmtId="0" fontId="24" fillId="34" borderId="60" xfId="0" applyFont="1" applyFill="1" applyBorder="1" applyAlignment="1">
      <alignment horizontal="center" wrapText="1"/>
    </xf>
    <xf numFmtId="0" fontId="24" fillId="34" borderId="61" xfId="0" applyFont="1" applyFill="1" applyBorder="1" applyAlignment="1">
      <alignment horizontal="center" wrapText="1"/>
    </xf>
    <xf numFmtId="184" fontId="24" fillId="34" borderId="62" xfId="0" applyNumberFormat="1" applyFont="1" applyFill="1" applyBorder="1" applyAlignment="1">
      <alignment horizontal="center" wrapText="1"/>
    </xf>
    <xf numFmtId="184" fontId="24" fillId="34" borderId="63" xfId="0" applyNumberFormat="1" applyFont="1" applyFill="1" applyBorder="1" applyAlignment="1">
      <alignment horizontal="center" wrapText="1"/>
    </xf>
    <xf numFmtId="0" fontId="24" fillId="34" borderId="25" xfId="0" applyFont="1" applyFill="1" applyBorder="1" applyAlignment="1">
      <alignment horizontal="center" wrapText="1"/>
    </xf>
    <xf numFmtId="0" fontId="24" fillId="34" borderId="64" xfId="0" applyFont="1" applyFill="1" applyBorder="1" applyAlignment="1">
      <alignment horizontal="center" wrapText="1"/>
    </xf>
    <xf numFmtId="185" fontId="24" fillId="34" borderId="65" xfId="0" applyNumberFormat="1" applyFont="1" applyFill="1" applyBorder="1" applyAlignment="1">
      <alignment horizontal="center" wrapText="1"/>
    </xf>
    <xf numFmtId="185" fontId="24" fillId="34" borderId="66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189" fontId="4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vertical="center"/>
    </xf>
    <xf numFmtId="189" fontId="4" fillId="34" borderId="0" xfId="0" applyNumberFormat="1" applyFont="1" applyFill="1" applyBorder="1" applyAlignment="1">
      <alignment horizontal="right" vertical="center"/>
    </xf>
    <xf numFmtId="182" fontId="61" fillId="56" borderId="67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198" fontId="63" fillId="0" borderId="0" xfId="0" applyNumberFormat="1" applyFont="1" applyFill="1" applyBorder="1" applyAlignment="1">
      <alignment vertical="center"/>
    </xf>
    <xf numFmtId="0" fontId="63" fillId="0" borderId="47" xfId="0" applyNumberFormat="1" applyFont="1" applyBorder="1" applyAlignment="1">
      <alignment horizontal="left" vertical="center"/>
    </xf>
    <xf numFmtId="0" fontId="63" fillId="0" borderId="52" xfId="0" applyNumberFormat="1" applyFont="1" applyBorder="1" applyAlignment="1">
      <alignment horizontal="left" vertical="center"/>
    </xf>
    <xf numFmtId="0" fontId="61" fillId="57" borderId="15" xfId="0" applyFont="1" applyFill="1" applyBorder="1" applyAlignment="1">
      <alignment horizontal="center" vertical="center"/>
    </xf>
    <xf numFmtId="190" fontId="66" fillId="58" borderId="23" xfId="0" applyNumberFormat="1" applyFont="1" applyFill="1" applyBorder="1" applyAlignment="1">
      <alignment horizontal="left" vertical="center"/>
    </xf>
    <xf numFmtId="191" fontId="66" fillId="59" borderId="23" xfId="0" applyNumberFormat="1" applyFont="1" applyFill="1" applyBorder="1" applyAlignment="1">
      <alignment horizontal="left" vertical="center"/>
    </xf>
    <xf numFmtId="193" fontId="67" fillId="60" borderId="23" xfId="0" applyNumberFormat="1" applyFont="1" applyFill="1" applyBorder="1" applyAlignment="1">
      <alignment horizontal="left" vertical="center"/>
    </xf>
    <xf numFmtId="193" fontId="67" fillId="61" borderId="24" xfId="0" applyNumberFormat="1" applyFont="1" applyFill="1" applyBorder="1" applyAlignment="1">
      <alignment horizontal="left" vertical="center"/>
    </xf>
    <xf numFmtId="0" fontId="59" fillId="62" borderId="15" xfId="0" applyFont="1" applyFill="1" applyBorder="1" applyAlignment="1">
      <alignment horizontal="center" vertical="center"/>
    </xf>
    <xf numFmtId="194" fontId="67" fillId="63" borderId="15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89" fontId="4" fillId="0" borderId="0" xfId="0" applyNumberFormat="1" applyFont="1" applyBorder="1" applyAlignment="1">
      <alignment horizontal="right" vertical="center"/>
    </xf>
    <xf numFmtId="0" fontId="6" fillId="33" borderId="12" xfId="0" applyFont="1" applyFill="1" applyBorder="1" applyAlignment="1">
      <alignment horizontal="center" vertical="center" textRotation="255"/>
    </xf>
    <xf numFmtId="0" fontId="6" fillId="33" borderId="19" xfId="0" applyFont="1" applyFill="1" applyBorder="1" applyAlignment="1">
      <alignment horizontal="center" vertical="center" textRotation="255"/>
    </xf>
    <xf numFmtId="0" fontId="8" fillId="33" borderId="10" xfId="0" applyNumberFormat="1" applyFont="1" applyFill="1" applyBorder="1" applyAlignment="1">
      <alignment horizontal="center" vertical="center"/>
    </xf>
    <xf numFmtId="0" fontId="8" fillId="33" borderId="11" xfId="0" applyNumberFormat="1" applyFont="1" applyFill="1" applyBorder="1" applyAlignment="1">
      <alignment horizontal="center" vertical="center"/>
    </xf>
    <xf numFmtId="0" fontId="8" fillId="33" borderId="17" xfId="0" applyNumberFormat="1" applyFont="1" applyFill="1" applyBorder="1" applyAlignment="1">
      <alignment horizontal="center" vertical="center"/>
    </xf>
    <xf numFmtId="0" fontId="8" fillId="33" borderId="20" xfId="0" applyNumberFormat="1" applyFont="1" applyFill="1" applyBorder="1" applyAlignment="1">
      <alignment horizontal="center" vertical="center"/>
    </xf>
    <xf numFmtId="0" fontId="6" fillId="33" borderId="68" xfId="0" applyFont="1" applyFill="1" applyBorder="1" applyAlignment="1">
      <alignment horizontal="center" vertical="center" textRotation="255"/>
    </xf>
    <xf numFmtId="0" fontId="8" fillId="33" borderId="69" xfId="0" applyNumberFormat="1" applyFont="1" applyFill="1" applyBorder="1" applyAlignment="1">
      <alignment horizontal="center" vertical="center"/>
    </xf>
    <xf numFmtId="0" fontId="8" fillId="33" borderId="70" xfId="0" applyNumberFormat="1" applyFont="1" applyFill="1" applyBorder="1" applyAlignment="1">
      <alignment horizontal="center" vertical="center"/>
    </xf>
    <xf numFmtId="188" fontId="22" fillId="34" borderId="71" xfId="0" applyNumberFormat="1" applyFont="1" applyFill="1" applyBorder="1" applyAlignment="1">
      <alignment horizontal="center" vertical="center"/>
    </xf>
    <xf numFmtId="188" fontId="22" fillId="34" borderId="72" xfId="0" applyNumberFormat="1" applyFont="1" applyFill="1" applyBorder="1" applyAlignment="1">
      <alignment horizontal="center" vertical="center"/>
    </xf>
    <xf numFmtId="179" fontId="23" fillId="34" borderId="37" xfId="0" applyNumberFormat="1" applyFont="1" applyFill="1" applyBorder="1" applyAlignment="1">
      <alignment horizontal="center" vertical="center"/>
    </xf>
    <xf numFmtId="179" fontId="23" fillId="34" borderId="73" xfId="0" applyNumberFormat="1" applyFont="1" applyFill="1" applyBorder="1" applyAlignment="1">
      <alignment horizontal="center" vertical="center"/>
    </xf>
    <xf numFmtId="188" fontId="22" fillId="34" borderId="74" xfId="0" applyNumberFormat="1" applyFont="1" applyFill="1" applyBorder="1" applyAlignment="1">
      <alignment horizontal="center" vertical="center"/>
    </xf>
    <xf numFmtId="179" fontId="23" fillId="34" borderId="59" xfId="0" applyNumberFormat="1" applyFont="1" applyFill="1" applyBorder="1" applyAlignment="1">
      <alignment horizontal="center" vertical="center"/>
    </xf>
    <xf numFmtId="0" fontId="8" fillId="34" borderId="75" xfId="0" applyNumberFormat="1" applyFont="1" applyFill="1" applyBorder="1" applyAlignment="1">
      <alignment horizontal="center" vertical="center"/>
    </xf>
    <xf numFmtId="0" fontId="8" fillId="34" borderId="76" xfId="0" applyNumberFormat="1" applyFont="1" applyFill="1" applyBorder="1" applyAlignment="1">
      <alignment horizontal="center" vertical="center"/>
    </xf>
    <xf numFmtId="0" fontId="8" fillId="34" borderId="77" xfId="0" applyNumberFormat="1" applyFont="1" applyFill="1" applyBorder="1" applyAlignment="1">
      <alignment horizontal="center" vertical="center"/>
    </xf>
    <xf numFmtId="0" fontId="8" fillId="34" borderId="78" xfId="0" applyNumberFormat="1" applyFont="1" applyFill="1" applyBorder="1" applyAlignment="1">
      <alignment horizontal="center" vertical="center"/>
    </xf>
    <xf numFmtId="188" fontId="22" fillId="34" borderId="79" xfId="0" applyNumberFormat="1" applyFont="1" applyFill="1" applyBorder="1" applyAlignment="1">
      <alignment horizontal="center" vertical="center"/>
    </xf>
    <xf numFmtId="179" fontId="23" fillId="34" borderId="80" xfId="0" applyNumberFormat="1" applyFont="1" applyFill="1" applyBorder="1" applyAlignment="1">
      <alignment horizontal="center" vertical="center"/>
    </xf>
    <xf numFmtId="0" fontId="6" fillId="34" borderId="81" xfId="0" applyFont="1" applyFill="1" applyBorder="1" applyAlignment="1">
      <alignment horizontal="center" vertical="center" textRotation="255"/>
    </xf>
    <xf numFmtId="0" fontId="6" fillId="34" borderId="82" xfId="0" applyFont="1" applyFill="1" applyBorder="1" applyAlignment="1">
      <alignment horizontal="center" vertical="center" textRotation="255"/>
    </xf>
    <xf numFmtId="187" fontId="22" fillId="34" borderId="71" xfId="0" applyNumberFormat="1" applyFont="1" applyFill="1" applyBorder="1" applyAlignment="1">
      <alignment horizontal="center" vertical="center"/>
    </xf>
    <xf numFmtId="187" fontId="22" fillId="34" borderId="74" xfId="0" applyNumberFormat="1" applyFont="1" applyFill="1" applyBorder="1" applyAlignment="1">
      <alignment horizontal="center" vertical="center"/>
    </xf>
    <xf numFmtId="187" fontId="22" fillId="34" borderId="72" xfId="0" applyNumberFormat="1" applyFont="1" applyFill="1" applyBorder="1" applyAlignment="1">
      <alignment horizontal="center" vertical="center"/>
    </xf>
    <xf numFmtId="187" fontId="22" fillId="34" borderId="79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0" fontId="4" fillId="34" borderId="67" xfId="0" applyFont="1" applyFill="1" applyBorder="1" applyAlignment="1">
      <alignment vertical="center"/>
    </xf>
    <xf numFmtId="189" fontId="4" fillId="34" borderId="67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0" fontId="63" fillId="0" borderId="0" xfId="0" applyFont="1" applyAlignment="1">
      <alignment horizontal="left" vertical="center"/>
    </xf>
    <xf numFmtId="0" fontId="63" fillId="0" borderId="47" xfId="0" applyFont="1" applyBorder="1" applyAlignment="1">
      <alignment horizontal="left" vertical="center"/>
    </xf>
    <xf numFmtId="198" fontId="63" fillId="0" borderId="0" xfId="0" applyNumberFormat="1" applyFont="1" applyFill="1" applyBorder="1" applyAlignment="1">
      <alignment horizontal="left" vertical="center"/>
    </xf>
    <xf numFmtId="189" fontId="63" fillId="0" borderId="0" xfId="0" applyNumberFormat="1" applyFont="1" applyBorder="1" applyAlignment="1">
      <alignment horizontal="right" vertical="center"/>
    </xf>
    <xf numFmtId="189" fontId="63" fillId="0" borderId="47" xfId="0" applyNumberFormat="1" applyFont="1" applyBorder="1" applyAlignment="1">
      <alignment horizontal="right" vertical="center"/>
    </xf>
    <xf numFmtId="0" fontId="63" fillId="0" borderId="0" xfId="0" applyFont="1" applyBorder="1" applyAlignment="1">
      <alignment horizontal="left" vertical="center"/>
    </xf>
    <xf numFmtId="0" fontId="63" fillId="0" borderId="50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28575</xdr:rowOff>
    </xdr:to>
    <xdr:grpSp>
      <xdr:nvGrpSpPr>
        <xdr:cNvPr id="1" name="群組 4"/>
        <xdr:cNvGrpSpPr>
          <a:grpSpLocks/>
        </xdr:cNvGrpSpPr>
      </xdr:nvGrpSpPr>
      <xdr:grpSpPr>
        <a:xfrm>
          <a:off x="0" y="0"/>
          <a:ext cx="1590675" cy="638175"/>
          <a:chOff x="352425" y="19050"/>
          <a:chExt cx="1593057" cy="633600"/>
        </a:xfrm>
        <a:solidFill>
          <a:srgbClr val="FFFFFF"/>
        </a:solidFill>
      </xdr:grpSpPr>
      <xdr:pic>
        <xdr:nvPicPr>
          <xdr:cNvPr id="2" name="圖片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2425" y="19050"/>
            <a:ext cx="495441" cy="6336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80886" y="123752"/>
            <a:ext cx="964596" cy="428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28575</xdr:rowOff>
    </xdr:to>
    <xdr:grpSp>
      <xdr:nvGrpSpPr>
        <xdr:cNvPr id="1" name="群組 3"/>
        <xdr:cNvGrpSpPr>
          <a:grpSpLocks/>
        </xdr:cNvGrpSpPr>
      </xdr:nvGrpSpPr>
      <xdr:grpSpPr>
        <a:xfrm>
          <a:off x="0" y="0"/>
          <a:ext cx="1590675" cy="638175"/>
          <a:chOff x="352425" y="19050"/>
          <a:chExt cx="1593057" cy="633600"/>
        </a:xfrm>
        <a:solidFill>
          <a:srgbClr val="FFFFFF"/>
        </a:solidFill>
      </xdr:grpSpPr>
      <xdr:pic>
        <xdr:nvPicPr>
          <xdr:cNvPr id="2" name="圖片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2425" y="19050"/>
            <a:ext cx="495441" cy="6336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80886" y="123752"/>
            <a:ext cx="964596" cy="428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28575</xdr:rowOff>
    </xdr:to>
    <xdr:grpSp>
      <xdr:nvGrpSpPr>
        <xdr:cNvPr id="1" name="群組 1"/>
        <xdr:cNvGrpSpPr>
          <a:grpSpLocks/>
        </xdr:cNvGrpSpPr>
      </xdr:nvGrpSpPr>
      <xdr:grpSpPr>
        <a:xfrm>
          <a:off x="0" y="0"/>
          <a:ext cx="1590675" cy="638175"/>
          <a:chOff x="352425" y="19050"/>
          <a:chExt cx="1593057" cy="633600"/>
        </a:xfrm>
        <a:solidFill>
          <a:srgbClr val="FFFFFF"/>
        </a:solidFill>
      </xdr:grpSpPr>
      <xdr:pic>
        <xdr:nvPicPr>
          <xdr:cNvPr id="2" name="圖片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2425" y="19050"/>
            <a:ext cx="495441" cy="6336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80886" y="123752"/>
            <a:ext cx="964596" cy="428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28575</xdr:rowOff>
    </xdr:to>
    <xdr:grpSp>
      <xdr:nvGrpSpPr>
        <xdr:cNvPr id="1" name="群組 4"/>
        <xdr:cNvGrpSpPr>
          <a:grpSpLocks/>
        </xdr:cNvGrpSpPr>
      </xdr:nvGrpSpPr>
      <xdr:grpSpPr>
        <a:xfrm>
          <a:off x="0" y="0"/>
          <a:ext cx="1590675" cy="638175"/>
          <a:chOff x="352425" y="19050"/>
          <a:chExt cx="1593057" cy="633600"/>
        </a:xfrm>
        <a:solidFill>
          <a:srgbClr val="FFFFFF"/>
        </a:solidFill>
      </xdr:grpSpPr>
      <xdr:pic>
        <xdr:nvPicPr>
          <xdr:cNvPr id="2" name="圖片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2425" y="19050"/>
            <a:ext cx="495441" cy="6336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80886" y="123752"/>
            <a:ext cx="964596" cy="428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28575</xdr:rowOff>
    </xdr:to>
    <xdr:grpSp>
      <xdr:nvGrpSpPr>
        <xdr:cNvPr id="1" name="群組 1"/>
        <xdr:cNvGrpSpPr>
          <a:grpSpLocks/>
        </xdr:cNvGrpSpPr>
      </xdr:nvGrpSpPr>
      <xdr:grpSpPr>
        <a:xfrm>
          <a:off x="0" y="0"/>
          <a:ext cx="1590675" cy="638175"/>
          <a:chOff x="352425" y="19050"/>
          <a:chExt cx="1593057" cy="633600"/>
        </a:xfrm>
        <a:solidFill>
          <a:srgbClr val="FFFFFF"/>
        </a:solidFill>
      </xdr:grpSpPr>
      <xdr:pic>
        <xdr:nvPicPr>
          <xdr:cNvPr id="2" name="圖片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2425" y="19050"/>
            <a:ext cx="495441" cy="6336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80886" y="123752"/>
            <a:ext cx="964596" cy="428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zoomScalePageLayoutView="0" workbookViewId="0" topLeftCell="A1">
      <selection activeCell="U6" sqref="U6"/>
    </sheetView>
  </sheetViews>
  <sheetFormatPr defaultColWidth="9.00390625" defaultRowHeight="15.75"/>
  <cols>
    <col min="1" max="1" width="26.125" style="0" bestFit="1" customWidth="1"/>
    <col min="2" max="19" width="3.625" style="0" customWidth="1"/>
    <col min="20" max="21" width="4.625" style="0" customWidth="1"/>
  </cols>
  <sheetData>
    <row r="1" spans="1:21" ht="21">
      <c r="A1" s="28" t="s">
        <v>99</v>
      </c>
      <c r="B1" s="29" t="s">
        <v>100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</row>
    <row r="2" spans="1:21" ht="19.5">
      <c r="A2" s="28" t="s">
        <v>101</v>
      </c>
      <c r="B2" s="32" t="s">
        <v>98</v>
      </c>
      <c r="C2" s="33"/>
      <c r="D2" s="33"/>
      <c r="E2" s="33"/>
      <c r="F2" s="33"/>
      <c r="G2" s="33"/>
      <c r="H2" s="33"/>
      <c r="I2" s="33"/>
      <c r="J2" s="33"/>
      <c r="K2" s="34">
        <v>5</v>
      </c>
      <c r="L2" s="33"/>
      <c r="M2" s="33"/>
      <c r="N2" s="33"/>
      <c r="O2" s="33"/>
      <c r="P2" s="33"/>
      <c r="Q2" s="33"/>
      <c r="R2" s="33"/>
      <c r="S2" s="33"/>
      <c r="T2" s="33"/>
      <c r="U2" s="35"/>
    </row>
    <row r="3" spans="1:21" ht="19.5">
      <c r="A3" s="28" t="s">
        <v>102</v>
      </c>
      <c r="B3" s="109">
        <v>41918</v>
      </c>
      <c r="C3" s="109"/>
      <c r="D3" s="109"/>
      <c r="E3" s="109"/>
      <c r="F3" s="109"/>
      <c r="G3" s="109"/>
      <c r="H3" s="109"/>
      <c r="I3" s="36" t="s">
        <v>103</v>
      </c>
      <c r="J3" s="110">
        <v>41921</v>
      </c>
      <c r="K3" s="110"/>
      <c r="L3" s="110"/>
      <c r="M3" s="110"/>
      <c r="N3" s="36"/>
      <c r="O3" s="36"/>
      <c r="P3" s="36"/>
      <c r="Q3" s="36"/>
      <c r="R3" s="33"/>
      <c r="S3" s="33"/>
      <c r="T3" s="33"/>
      <c r="U3" s="35"/>
    </row>
    <row r="4" spans="1:21" ht="19.5">
      <c r="A4" s="37" t="s">
        <v>104</v>
      </c>
      <c r="B4" s="38">
        <v>1</v>
      </c>
      <c r="C4" s="39">
        <v>2</v>
      </c>
      <c r="D4" s="39">
        <v>3</v>
      </c>
      <c r="E4" s="39">
        <v>4</v>
      </c>
      <c r="F4" s="39">
        <v>5</v>
      </c>
      <c r="G4" s="39">
        <v>6</v>
      </c>
      <c r="H4" s="39">
        <v>7</v>
      </c>
      <c r="I4" s="39">
        <v>8</v>
      </c>
      <c r="J4" s="39">
        <v>9</v>
      </c>
      <c r="K4" s="39">
        <v>10</v>
      </c>
      <c r="L4" s="39">
        <v>11</v>
      </c>
      <c r="M4" s="39">
        <v>12</v>
      </c>
      <c r="N4" s="39">
        <v>13</v>
      </c>
      <c r="O4" s="39">
        <v>14</v>
      </c>
      <c r="P4" s="39">
        <v>15</v>
      </c>
      <c r="Q4" s="39">
        <v>16</v>
      </c>
      <c r="R4" s="39">
        <v>17</v>
      </c>
      <c r="S4" s="39">
        <v>18</v>
      </c>
      <c r="T4" s="39" t="s">
        <v>105</v>
      </c>
      <c r="U4" s="40" t="s">
        <v>106</v>
      </c>
    </row>
    <row r="5" spans="1:21" ht="19.5">
      <c r="A5" s="41" t="s">
        <v>107</v>
      </c>
      <c r="B5" s="42">
        <v>4</v>
      </c>
      <c r="C5" s="43">
        <v>5</v>
      </c>
      <c r="D5" s="43">
        <v>4</v>
      </c>
      <c r="E5" s="43">
        <v>4</v>
      </c>
      <c r="F5" s="43">
        <v>3</v>
      </c>
      <c r="G5" s="43">
        <v>4</v>
      </c>
      <c r="H5" s="43">
        <v>4</v>
      </c>
      <c r="I5" s="43">
        <v>3</v>
      </c>
      <c r="J5" s="43">
        <v>5</v>
      </c>
      <c r="K5" s="43">
        <v>4</v>
      </c>
      <c r="L5" s="43">
        <v>4</v>
      </c>
      <c r="M5" s="43">
        <v>3</v>
      </c>
      <c r="N5" s="43">
        <v>4</v>
      </c>
      <c r="O5" s="43">
        <v>3</v>
      </c>
      <c r="P5" s="43">
        <v>5</v>
      </c>
      <c r="Q5" s="43">
        <v>4</v>
      </c>
      <c r="R5" s="43">
        <v>5</v>
      </c>
      <c r="S5" s="43">
        <v>4</v>
      </c>
      <c r="T5" s="43">
        <v>36</v>
      </c>
      <c r="U5" s="44">
        <v>36</v>
      </c>
    </row>
    <row r="6" spans="1:21" ht="19.5">
      <c r="A6" s="45" t="s">
        <v>108</v>
      </c>
      <c r="B6" s="46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>
        <v>0</v>
      </c>
      <c r="U6" s="48">
        <v>0</v>
      </c>
    </row>
    <row r="7" spans="1:21" ht="19.5">
      <c r="A7" s="28" t="s">
        <v>109</v>
      </c>
      <c r="B7" s="111">
        <v>0.2569444444444445</v>
      </c>
      <c r="C7" s="111"/>
      <c r="D7" s="111"/>
      <c r="E7" s="111"/>
      <c r="F7" s="112"/>
      <c r="G7" s="113" t="s">
        <v>110</v>
      </c>
      <c r="H7" s="113"/>
      <c r="I7" s="113"/>
      <c r="J7" s="113"/>
      <c r="K7" s="113"/>
      <c r="L7" s="114">
        <v>9</v>
      </c>
      <c r="M7" s="114"/>
      <c r="N7" s="114"/>
      <c r="O7" s="114"/>
      <c r="P7" s="114"/>
      <c r="Q7" s="113" t="s">
        <v>111</v>
      </c>
      <c r="R7" s="113"/>
      <c r="S7" s="113"/>
      <c r="T7" s="108">
        <v>0.5</v>
      </c>
      <c r="U7" s="108"/>
    </row>
  </sheetData>
  <sheetProtection/>
  <mergeCells count="7">
    <mergeCell ref="T7:U7"/>
    <mergeCell ref="B3:H3"/>
    <mergeCell ref="J3:M3"/>
    <mergeCell ref="B7:F7"/>
    <mergeCell ref="G7:K7"/>
    <mergeCell ref="L7:P7"/>
    <mergeCell ref="Q7:S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15" sqref="K15"/>
    </sheetView>
  </sheetViews>
  <sheetFormatPr defaultColWidth="9.00390625" defaultRowHeight="15.75"/>
  <cols>
    <col min="1" max="1" width="8.125" style="0" customWidth="1"/>
    <col min="2" max="2" width="11.875" style="0" customWidth="1"/>
    <col min="3" max="6" width="21.625" style="0" customWidth="1"/>
  </cols>
  <sheetData>
    <row r="1" spans="1:6" ht="48" customHeight="1">
      <c r="A1" s="115" t="str">
        <f>'基本資料'!B1</f>
        <v>中華民國103年渣打全國業餘高爾夫秋季排名賽</v>
      </c>
      <c r="B1" s="115"/>
      <c r="C1" s="115"/>
      <c r="D1" s="115"/>
      <c r="E1" s="115"/>
      <c r="F1" s="115"/>
    </row>
    <row r="2" spans="1:6" ht="24" customHeight="1" thickBot="1">
      <c r="A2" s="116" t="str">
        <f>"地點："&amp;'基本資料'!B2</f>
        <v>地點：嘉南高爾夫球場</v>
      </c>
      <c r="B2" s="116"/>
      <c r="C2" s="116"/>
      <c r="D2" s="1">
        <v>0</v>
      </c>
      <c r="E2" s="117">
        <f>'基本資料'!B3-3</f>
        <v>41915</v>
      </c>
      <c r="F2" s="117"/>
    </row>
    <row r="3" spans="1:6" ht="0" customHeight="1" hidden="1" thickBot="1">
      <c r="A3" s="99"/>
      <c r="B3" s="99"/>
      <c r="C3" s="99"/>
      <c r="D3" s="1"/>
      <c r="E3" s="100"/>
      <c r="F3" s="100"/>
    </row>
    <row r="4" spans="1:6" ht="24" customHeight="1" thickTop="1">
      <c r="A4" s="118" t="s">
        <v>1</v>
      </c>
      <c r="B4" s="2" t="s">
        <v>14</v>
      </c>
      <c r="C4" s="120" t="s">
        <v>2</v>
      </c>
      <c r="D4" s="120" t="s">
        <v>2</v>
      </c>
      <c r="E4" s="120" t="s">
        <v>2</v>
      </c>
      <c r="F4" s="122" t="s">
        <v>2</v>
      </c>
    </row>
    <row r="5" spans="1:6" ht="24" customHeight="1" thickBot="1">
      <c r="A5" s="119"/>
      <c r="B5" s="3" t="s">
        <v>3</v>
      </c>
      <c r="C5" s="121"/>
      <c r="D5" s="121"/>
      <c r="E5" s="121"/>
      <c r="F5" s="123"/>
    </row>
    <row r="6" spans="1:6" ht="24" customHeight="1" thickTop="1">
      <c r="A6" s="4">
        <v>1</v>
      </c>
      <c r="B6" s="5">
        <f>IF(A6="","",'基本資料'!$B$7+(A6-1)*'基本資料'!$L$7/60/24)</f>
        <v>0.2569444444444445</v>
      </c>
      <c r="C6" s="6" t="s">
        <v>25</v>
      </c>
      <c r="D6" s="6" t="s">
        <v>84</v>
      </c>
      <c r="E6" s="6" t="s">
        <v>20</v>
      </c>
      <c r="F6" s="7" t="s">
        <v>320</v>
      </c>
    </row>
    <row r="7" spans="1:6" ht="24" customHeight="1">
      <c r="A7" s="8">
        <v>2</v>
      </c>
      <c r="B7" s="9">
        <f>IF(A7="","",'基本資料'!$B$7+(A7-1)*'基本資料'!$L$7/60/24)</f>
        <v>0.26319444444444445</v>
      </c>
      <c r="C7" s="10" t="s">
        <v>21</v>
      </c>
      <c r="D7" s="10" t="s">
        <v>24</v>
      </c>
      <c r="E7" s="10" t="s">
        <v>116</v>
      </c>
      <c r="F7" s="7" t="s">
        <v>117</v>
      </c>
    </row>
    <row r="8" spans="1:6" ht="24" customHeight="1">
      <c r="A8" s="8">
        <v>3</v>
      </c>
      <c r="B8" s="9">
        <f>IF(A8="","",'基本資料'!$B$7+(A8-1)*'基本資料'!$L$7/60/24)</f>
        <v>0.2694444444444445</v>
      </c>
      <c r="C8" s="10" t="s">
        <v>86</v>
      </c>
      <c r="D8" s="10" t="s">
        <v>28</v>
      </c>
      <c r="E8" s="10" t="s">
        <v>22</v>
      </c>
      <c r="F8" s="7" t="s">
        <v>29</v>
      </c>
    </row>
    <row r="9" spans="1:6" ht="24" customHeight="1">
      <c r="A9" s="8">
        <v>4</v>
      </c>
      <c r="B9" s="19">
        <f>IF(A9="","",'基本資料'!$B$7+(A9-1)*'基本資料'!$L$7/60/24)</f>
        <v>0.27569444444444446</v>
      </c>
      <c r="C9" s="10" t="s">
        <v>17</v>
      </c>
      <c r="D9" s="10" t="s">
        <v>63</v>
      </c>
      <c r="E9" s="10" t="s">
        <v>33</v>
      </c>
      <c r="F9" s="7" t="s">
        <v>34</v>
      </c>
    </row>
    <row r="10" spans="1:6" ht="24" customHeight="1">
      <c r="A10" s="8">
        <v>5</v>
      </c>
      <c r="B10" s="19">
        <f>IF(A10="","",'基本資料'!$B$7+(A10-1)*'基本資料'!$L$7/60/24)</f>
        <v>0.2819444444444445</v>
      </c>
      <c r="C10" s="10" t="s">
        <v>66</v>
      </c>
      <c r="D10" s="10" t="s">
        <v>67</v>
      </c>
      <c r="E10" s="10" t="s">
        <v>70</v>
      </c>
      <c r="F10" s="7" t="s">
        <v>73</v>
      </c>
    </row>
    <row r="11" spans="1:6" ht="24" customHeight="1">
      <c r="A11" s="8"/>
      <c r="B11" s="19">
        <f>IF(A11="","",'基本資料'!$B$7+(A11-1)*'基本資料'!$L$7/60/24)</f>
      </c>
      <c r="C11" s="10"/>
      <c r="D11" s="10"/>
      <c r="E11" s="10"/>
      <c r="F11" s="7"/>
    </row>
    <row r="12" spans="1:6" ht="24" customHeight="1">
      <c r="A12" s="8"/>
      <c r="B12" s="19">
        <f>IF(A12="","",'基本資料'!$B$7+(A12-1)*'基本資料'!$L$7/60/24)</f>
      </c>
      <c r="C12" s="10"/>
      <c r="D12" s="10"/>
      <c r="E12" s="10"/>
      <c r="F12" s="7"/>
    </row>
    <row r="13" spans="1:6" ht="24" customHeight="1">
      <c r="A13" s="8"/>
      <c r="B13" s="19">
        <f>IF(A13="","",'基本資料'!$B$7+(A13-1)*'基本資料'!$L$7/60/24)</f>
      </c>
      <c r="C13" s="10"/>
      <c r="D13" s="10"/>
      <c r="E13" s="10"/>
      <c r="F13" s="7"/>
    </row>
    <row r="14" spans="1:6" ht="24" customHeight="1">
      <c r="A14" s="21"/>
      <c r="B14" s="22">
        <f>IF(A14="","",'基本資料'!$B$7+(A14-1)*'基本資料'!$L$7/60/24)</f>
      </c>
      <c r="C14" s="10"/>
      <c r="D14" s="10"/>
      <c r="E14" s="10"/>
      <c r="F14" s="7"/>
    </row>
    <row r="15" spans="1:6" ht="24" customHeight="1" thickBot="1">
      <c r="A15" s="23"/>
      <c r="B15" s="24">
        <f>IF(A15="","",'基本資料'!$B$7+(A15-1)*'基本資料'!$L$7/60/24)</f>
      </c>
      <c r="C15" s="16"/>
      <c r="D15" s="16"/>
      <c r="E15" s="16"/>
      <c r="F15" s="17"/>
    </row>
    <row r="16" spans="1:6" ht="24" customHeight="1" thickBot="1" thickTop="1">
      <c r="A16" s="124" t="s">
        <v>4</v>
      </c>
      <c r="B16" s="2" t="s">
        <v>13</v>
      </c>
      <c r="C16" s="125" t="s">
        <v>5</v>
      </c>
      <c r="D16" s="125" t="s">
        <v>2</v>
      </c>
      <c r="E16" s="125" t="s">
        <v>0</v>
      </c>
      <c r="F16" s="126" t="s">
        <v>6</v>
      </c>
    </row>
    <row r="17" spans="1:6" ht="24" customHeight="1" thickBot="1" thickTop="1">
      <c r="A17" s="124"/>
      <c r="B17" s="11" t="s">
        <v>7</v>
      </c>
      <c r="C17" s="125"/>
      <c r="D17" s="125"/>
      <c r="E17" s="125"/>
      <c r="F17" s="126"/>
    </row>
    <row r="18" spans="1:6" ht="24" customHeight="1" thickTop="1">
      <c r="A18" s="12">
        <v>1</v>
      </c>
      <c r="B18" s="20">
        <f>IF(A18="","",'基本資料'!$B$7+(A18-1)*'基本資料'!$L$7/60/24)</f>
        <v>0.2569444444444445</v>
      </c>
      <c r="C18" s="6" t="s">
        <v>85</v>
      </c>
      <c r="D18" s="6" t="s">
        <v>18</v>
      </c>
      <c r="E18" s="6" t="s">
        <v>19</v>
      </c>
      <c r="F18" s="13" t="s">
        <v>96</v>
      </c>
    </row>
    <row r="19" spans="1:6" ht="24" customHeight="1">
      <c r="A19" s="14">
        <v>2</v>
      </c>
      <c r="B19" s="19">
        <f>IF(A19="","",'基本資料'!$B$7+(A19-1)*'基本資料'!$L$7/60/24)</f>
        <v>0.26319444444444445</v>
      </c>
      <c r="C19" s="10" t="s">
        <v>118</v>
      </c>
      <c r="D19" s="10" t="s">
        <v>23</v>
      </c>
      <c r="E19" s="10" t="s">
        <v>26</v>
      </c>
      <c r="F19" s="7" t="s">
        <v>27</v>
      </c>
    </row>
    <row r="20" spans="1:6" ht="24" customHeight="1">
      <c r="A20" s="14">
        <v>3</v>
      </c>
      <c r="B20" s="19">
        <f>IF(A20="","",'基本資料'!$B$7+(A20-1)*'基本資料'!$L$7/60/24)</f>
        <v>0.2694444444444445</v>
      </c>
      <c r="C20" s="10" t="s">
        <v>30</v>
      </c>
      <c r="D20" s="10" t="s">
        <v>119</v>
      </c>
      <c r="E20" s="10" t="s">
        <v>31</v>
      </c>
      <c r="F20" s="7" t="s">
        <v>32</v>
      </c>
    </row>
    <row r="21" spans="1:6" ht="24" customHeight="1">
      <c r="A21" s="14">
        <v>4</v>
      </c>
      <c r="B21" s="19">
        <f>IF(A21="","",'基本資料'!$B$7+(A21-1)*'基本資料'!$L$7/60/24)</f>
        <v>0.27569444444444446</v>
      </c>
      <c r="C21" s="10" t="s">
        <v>64</v>
      </c>
      <c r="D21" s="10" t="s">
        <v>69</v>
      </c>
      <c r="E21" s="10" t="s">
        <v>35</v>
      </c>
      <c r="F21" s="7" t="s">
        <v>65</v>
      </c>
    </row>
    <row r="22" spans="1:6" ht="24" customHeight="1">
      <c r="A22" s="14">
        <v>5</v>
      </c>
      <c r="B22" s="19">
        <f>IF(A22="","",'基本資料'!$B$7+(A22-1)*'基本資料'!$L$7/60/24)</f>
        <v>0.2819444444444445</v>
      </c>
      <c r="C22" s="10" t="s">
        <v>71</v>
      </c>
      <c r="D22" s="10" t="s">
        <v>74</v>
      </c>
      <c r="E22" s="10" t="s">
        <v>68</v>
      </c>
      <c r="F22" s="7" t="s">
        <v>72</v>
      </c>
    </row>
    <row r="23" spans="1:6" ht="24" customHeight="1">
      <c r="A23" s="14"/>
      <c r="B23" s="19">
        <f>IF(A23="","",'基本資料'!$B$7+(A23-1)*'基本資料'!$L$7/60/24)</f>
      </c>
      <c r="C23" s="10"/>
      <c r="D23" s="10"/>
      <c r="E23" s="10"/>
      <c r="F23" s="7"/>
    </row>
    <row r="24" spans="1:6" ht="24" customHeight="1">
      <c r="A24" s="14"/>
      <c r="B24" s="19">
        <f>IF(A24="","",'基本資料'!$B$7+(A24-1)*'基本資料'!$L$7/60/24)</f>
      </c>
      <c r="C24" s="10"/>
      <c r="D24" s="10"/>
      <c r="E24" s="10"/>
      <c r="F24" s="7"/>
    </row>
    <row r="25" spans="1:6" ht="24" customHeight="1">
      <c r="A25" s="14"/>
      <c r="B25" s="22">
        <f>IF(A25="","",'基本資料'!$B$7+(A25-1)*'基本資料'!$L$7/60/24)</f>
      </c>
      <c r="C25" s="10"/>
      <c r="D25" s="10"/>
      <c r="E25" s="10"/>
      <c r="F25" s="7"/>
    </row>
    <row r="26" spans="1:6" ht="24" customHeight="1">
      <c r="A26" s="14"/>
      <c r="B26" s="22">
        <f>IF(A26="","",'基本資料'!$B$7+(A26-1)*'基本資料'!$L$7/60/24)</f>
      </c>
      <c r="C26" s="10"/>
      <c r="D26" s="10"/>
      <c r="E26" s="10"/>
      <c r="F26" s="7"/>
    </row>
    <row r="27" spans="1:6" ht="24" customHeight="1" thickBot="1">
      <c r="A27" s="15"/>
      <c r="B27" s="24">
        <f>IF(A27="","",'基本資料'!$B$7+(A27-1)*'基本資料'!$L$7/60/24)</f>
      </c>
      <c r="C27" s="16"/>
      <c r="D27" s="16"/>
      <c r="E27" s="16"/>
      <c r="F27" s="17"/>
    </row>
    <row r="28" ht="24" customHeight="1" thickTop="1">
      <c r="A28" t="s">
        <v>9</v>
      </c>
    </row>
    <row r="29" ht="24" customHeight="1">
      <c r="A29" t="s">
        <v>16</v>
      </c>
    </row>
    <row r="30" ht="24" customHeight="1">
      <c r="A30" t="s">
        <v>15</v>
      </c>
    </row>
    <row r="31" ht="24" customHeight="1">
      <c r="A31" t="s">
        <v>10</v>
      </c>
    </row>
    <row r="32" ht="24" customHeight="1">
      <c r="A32" t="s">
        <v>11</v>
      </c>
    </row>
    <row r="33" ht="24" customHeight="1">
      <c r="A33" t="s">
        <v>12</v>
      </c>
    </row>
  </sheetData>
  <sheetProtection password="EB6B" sheet="1" objects="1" scenarios="1"/>
  <mergeCells count="13">
    <mergeCell ref="A16:A17"/>
    <mergeCell ref="C16:C17"/>
    <mergeCell ref="D16:D17"/>
    <mergeCell ref="E16:E17"/>
    <mergeCell ref="F16:F17"/>
    <mergeCell ref="A1:F1"/>
    <mergeCell ref="A2:C2"/>
    <mergeCell ref="E2:F2"/>
    <mergeCell ref="A4:A5"/>
    <mergeCell ref="C4:C5"/>
    <mergeCell ref="D4:D5"/>
    <mergeCell ref="E4:E5"/>
    <mergeCell ref="F4:F5"/>
  </mergeCells>
  <printOptions horizontalCentered="1"/>
  <pageMargins left="0" right="0" top="0.7480314960629921" bottom="0.7480314960629921" header="0.31496062992125984" footer="0.31496062992125984"/>
  <pageSetup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22" sqref="G22"/>
    </sheetView>
  </sheetViews>
  <sheetFormatPr defaultColWidth="9.00390625" defaultRowHeight="15.75"/>
  <cols>
    <col min="1" max="1" width="8.125" style="0" customWidth="1"/>
    <col min="2" max="2" width="11.875" style="0" customWidth="1"/>
    <col min="3" max="6" width="21.625" style="0" customWidth="1"/>
  </cols>
  <sheetData>
    <row r="1" spans="1:6" ht="48" customHeight="1">
      <c r="A1" s="145" t="str">
        <f>'基本資料'!B1</f>
        <v>中華民國103年渣打全國業餘高爾夫秋季排名賽</v>
      </c>
      <c r="B1" s="145"/>
      <c r="C1" s="145"/>
      <c r="D1" s="145"/>
      <c r="E1" s="145"/>
      <c r="F1" s="145"/>
    </row>
    <row r="2" spans="1:6" ht="24" customHeight="1" thickBot="1">
      <c r="A2" s="146" t="str">
        <f>"地點："&amp;'基本資料'!B2</f>
        <v>地點：嘉南高爾夫球場</v>
      </c>
      <c r="B2" s="146"/>
      <c r="C2" s="146"/>
      <c r="D2" s="103">
        <v>1</v>
      </c>
      <c r="E2" s="147">
        <f>'基本資料'!B3-1+D2</f>
        <v>41918</v>
      </c>
      <c r="F2" s="147"/>
    </row>
    <row r="3" spans="1:6" ht="0" customHeight="1" hidden="1" thickBot="1" thickTop="1">
      <c r="A3" s="101"/>
      <c r="B3" s="101"/>
      <c r="C3" s="101"/>
      <c r="D3" s="101"/>
      <c r="E3" s="101"/>
      <c r="F3" s="102"/>
    </row>
    <row r="4" spans="1:6" ht="17.25" customHeight="1" thickTop="1">
      <c r="A4" s="139" t="s">
        <v>37</v>
      </c>
      <c r="B4" s="25" t="s">
        <v>38</v>
      </c>
      <c r="C4" s="133" t="s">
        <v>39</v>
      </c>
      <c r="D4" s="133" t="s">
        <v>39</v>
      </c>
      <c r="E4" s="133" t="s">
        <v>40</v>
      </c>
      <c r="F4" s="135" t="s">
        <v>41</v>
      </c>
    </row>
    <row r="5" spans="1:6" ht="17.25" customHeight="1" thickBot="1">
      <c r="A5" s="140"/>
      <c r="B5" s="26" t="s">
        <v>42</v>
      </c>
      <c r="C5" s="134"/>
      <c r="D5" s="134"/>
      <c r="E5" s="134"/>
      <c r="F5" s="136"/>
    </row>
    <row r="6" spans="1:6" ht="17.25" customHeight="1" thickTop="1">
      <c r="A6" s="144">
        <v>1</v>
      </c>
      <c r="B6" s="138">
        <f>IF(A6="","",'基本資料'!$B$7+(A6-1)*'基本資料'!$L$7/60/24)</f>
        <v>0.2569444444444445</v>
      </c>
      <c r="C6" s="91" t="s">
        <v>121</v>
      </c>
      <c r="D6" s="91" t="s">
        <v>387</v>
      </c>
      <c r="E6" s="91" t="s">
        <v>386</v>
      </c>
      <c r="F6" s="92" t="s">
        <v>391</v>
      </c>
    </row>
    <row r="7" spans="1:6" ht="17.25" customHeight="1">
      <c r="A7" s="142"/>
      <c r="B7" s="132"/>
      <c r="C7" s="93">
        <v>0</v>
      </c>
      <c r="D7" s="93">
        <v>0</v>
      </c>
      <c r="E7" s="93">
        <v>0</v>
      </c>
      <c r="F7" s="94">
        <v>0</v>
      </c>
    </row>
    <row r="8" spans="1:6" ht="17.25" customHeight="1">
      <c r="A8" s="141">
        <v>2</v>
      </c>
      <c r="B8" s="129">
        <f>IF(A8="","",'基本資料'!$B$7+(A8-1)*'基本資料'!$L$7/60/24)</f>
        <v>0.26319444444444445</v>
      </c>
      <c r="C8" s="95" t="s">
        <v>120</v>
      </c>
      <c r="D8" s="95" t="s">
        <v>389</v>
      </c>
      <c r="E8" s="95" t="s">
        <v>388</v>
      </c>
      <c r="F8" s="96" t="s">
        <v>394</v>
      </c>
    </row>
    <row r="9" spans="1:6" ht="17.25" customHeight="1">
      <c r="A9" s="142"/>
      <c r="B9" s="132"/>
      <c r="C9" s="93">
        <v>0</v>
      </c>
      <c r="D9" s="93">
        <v>0</v>
      </c>
      <c r="E9" s="93">
        <v>0</v>
      </c>
      <c r="F9" s="94">
        <v>0</v>
      </c>
    </row>
    <row r="10" spans="1:6" ht="17.25" customHeight="1">
      <c r="A10" s="141">
        <v>3</v>
      </c>
      <c r="B10" s="129">
        <f>IF(A10="","",'基本資料'!$B$7+(A10-1)*'基本資料'!$L$7/60/24)</f>
        <v>0.2694444444444445</v>
      </c>
      <c r="C10" s="95" t="s">
        <v>122</v>
      </c>
      <c r="D10" s="95" t="s">
        <v>392</v>
      </c>
      <c r="E10" s="95" t="s">
        <v>390</v>
      </c>
      <c r="F10" s="96" t="s">
        <v>397</v>
      </c>
    </row>
    <row r="11" spans="1:6" ht="17.25" customHeight="1">
      <c r="A11" s="142"/>
      <c r="B11" s="132"/>
      <c r="C11" s="93">
        <v>0</v>
      </c>
      <c r="D11" s="93">
        <v>0</v>
      </c>
      <c r="E11" s="93">
        <v>0</v>
      </c>
      <c r="F11" s="94">
        <v>0</v>
      </c>
    </row>
    <row r="12" spans="1:6" ht="17.25" customHeight="1">
      <c r="A12" s="141">
        <v>4</v>
      </c>
      <c r="B12" s="129">
        <f>IF(A12="","",'基本資料'!$B$7+(A12-1)*'基本資料'!$L$7/60/24)</f>
        <v>0.27569444444444446</v>
      </c>
      <c r="C12" s="95" t="s">
        <v>123</v>
      </c>
      <c r="D12" s="95" t="s">
        <v>395</v>
      </c>
      <c r="E12" s="95" t="s">
        <v>393</v>
      </c>
      <c r="F12" s="96" t="s">
        <v>400</v>
      </c>
    </row>
    <row r="13" spans="1:6" ht="17.25" customHeight="1">
      <c r="A13" s="142"/>
      <c r="B13" s="132"/>
      <c r="C13" s="93">
        <v>0</v>
      </c>
      <c r="D13" s="93">
        <v>0</v>
      </c>
      <c r="E13" s="93"/>
      <c r="F13" s="94">
        <v>0</v>
      </c>
    </row>
    <row r="14" spans="1:6" ht="17.25" customHeight="1">
      <c r="A14" s="141">
        <v>5</v>
      </c>
      <c r="B14" s="129">
        <f>IF(A14="","",'基本資料'!$B$7+(A14-1)*'基本資料'!$L$7/60/24)</f>
        <v>0.2819444444444445</v>
      </c>
      <c r="C14" s="95" t="s">
        <v>124</v>
      </c>
      <c r="D14" s="95" t="s">
        <v>398</v>
      </c>
      <c r="E14" s="95" t="s">
        <v>396</v>
      </c>
      <c r="F14" s="96" t="s">
        <v>399</v>
      </c>
    </row>
    <row r="15" spans="1:6" ht="17.25" customHeight="1">
      <c r="A15" s="142"/>
      <c r="B15" s="132"/>
      <c r="C15" s="93">
        <v>0</v>
      </c>
      <c r="D15" s="93">
        <v>0</v>
      </c>
      <c r="E15" s="93">
        <v>0</v>
      </c>
      <c r="F15" s="94"/>
    </row>
    <row r="16" spans="1:6" ht="17.25" customHeight="1">
      <c r="A16" s="141">
        <v>6</v>
      </c>
      <c r="B16" s="129">
        <f>IF(A16="","",'基本資料'!$B$7+(A16-1)*'基本資料'!$L$7/60/24)</f>
        <v>0.2881944444444445</v>
      </c>
      <c r="C16" s="95" t="s">
        <v>128</v>
      </c>
      <c r="D16" s="95" t="s">
        <v>125</v>
      </c>
      <c r="E16" s="95" t="s">
        <v>133</v>
      </c>
      <c r="F16" s="96" t="s">
        <v>130</v>
      </c>
    </row>
    <row r="17" spans="1:6" ht="17.25" customHeight="1">
      <c r="A17" s="142"/>
      <c r="B17" s="132"/>
      <c r="C17" s="93">
        <v>0</v>
      </c>
      <c r="D17" s="93">
        <v>0</v>
      </c>
      <c r="E17" s="93">
        <v>0</v>
      </c>
      <c r="F17" s="94">
        <v>0</v>
      </c>
    </row>
    <row r="18" spans="1:6" ht="17.25" customHeight="1">
      <c r="A18" s="141">
        <v>7</v>
      </c>
      <c r="B18" s="129">
        <f>IF(A18="","",'基本資料'!$B$7+(A18-1)*'基本資料'!$L$7/60/24)</f>
        <v>0.29444444444444445</v>
      </c>
      <c r="C18" s="95" t="s">
        <v>321</v>
      </c>
      <c r="D18" s="95" t="s">
        <v>126</v>
      </c>
      <c r="E18" s="95" t="s">
        <v>137</v>
      </c>
      <c r="F18" s="96" t="s">
        <v>127</v>
      </c>
    </row>
    <row r="19" spans="1:6" ht="17.25" customHeight="1">
      <c r="A19" s="142"/>
      <c r="B19" s="132"/>
      <c r="C19" s="93">
        <v>0</v>
      </c>
      <c r="D19" s="93">
        <v>0</v>
      </c>
      <c r="E19" s="93">
        <v>0</v>
      </c>
      <c r="F19" s="94">
        <v>0</v>
      </c>
    </row>
    <row r="20" spans="1:6" ht="17.25" customHeight="1">
      <c r="A20" s="141">
        <v>8</v>
      </c>
      <c r="B20" s="129">
        <f>IF(A20="","",'基本資料'!$B$7+(A20-1)*'基本資料'!$L$7/60/24)</f>
        <v>0.3006944444444445</v>
      </c>
      <c r="C20" s="95" t="s">
        <v>131</v>
      </c>
      <c r="D20" s="95" t="s">
        <v>129</v>
      </c>
      <c r="E20" s="95" t="s">
        <v>141</v>
      </c>
      <c r="F20" s="96" t="s">
        <v>134</v>
      </c>
    </row>
    <row r="21" spans="1:6" ht="17.25" customHeight="1">
      <c r="A21" s="142"/>
      <c r="B21" s="132"/>
      <c r="C21" s="93">
        <v>0</v>
      </c>
      <c r="D21" s="93">
        <v>0</v>
      </c>
      <c r="E21" s="93">
        <v>0</v>
      </c>
      <c r="F21" s="94">
        <v>0</v>
      </c>
    </row>
    <row r="22" spans="1:6" ht="17.25" customHeight="1">
      <c r="A22" s="141">
        <v>9</v>
      </c>
      <c r="B22" s="129">
        <f>IF(A22="","",'基本資料'!$B$7+(A22-1)*'基本資料'!$L$7/60/24)</f>
        <v>0.30694444444444446</v>
      </c>
      <c r="C22" s="95" t="s">
        <v>135</v>
      </c>
      <c r="D22" s="95" t="s">
        <v>132</v>
      </c>
      <c r="E22" s="95" t="s">
        <v>322</v>
      </c>
      <c r="F22" s="96" t="s">
        <v>138</v>
      </c>
    </row>
    <row r="23" spans="1:6" ht="17.25" customHeight="1">
      <c r="A23" s="142"/>
      <c r="B23" s="132"/>
      <c r="C23" s="93">
        <v>0</v>
      </c>
      <c r="D23" s="93">
        <v>0</v>
      </c>
      <c r="E23" s="93">
        <v>0</v>
      </c>
      <c r="F23" s="94">
        <v>0</v>
      </c>
    </row>
    <row r="24" spans="1:6" ht="17.25" customHeight="1">
      <c r="A24" s="141">
        <v>10</v>
      </c>
      <c r="B24" s="129">
        <f>IF(A24="","",'基本資料'!$B$7+(A24-1)*'基本資料'!$L$7/60/24)</f>
        <v>0.3131944444444445</v>
      </c>
      <c r="C24" s="95" t="s">
        <v>139</v>
      </c>
      <c r="D24" s="95" t="s">
        <v>136</v>
      </c>
      <c r="E24" s="95" t="s">
        <v>140</v>
      </c>
      <c r="F24" s="96" t="s">
        <v>142</v>
      </c>
    </row>
    <row r="25" spans="1:6" ht="17.25" customHeight="1">
      <c r="A25" s="142"/>
      <c r="B25" s="132"/>
      <c r="C25" s="93">
        <v>0</v>
      </c>
      <c r="D25" s="93">
        <v>0</v>
      </c>
      <c r="E25" s="93">
        <v>0</v>
      </c>
      <c r="F25" s="94">
        <v>0</v>
      </c>
    </row>
    <row r="26" spans="1:6" ht="17.25" customHeight="1">
      <c r="A26" s="141">
        <v>11</v>
      </c>
      <c r="B26" s="129">
        <f>IF(A26="","",'基本資料'!$B$7+(A26-1)*'基本資料'!$L$7/60/24)</f>
        <v>0.3194444444444445</v>
      </c>
      <c r="C26" s="95" t="s">
        <v>143</v>
      </c>
      <c r="D26" s="95" t="s">
        <v>144</v>
      </c>
      <c r="E26" s="95" t="s">
        <v>148</v>
      </c>
      <c r="F26" s="96" t="s">
        <v>145</v>
      </c>
    </row>
    <row r="27" spans="1:6" ht="17.25" customHeight="1">
      <c r="A27" s="142"/>
      <c r="B27" s="132"/>
      <c r="C27" s="93">
        <v>0</v>
      </c>
      <c r="D27" s="93">
        <v>0</v>
      </c>
      <c r="E27" s="93">
        <v>0</v>
      </c>
      <c r="F27" s="94">
        <v>0</v>
      </c>
    </row>
    <row r="28" spans="1:6" ht="17.25" customHeight="1">
      <c r="A28" s="141">
        <v>12</v>
      </c>
      <c r="B28" s="129">
        <f>IF(A28="","",'基本資料'!$B$7+(A28-1)*'基本資料'!$L$7/60/24)</f>
        <v>0.32569444444444445</v>
      </c>
      <c r="C28" s="95" t="s">
        <v>146</v>
      </c>
      <c r="D28" s="95" t="s">
        <v>147</v>
      </c>
      <c r="E28" s="95" t="s">
        <v>152</v>
      </c>
      <c r="F28" s="96" t="s">
        <v>149</v>
      </c>
    </row>
    <row r="29" spans="1:6" ht="17.25" customHeight="1">
      <c r="A29" s="142"/>
      <c r="B29" s="132"/>
      <c r="C29" s="93">
        <v>0</v>
      </c>
      <c r="D29" s="93">
        <v>0</v>
      </c>
      <c r="E29" s="93">
        <v>0</v>
      </c>
      <c r="F29" s="94">
        <v>0</v>
      </c>
    </row>
    <row r="30" spans="1:6" ht="17.25" customHeight="1">
      <c r="A30" s="141">
        <v>13</v>
      </c>
      <c r="B30" s="129">
        <f>IF(A30="","",'基本資料'!$B$7+(A30-1)*'基本資料'!$L$7/60/24)</f>
        <v>0.3319444444444445</v>
      </c>
      <c r="C30" s="95" t="s">
        <v>150</v>
      </c>
      <c r="D30" s="95" t="s">
        <v>151</v>
      </c>
      <c r="E30" s="95" t="s">
        <v>156</v>
      </c>
      <c r="F30" s="96" t="s">
        <v>153</v>
      </c>
    </row>
    <row r="31" spans="1:6" ht="17.25" customHeight="1">
      <c r="A31" s="142"/>
      <c r="B31" s="132"/>
      <c r="C31" s="93">
        <v>0</v>
      </c>
      <c r="D31" s="93">
        <v>0</v>
      </c>
      <c r="E31" s="93">
        <v>0</v>
      </c>
      <c r="F31" s="94">
        <v>0</v>
      </c>
    </row>
    <row r="32" spans="1:6" ht="17.25" customHeight="1">
      <c r="A32" s="141">
        <v>14</v>
      </c>
      <c r="B32" s="129">
        <f>IF(A32="","",'基本資料'!$B$7+(A32-1)*'基本資料'!$L$7/60/24)</f>
        <v>0.33819444444444446</v>
      </c>
      <c r="C32" s="95" t="s">
        <v>154</v>
      </c>
      <c r="D32" s="95" t="s">
        <v>155</v>
      </c>
      <c r="E32" s="95" t="s">
        <v>376</v>
      </c>
      <c r="F32" s="96" t="s">
        <v>157</v>
      </c>
    </row>
    <row r="33" spans="1:6" ht="17.25" customHeight="1">
      <c r="A33" s="142"/>
      <c r="B33" s="132"/>
      <c r="C33" s="93">
        <v>0</v>
      </c>
      <c r="D33" s="93">
        <v>0</v>
      </c>
      <c r="E33" s="93">
        <v>0</v>
      </c>
      <c r="F33" s="94">
        <v>0</v>
      </c>
    </row>
    <row r="34" spans="1:6" ht="17.25" customHeight="1">
      <c r="A34" s="141">
        <v>15</v>
      </c>
      <c r="B34" s="129">
        <f>IF(A34="","",'基本資料'!$B$7+(A34-1)*'基本資料'!$L$7/60/24)</f>
        <v>0.3444444444444445</v>
      </c>
      <c r="C34" s="95" t="s">
        <v>158</v>
      </c>
      <c r="D34" s="95" t="s">
        <v>159</v>
      </c>
      <c r="E34" s="95" t="s">
        <v>160</v>
      </c>
      <c r="F34" s="96"/>
    </row>
    <row r="35" spans="1:6" ht="17.25" customHeight="1">
      <c r="A35" s="142"/>
      <c r="B35" s="132"/>
      <c r="C35" s="93">
        <v>0</v>
      </c>
      <c r="D35" s="93">
        <v>0</v>
      </c>
      <c r="E35" s="93">
        <v>0</v>
      </c>
      <c r="F35" s="94">
        <v>0</v>
      </c>
    </row>
    <row r="36" spans="1:6" ht="17.25" customHeight="1">
      <c r="A36" s="141"/>
      <c r="B36" s="129">
        <f>IF(A36="","",'基本資料'!$B$7+(A36-1)*'基本資料'!$L$7/60/24)</f>
      </c>
      <c r="C36" s="95"/>
      <c r="D36" s="95"/>
      <c r="E36" s="95"/>
      <c r="F36" s="96"/>
    </row>
    <row r="37" spans="1:6" ht="17.25" customHeight="1">
      <c r="A37" s="142"/>
      <c r="B37" s="132"/>
      <c r="C37" s="93"/>
      <c r="D37" s="93"/>
      <c r="E37" s="93"/>
      <c r="F37" s="94"/>
    </row>
    <row r="38" spans="1:6" ht="17.25" customHeight="1">
      <c r="A38" s="141" t="s">
        <v>8</v>
      </c>
      <c r="B38" s="129">
        <f>IF(A38="","",'基本資料'!$B$7+(A38-1)*'基本資料'!$L$7/60/24)</f>
      </c>
      <c r="C38" s="95"/>
      <c r="D38" s="95"/>
      <c r="E38" s="95"/>
      <c r="F38" s="96"/>
    </row>
    <row r="39" spans="1:6" ht="17.25" customHeight="1">
      <c r="A39" s="142"/>
      <c r="B39" s="132"/>
      <c r="C39" s="93"/>
      <c r="D39" s="93"/>
      <c r="E39" s="93"/>
      <c r="F39" s="94"/>
    </row>
    <row r="40" spans="1:6" ht="17.25" customHeight="1">
      <c r="A40" s="141" t="s">
        <v>8</v>
      </c>
      <c r="B40" s="129">
        <f>IF(A40="","",'基本資料'!$B$7+(A40-1)*'基本資料'!$L$7/60/24)</f>
      </c>
      <c r="C40" s="95"/>
      <c r="D40" s="95"/>
      <c r="E40" s="95"/>
      <c r="F40" s="96"/>
    </row>
    <row r="41" spans="1:6" ht="17.25" customHeight="1" thickBot="1">
      <c r="A41" s="143"/>
      <c r="B41" s="130"/>
      <c r="C41" s="97"/>
      <c r="D41" s="97"/>
      <c r="E41" s="97"/>
      <c r="F41" s="98"/>
    </row>
    <row r="42" spans="1:6" ht="17.25" customHeight="1" thickTop="1">
      <c r="A42" s="139" t="s">
        <v>43</v>
      </c>
      <c r="B42" s="25" t="s">
        <v>44</v>
      </c>
      <c r="C42" s="133" t="s">
        <v>39</v>
      </c>
      <c r="D42" s="133" t="s">
        <v>39</v>
      </c>
      <c r="E42" s="133" t="s">
        <v>39</v>
      </c>
      <c r="F42" s="135" t="s">
        <v>39</v>
      </c>
    </row>
    <row r="43" spans="1:6" ht="17.25" customHeight="1" thickBot="1">
      <c r="A43" s="140"/>
      <c r="B43" s="27" t="s">
        <v>45</v>
      </c>
      <c r="C43" s="134"/>
      <c r="D43" s="134"/>
      <c r="E43" s="134"/>
      <c r="F43" s="136"/>
    </row>
    <row r="44" spans="1:6" ht="17.25" customHeight="1" thickTop="1">
      <c r="A44" s="137">
        <v>1</v>
      </c>
      <c r="B44" s="138">
        <f>IF(A44="","",'基本資料'!$B$7+(A44-1)*'基本資料'!$L$7/60/24)</f>
        <v>0.2569444444444445</v>
      </c>
      <c r="C44" s="91" t="s">
        <v>161</v>
      </c>
      <c r="D44" s="91" t="s">
        <v>349</v>
      </c>
      <c r="E44" s="91" t="s">
        <v>164</v>
      </c>
      <c r="F44" s="92" t="s">
        <v>8</v>
      </c>
    </row>
    <row r="45" spans="1:6" ht="17.25" customHeight="1">
      <c r="A45" s="131"/>
      <c r="B45" s="132"/>
      <c r="C45" s="93">
        <v>0</v>
      </c>
      <c r="D45" s="93">
        <v>0</v>
      </c>
      <c r="E45" s="93">
        <v>0</v>
      </c>
      <c r="F45" s="94">
        <v>0</v>
      </c>
    </row>
    <row r="46" spans="1:6" ht="17.25" customHeight="1">
      <c r="A46" s="127">
        <v>2</v>
      </c>
      <c r="B46" s="129">
        <f>IF(A46="","",'基本資料'!$B$7+(A46-1)*'基本資料'!$L$7/60/24)</f>
        <v>0.26319444444444445</v>
      </c>
      <c r="C46" s="95" t="s">
        <v>375</v>
      </c>
      <c r="D46" s="95" t="s">
        <v>162</v>
      </c>
      <c r="E46" s="95" t="s">
        <v>163</v>
      </c>
      <c r="F46" s="96" t="s">
        <v>8</v>
      </c>
    </row>
    <row r="47" spans="1:6" ht="17.25" customHeight="1">
      <c r="A47" s="131"/>
      <c r="B47" s="132"/>
      <c r="C47" s="93">
        <v>0</v>
      </c>
      <c r="D47" s="93">
        <v>0</v>
      </c>
      <c r="E47" s="93">
        <v>0</v>
      </c>
      <c r="F47" s="94">
        <v>0</v>
      </c>
    </row>
    <row r="48" spans="1:6" ht="17.25" customHeight="1">
      <c r="A48" s="127">
        <v>3</v>
      </c>
      <c r="B48" s="129">
        <f>IF(A48="","",'基本資料'!$B$7+(A48-1)*'基本資料'!$L$7/60/24)</f>
        <v>0.2694444444444445</v>
      </c>
      <c r="C48" s="95" t="s">
        <v>165</v>
      </c>
      <c r="D48" s="95" t="s">
        <v>166</v>
      </c>
      <c r="E48" s="95" t="s">
        <v>167</v>
      </c>
      <c r="F48" s="96" t="s">
        <v>8</v>
      </c>
    </row>
    <row r="49" spans="1:6" ht="17.25" customHeight="1">
      <c r="A49" s="131"/>
      <c r="B49" s="132"/>
      <c r="C49" s="93">
        <v>0</v>
      </c>
      <c r="D49" s="93">
        <v>0</v>
      </c>
      <c r="E49" s="93">
        <v>0</v>
      </c>
      <c r="F49" s="94">
        <v>0</v>
      </c>
    </row>
    <row r="50" spans="1:6" ht="17.25" customHeight="1">
      <c r="A50" s="127">
        <v>4</v>
      </c>
      <c r="B50" s="129">
        <f>IF(A50="","",'基本資料'!$B$7+(A50-1)*'基本資料'!$L$7/60/24)</f>
        <v>0.27569444444444446</v>
      </c>
      <c r="C50" s="95" t="s">
        <v>169</v>
      </c>
      <c r="D50" s="95" t="s">
        <v>170</v>
      </c>
      <c r="E50" s="95" t="s">
        <v>171</v>
      </c>
      <c r="F50" s="96" t="s">
        <v>168</v>
      </c>
    </row>
    <row r="51" spans="1:6" ht="17.25" customHeight="1">
      <c r="A51" s="131"/>
      <c r="B51" s="132"/>
      <c r="C51" s="93">
        <v>0</v>
      </c>
      <c r="D51" s="93">
        <v>0</v>
      </c>
      <c r="E51" s="93">
        <v>0</v>
      </c>
      <c r="F51" s="94">
        <v>0</v>
      </c>
    </row>
    <row r="52" spans="1:6" ht="17.25" customHeight="1">
      <c r="A52" s="127">
        <v>5</v>
      </c>
      <c r="B52" s="129">
        <f>IF(A52="","",'基本資料'!$B$7+(A52-1)*'基本資料'!$L$7/60/24)</f>
        <v>0.2819444444444445</v>
      </c>
      <c r="C52" s="95" t="s">
        <v>173</v>
      </c>
      <c r="D52" s="95" t="s">
        <v>174</v>
      </c>
      <c r="E52" s="95" t="s">
        <v>175</v>
      </c>
      <c r="F52" s="96" t="s">
        <v>172</v>
      </c>
    </row>
    <row r="53" spans="1:6" ht="17.25" customHeight="1">
      <c r="A53" s="131"/>
      <c r="B53" s="132"/>
      <c r="C53" s="93">
        <v>0</v>
      </c>
      <c r="D53" s="93">
        <v>0</v>
      </c>
      <c r="E53" s="93">
        <v>0</v>
      </c>
      <c r="F53" s="94">
        <v>0</v>
      </c>
    </row>
    <row r="54" spans="1:6" ht="17.25" customHeight="1">
      <c r="A54" s="127">
        <v>6</v>
      </c>
      <c r="B54" s="129">
        <f>IF(A54="","",'基本資料'!$B$7+(A54-1)*'基本資料'!$L$7/60/24)</f>
        <v>0.2881944444444445</v>
      </c>
      <c r="C54" s="95" t="s">
        <v>323</v>
      </c>
      <c r="D54" s="95" t="s">
        <v>178</v>
      </c>
      <c r="E54" s="95" t="s">
        <v>179</v>
      </c>
      <c r="F54" s="96" t="s">
        <v>176</v>
      </c>
    </row>
    <row r="55" spans="1:6" ht="17.25" customHeight="1">
      <c r="A55" s="131"/>
      <c r="B55" s="132"/>
      <c r="C55" s="93">
        <v>0</v>
      </c>
      <c r="D55" s="93">
        <v>0</v>
      </c>
      <c r="E55" s="93">
        <v>0</v>
      </c>
      <c r="F55" s="94">
        <v>0</v>
      </c>
    </row>
    <row r="56" spans="1:6" ht="17.25" customHeight="1">
      <c r="A56" s="127">
        <v>7</v>
      </c>
      <c r="B56" s="129">
        <f>IF(A56="","",'基本資料'!$B$7+(A56-1)*'基本資料'!$L$7/60/24)</f>
        <v>0.29444444444444445</v>
      </c>
      <c r="C56" s="95" t="s">
        <v>177</v>
      </c>
      <c r="D56" s="95" t="s">
        <v>182</v>
      </c>
      <c r="E56" s="95" t="s">
        <v>324</v>
      </c>
      <c r="F56" s="96" t="s">
        <v>180</v>
      </c>
    </row>
    <row r="57" spans="1:6" ht="17.25" customHeight="1">
      <c r="A57" s="131"/>
      <c r="B57" s="132"/>
      <c r="C57" s="93">
        <v>0</v>
      </c>
      <c r="D57" s="93">
        <v>0</v>
      </c>
      <c r="E57" s="93">
        <v>0</v>
      </c>
      <c r="F57" s="94">
        <v>0</v>
      </c>
    </row>
    <row r="58" spans="1:6" ht="17.25" customHeight="1">
      <c r="A58" s="127">
        <v>8</v>
      </c>
      <c r="B58" s="129">
        <f>IF(A58="","",'基本資料'!$B$7+(A58-1)*'基本資料'!$L$7/60/24)</f>
        <v>0.3006944444444445</v>
      </c>
      <c r="C58" s="95" t="s">
        <v>181</v>
      </c>
      <c r="D58" s="95" t="s">
        <v>183</v>
      </c>
      <c r="E58" s="95" t="s">
        <v>325</v>
      </c>
      <c r="F58" s="96" t="s">
        <v>184</v>
      </c>
    </row>
    <row r="59" spans="1:6" ht="17.25" customHeight="1">
      <c r="A59" s="131"/>
      <c r="B59" s="132"/>
      <c r="C59" s="93">
        <v>0</v>
      </c>
      <c r="D59" s="93">
        <v>0</v>
      </c>
      <c r="E59" s="93">
        <v>0</v>
      </c>
      <c r="F59" s="94">
        <v>0</v>
      </c>
    </row>
    <row r="60" spans="1:6" ht="17.25" customHeight="1">
      <c r="A60" s="127">
        <v>9</v>
      </c>
      <c r="B60" s="129">
        <f>IF(A60="","",'基本資料'!$B$7+(A60-1)*'基本資料'!$L$7/60/24)</f>
        <v>0.30694444444444446</v>
      </c>
      <c r="C60" s="95" t="s">
        <v>185</v>
      </c>
      <c r="D60" s="95" t="s">
        <v>186</v>
      </c>
      <c r="E60" s="95" t="s">
        <v>187</v>
      </c>
      <c r="F60" s="96" t="s">
        <v>8</v>
      </c>
    </row>
    <row r="61" spans="1:6" ht="17.25" customHeight="1">
      <c r="A61" s="131"/>
      <c r="B61" s="132"/>
      <c r="C61" s="93">
        <v>0</v>
      </c>
      <c r="D61" s="93">
        <v>0</v>
      </c>
      <c r="E61" s="93">
        <v>0</v>
      </c>
      <c r="F61" s="94">
        <v>0</v>
      </c>
    </row>
    <row r="62" spans="1:6" ht="17.25" customHeight="1">
      <c r="A62" s="127">
        <v>10</v>
      </c>
      <c r="B62" s="129">
        <f>IF(A62="","",'基本資料'!$B$7+(A62-1)*'基本資料'!$L$7/60/24)</f>
        <v>0.3131944444444445</v>
      </c>
      <c r="C62" s="95" t="s">
        <v>188</v>
      </c>
      <c r="D62" s="95" t="s">
        <v>189</v>
      </c>
      <c r="E62" s="95" t="s">
        <v>190</v>
      </c>
      <c r="F62" s="96" t="s">
        <v>8</v>
      </c>
    </row>
    <row r="63" spans="1:6" ht="17.25" customHeight="1">
      <c r="A63" s="131"/>
      <c r="B63" s="132"/>
      <c r="C63" s="93">
        <v>0</v>
      </c>
      <c r="D63" s="93">
        <v>0</v>
      </c>
      <c r="E63" s="93">
        <v>0</v>
      </c>
      <c r="F63" s="94">
        <v>0</v>
      </c>
    </row>
    <row r="64" spans="1:6" ht="17.25" customHeight="1">
      <c r="A64" s="127">
        <v>11</v>
      </c>
      <c r="B64" s="129">
        <f>IF(A64="","",'基本資料'!$B$7+(A64-1)*'基本資料'!$L$7/60/24)</f>
        <v>0.3194444444444445</v>
      </c>
      <c r="C64" s="95" t="s">
        <v>191</v>
      </c>
      <c r="D64" s="95" t="s">
        <v>192</v>
      </c>
      <c r="E64" s="95" t="s">
        <v>193</v>
      </c>
      <c r="F64" s="96" t="s">
        <v>326</v>
      </c>
    </row>
    <row r="65" spans="1:6" ht="17.25" customHeight="1">
      <c r="A65" s="131"/>
      <c r="B65" s="132"/>
      <c r="C65" s="93">
        <v>0</v>
      </c>
      <c r="D65" s="93">
        <v>0</v>
      </c>
      <c r="E65" s="93">
        <v>0</v>
      </c>
      <c r="F65" s="94">
        <v>0</v>
      </c>
    </row>
    <row r="66" spans="1:6" ht="17.25" customHeight="1">
      <c r="A66" s="127">
        <v>12</v>
      </c>
      <c r="B66" s="129">
        <f>IF(A66="","",'基本資料'!$B$7+(A66-1)*'基本資料'!$L$7/60/24)</f>
        <v>0.32569444444444445</v>
      </c>
      <c r="C66" s="95" t="s">
        <v>194</v>
      </c>
      <c r="D66" s="95" t="s">
        <v>195</v>
      </c>
      <c r="E66" s="95" t="s">
        <v>196</v>
      </c>
      <c r="F66" s="96" t="s">
        <v>8</v>
      </c>
    </row>
    <row r="67" spans="1:6" ht="17.25" customHeight="1">
      <c r="A67" s="131"/>
      <c r="B67" s="132"/>
      <c r="C67" s="93">
        <v>0</v>
      </c>
      <c r="D67" s="93">
        <v>0</v>
      </c>
      <c r="E67" s="93">
        <v>0</v>
      </c>
      <c r="F67" s="94">
        <v>0</v>
      </c>
    </row>
    <row r="68" spans="1:6" ht="17.25" customHeight="1">
      <c r="A68" s="127">
        <v>13</v>
      </c>
      <c r="B68" s="129">
        <f>IF(A68="","",'基本資料'!$B$7+(A68-1)*'基本資料'!$L$7/60/24)</f>
        <v>0.3319444444444445</v>
      </c>
      <c r="C68" s="95" t="s">
        <v>197</v>
      </c>
      <c r="D68" s="95" t="s">
        <v>198</v>
      </c>
      <c r="E68" s="95" t="s">
        <v>199</v>
      </c>
      <c r="F68" s="96" t="s">
        <v>8</v>
      </c>
    </row>
    <row r="69" spans="1:6" ht="17.25" customHeight="1">
      <c r="A69" s="131"/>
      <c r="B69" s="132"/>
      <c r="C69" s="93">
        <v>0</v>
      </c>
      <c r="D69" s="93">
        <v>0</v>
      </c>
      <c r="E69" s="93">
        <v>0</v>
      </c>
      <c r="F69" s="94">
        <v>0</v>
      </c>
    </row>
    <row r="70" spans="1:6" ht="17.25" customHeight="1">
      <c r="A70" s="127">
        <v>14</v>
      </c>
      <c r="B70" s="129">
        <f>IF(A70="","",'基本資料'!$B$7+(A70-1)*'基本資料'!$L$7/60/24)</f>
        <v>0.33819444444444446</v>
      </c>
      <c r="C70" s="95" t="s">
        <v>200</v>
      </c>
      <c r="D70" s="95" t="s">
        <v>201</v>
      </c>
      <c r="E70" s="95" t="s">
        <v>202</v>
      </c>
      <c r="F70" s="96" t="s">
        <v>8</v>
      </c>
    </row>
    <row r="71" spans="1:6" ht="17.25" customHeight="1">
      <c r="A71" s="131"/>
      <c r="B71" s="132"/>
      <c r="C71" s="93">
        <v>0</v>
      </c>
      <c r="D71" s="93">
        <v>0</v>
      </c>
      <c r="E71" s="93">
        <v>0</v>
      </c>
      <c r="F71" s="94">
        <v>0</v>
      </c>
    </row>
    <row r="72" spans="1:6" ht="17.25" customHeight="1">
      <c r="A72" s="127">
        <v>15</v>
      </c>
      <c r="B72" s="129">
        <f>IF(A72="","",'基本資料'!$B$7+(A72-1)*'基本資料'!$L$7/60/24)</f>
        <v>0.3444444444444445</v>
      </c>
      <c r="C72" s="95" t="s">
        <v>203</v>
      </c>
      <c r="D72" s="95" t="s">
        <v>204</v>
      </c>
      <c r="E72" s="95" t="s">
        <v>205</v>
      </c>
      <c r="F72" s="96" t="s">
        <v>206</v>
      </c>
    </row>
    <row r="73" spans="1:6" ht="17.25" customHeight="1">
      <c r="A73" s="131"/>
      <c r="B73" s="132"/>
      <c r="C73" s="93">
        <v>0</v>
      </c>
      <c r="D73" s="93">
        <v>0</v>
      </c>
      <c r="E73" s="93">
        <v>0</v>
      </c>
      <c r="F73" s="94">
        <v>0</v>
      </c>
    </row>
    <row r="74" spans="1:6" ht="17.25" customHeight="1">
      <c r="A74" s="127">
        <v>16</v>
      </c>
      <c r="B74" s="129">
        <f>IF(A74="","",'基本資料'!$B$7+(A74-1)*'基本資料'!$L$7/60/24)</f>
        <v>0.3506944444444445</v>
      </c>
      <c r="C74" s="95" t="s">
        <v>207</v>
      </c>
      <c r="D74" s="95" t="s">
        <v>208</v>
      </c>
      <c r="E74" s="95" t="s">
        <v>209</v>
      </c>
      <c r="F74" s="96" t="s">
        <v>210</v>
      </c>
    </row>
    <row r="75" spans="1:6" ht="17.25" customHeight="1">
      <c r="A75" s="131"/>
      <c r="B75" s="132"/>
      <c r="C75" s="93">
        <v>0</v>
      </c>
      <c r="D75" s="93">
        <v>0</v>
      </c>
      <c r="E75" s="93">
        <v>0</v>
      </c>
      <c r="F75" s="94">
        <v>0</v>
      </c>
    </row>
    <row r="76" spans="1:6" ht="17.25" customHeight="1">
      <c r="A76" s="127" t="s">
        <v>8</v>
      </c>
      <c r="B76" s="129">
        <f>IF(A76="","",'基本資料'!$B$7+(A76-1)*'基本資料'!$L$7/60/24)</f>
      </c>
      <c r="C76" s="95"/>
      <c r="D76" s="95"/>
      <c r="E76" s="95"/>
      <c r="F76" s="96"/>
    </row>
    <row r="77" spans="1:6" ht="17.25" customHeight="1">
      <c r="A77" s="131"/>
      <c r="B77" s="132"/>
      <c r="C77" s="93"/>
      <c r="D77" s="93"/>
      <c r="E77" s="93"/>
      <c r="F77" s="94"/>
    </row>
    <row r="78" spans="1:6" ht="17.25" customHeight="1">
      <c r="A78" s="127" t="s">
        <v>8</v>
      </c>
      <c r="B78" s="129">
        <f>IF(A78="","",'基本資料'!$B$7+(A78-1)*'基本資料'!$L$7/60/24)</f>
      </c>
      <c r="C78" s="95"/>
      <c r="D78" s="95"/>
      <c r="E78" s="95"/>
      <c r="F78" s="96"/>
    </row>
    <row r="79" spans="1:6" ht="17.25" customHeight="1" thickBot="1">
      <c r="A79" s="128"/>
      <c r="B79" s="130"/>
      <c r="C79" s="97"/>
      <c r="D79" s="97"/>
      <c r="E79" s="97"/>
      <c r="F79" s="98"/>
    </row>
    <row r="80" spans="1:6" ht="17.25" thickTop="1">
      <c r="A80" s="18" t="s">
        <v>9</v>
      </c>
      <c r="B80" s="18"/>
      <c r="C80" s="18"/>
      <c r="D80" s="18"/>
      <c r="E80" s="18"/>
      <c r="F80" s="18"/>
    </row>
    <row r="81" spans="1:6" ht="16.5">
      <c r="A81" s="18" t="s">
        <v>36</v>
      </c>
      <c r="B81" s="18"/>
      <c r="C81" s="18"/>
      <c r="D81" s="18"/>
      <c r="E81" s="18"/>
      <c r="F81" s="18"/>
    </row>
    <row r="82" spans="1:6" ht="16.5">
      <c r="A82" s="18" t="s">
        <v>46</v>
      </c>
      <c r="B82" s="18"/>
      <c r="C82" s="18"/>
      <c r="D82" s="18"/>
      <c r="E82" s="18"/>
      <c r="F82" s="18"/>
    </row>
    <row r="83" spans="1:6" ht="16.5">
      <c r="A83" s="18" t="s">
        <v>47</v>
      </c>
      <c r="B83" s="18"/>
      <c r="C83" s="18"/>
      <c r="D83" s="18"/>
      <c r="E83" s="18"/>
      <c r="F83" s="18"/>
    </row>
    <row r="84" spans="1:6" ht="16.5">
      <c r="A84" s="18" t="s">
        <v>48</v>
      </c>
      <c r="B84" s="18"/>
      <c r="C84" s="18"/>
      <c r="D84" s="18"/>
      <c r="E84" s="18"/>
      <c r="F84" s="18"/>
    </row>
    <row r="85" spans="1:6" ht="16.5">
      <c r="A85" s="18" t="s">
        <v>49</v>
      </c>
      <c r="B85" s="18"/>
      <c r="C85" s="18"/>
      <c r="D85" s="18"/>
      <c r="E85" s="18"/>
      <c r="F85" s="18"/>
    </row>
  </sheetData>
  <sheetProtection password="EB6B" sheet="1" objects="1" scenarios="1"/>
  <mergeCells count="85">
    <mergeCell ref="A1:F1"/>
    <mergeCell ref="A2:C2"/>
    <mergeCell ref="E2:F2"/>
    <mergeCell ref="A4:A5"/>
    <mergeCell ref="C4:C5"/>
    <mergeCell ref="D4:D5"/>
    <mergeCell ref="E4:E5"/>
    <mergeCell ref="F4:F5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C42:C43"/>
    <mergeCell ref="D42:D43"/>
    <mergeCell ref="E42:E43"/>
    <mergeCell ref="F42:F43"/>
    <mergeCell ref="A46:A47"/>
    <mergeCell ref="B46:B47"/>
    <mergeCell ref="A44:A45"/>
    <mergeCell ref="B44:B45"/>
    <mergeCell ref="A42:A43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6:A77"/>
    <mergeCell ref="B76:B77"/>
    <mergeCell ref="A78:A79"/>
    <mergeCell ref="B78:B79"/>
    <mergeCell ref="A70:A71"/>
    <mergeCell ref="B70:B71"/>
    <mergeCell ref="A72:A73"/>
    <mergeCell ref="B72:B73"/>
    <mergeCell ref="A74:A75"/>
    <mergeCell ref="B74:B75"/>
  </mergeCells>
  <printOptions horizontalCentered="1"/>
  <pageMargins left="0" right="0" top="0.5905511811023623" bottom="0.7874015748031497" header="0.31496062992125984" footer="1.1023622047244095"/>
  <pageSetup orientation="portrait" paperSize="9" scale="90" r:id="rId2"/>
  <headerFooter>
    <oddFooter>&amp;L　　注意事項：
　　　一參加比賽球員，請於開球前20分鐘向大會報到，並於開球前10分鐘至發球台等候開球及領取記分卡(超過時間
　　　　者各罰二桿)。
　　　二如因故不克參加，須於比賽前二天持假單(附證明文件)向本會請假。無故缺席，將提報大會懲處。
　　　三比賽回合中禁止在場內抽菸，嚼食檳榔，禁止使用任何電子儀器(違者第一次罰二桿，第二次取消資格)。
　　　四有關比賽訊息及編組表於每回合前一日晚上至本會參閱網站公告。http://www.taiwangolf.org/</oddFooter>
  </headerFooter>
  <rowBreaks count="1" manualBreakCount="1">
    <brk id="4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pane ySplit="2" topLeftCell="A16" activePane="bottomLeft" state="frozen"/>
      <selection pane="topLeft" activeCell="A1" sqref="A1"/>
      <selection pane="bottomLeft" activeCell="C26" sqref="C26"/>
    </sheetView>
  </sheetViews>
  <sheetFormatPr defaultColWidth="9.00390625" defaultRowHeight="15.75"/>
  <cols>
    <col min="1" max="1" width="8.125" style="0" customWidth="1"/>
    <col min="2" max="2" width="11.875" style="0" customWidth="1"/>
    <col min="3" max="6" width="21.625" style="0" customWidth="1"/>
  </cols>
  <sheetData>
    <row r="1" spans="1:6" ht="48" customHeight="1">
      <c r="A1" s="145" t="str">
        <f>'基本資料'!B1</f>
        <v>中華民國103年渣打全國業餘高爾夫秋季排名賽</v>
      </c>
      <c r="B1" s="145"/>
      <c r="C1" s="145"/>
      <c r="D1" s="145"/>
      <c r="E1" s="145"/>
      <c r="F1" s="145"/>
    </row>
    <row r="2" spans="1:6" ht="24" customHeight="1" thickBot="1">
      <c r="A2" s="146" t="str">
        <f>"地點："&amp;'基本資料'!B2</f>
        <v>地點：嘉南高爾夫球場</v>
      </c>
      <c r="B2" s="146"/>
      <c r="C2" s="146"/>
      <c r="D2" s="103">
        <v>2</v>
      </c>
      <c r="E2" s="147">
        <f>'基本資料'!B3-1+D2</f>
        <v>41919</v>
      </c>
      <c r="F2" s="147"/>
    </row>
    <row r="3" spans="1:6" ht="0" customHeight="1" hidden="1" thickBot="1" thickTop="1">
      <c r="A3" s="101"/>
      <c r="B3" s="101"/>
      <c r="C3" s="101"/>
      <c r="D3" s="101"/>
      <c r="E3" s="101"/>
      <c r="F3" s="102"/>
    </row>
    <row r="4" spans="1:6" ht="17.25" customHeight="1" thickTop="1">
      <c r="A4" s="139" t="s">
        <v>75</v>
      </c>
      <c r="B4" s="25" t="s">
        <v>76</v>
      </c>
      <c r="C4" s="133" t="s">
        <v>77</v>
      </c>
      <c r="D4" s="133" t="s">
        <v>77</v>
      </c>
      <c r="E4" s="133" t="s">
        <v>77</v>
      </c>
      <c r="F4" s="135" t="s">
        <v>77</v>
      </c>
    </row>
    <row r="5" spans="1:6" ht="17.25" customHeight="1" thickBot="1">
      <c r="A5" s="140"/>
      <c r="B5" s="26" t="s">
        <v>78</v>
      </c>
      <c r="C5" s="134"/>
      <c r="D5" s="134"/>
      <c r="E5" s="134"/>
      <c r="F5" s="136"/>
    </row>
    <row r="6" spans="1:6" ht="17.25" customHeight="1" thickTop="1">
      <c r="A6" s="144">
        <v>1</v>
      </c>
      <c r="B6" s="138">
        <f>IF(A6="","",'基本資料'!$B$7+(A6-1)*'基本資料'!$L$7/60/24)</f>
        <v>0.2569444444444445</v>
      </c>
      <c r="C6" s="91" t="s">
        <v>123</v>
      </c>
      <c r="D6" s="91" t="s">
        <v>393</v>
      </c>
      <c r="E6" s="91" t="s">
        <v>396</v>
      </c>
      <c r="F6" s="92" t="s">
        <v>389</v>
      </c>
    </row>
    <row r="7" spans="1:6" ht="17.25" customHeight="1">
      <c r="A7" s="142"/>
      <c r="B7" s="132"/>
      <c r="C7" s="93" t="s">
        <v>425</v>
      </c>
      <c r="D7" s="93" t="s">
        <v>426</v>
      </c>
      <c r="E7" s="93" t="s">
        <v>427</v>
      </c>
      <c r="F7" s="94" t="s">
        <v>428</v>
      </c>
    </row>
    <row r="8" spans="1:6" ht="17.25" customHeight="1">
      <c r="A8" s="141">
        <v>2</v>
      </c>
      <c r="B8" s="129">
        <f>IF(A8="","",'基本資料'!$B$7+(A8-1)*'基本資料'!$L$7/60/24)</f>
        <v>0.26319444444444445</v>
      </c>
      <c r="C8" s="95" t="s">
        <v>391</v>
      </c>
      <c r="D8" s="95" t="s">
        <v>122</v>
      </c>
      <c r="E8" s="95" t="s">
        <v>387</v>
      </c>
      <c r="F8" s="96" t="s">
        <v>8</v>
      </c>
    </row>
    <row r="9" spans="1:6" ht="17.25" customHeight="1">
      <c r="A9" s="142"/>
      <c r="B9" s="132"/>
      <c r="C9" s="93" t="s">
        <v>429</v>
      </c>
      <c r="D9" s="93" t="s">
        <v>430</v>
      </c>
      <c r="E9" s="93" t="s">
        <v>431</v>
      </c>
      <c r="F9" s="94" t="s">
        <v>8</v>
      </c>
    </row>
    <row r="10" spans="1:6" ht="17.25" customHeight="1">
      <c r="A10" s="141">
        <v>3</v>
      </c>
      <c r="B10" s="129">
        <f>IF(A10="","",'基本資料'!$B$7+(A10-1)*'基本資料'!$L$7/60/24)</f>
        <v>0.2694444444444445</v>
      </c>
      <c r="C10" s="95" t="s">
        <v>124</v>
      </c>
      <c r="D10" s="95" t="s">
        <v>388</v>
      </c>
      <c r="E10" s="95" t="s">
        <v>400</v>
      </c>
      <c r="F10" s="96" t="s">
        <v>395</v>
      </c>
    </row>
    <row r="11" spans="1:6" ht="17.25" customHeight="1">
      <c r="A11" s="142"/>
      <c r="B11" s="132"/>
      <c r="C11" s="93" t="s">
        <v>432</v>
      </c>
      <c r="D11" s="93" t="s">
        <v>433</v>
      </c>
      <c r="E11" s="93" t="s">
        <v>434</v>
      </c>
      <c r="F11" s="94" t="s">
        <v>435</v>
      </c>
    </row>
    <row r="12" spans="1:6" ht="17.25" customHeight="1">
      <c r="A12" s="141">
        <v>4</v>
      </c>
      <c r="B12" s="129">
        <f>IF(A12="","",'基本資料'!$B$7+(A12-1)*'基本資料'!$L$7/60/24)</f>
        <v>0.27569444444444446</v>
      </c>
      <c r="C12" s="95" t="s">
        <v>161</v>
      </c>
      <c r="D12" s="95" t="s">
        <v>166</v>
      </c>
      <c r="E12" s="95" t="s">
        <v>170</v>
      </c>
      <c r="F12" s="96" t="s">
        <v>8</v>
      </c>
    </row>
    <row r="13" spans="1:6" ht="17.25" customHeight="1">
      <c r="A13" s="142"/>
      <c r="B13" s="132"/>
      <c r="C13" s="93" t="s">
        <v>436</v>
      </c>
      <c r="D13" s="93" t="s">
        <v>437</v>
      </c>
      <c r="E13" s="93" t="s">
        <v>438</v>
      </c>
      <c r="F13" s="94" t="s">
        <v>8</v>
      </c>
    </row>
    <row r="14" spans="1:6" ht="17.25" customHeight="1">
      <c r="A14" s="141">
        <v>5</v>
      </c>
      <c r="B14" s="129">
        <f>IF(A14="","",'基本資料'!$B$7+(A14-1)*'基本資料'!$L$7/60/24)</f>
        <v>0.2819444444444445</v>
      </c>
      <c r="C14" s="95" t="s">
        <v>179</v>
      </c>
      <c r="D14" s="95" t="s">
        <v>172</v>
      </c>
      <c r="E14" s="95" t="s">
        <v>168</v>
      </c>
      <c r="F14" s="96" t="s">
        <v>8</v>
      </c>
    </row>
    <row r="15" spans="1:6" ht="17.25" customHeight="1">
      <c r="A15" s="142"/>
      <c r="B15" s="132"/>
      <c r="C15" s="93" t="s">
        <v>439</v>
      </c>
      <c r="D15" s="93" t="s">
        <v>440</v>
      </c>
      <c r="E15" s="93" t="s">
        <v>441</v>
      </c>
      <c r="F15" s="94" t="s">
        <v>8</v>
      </c>
    </row>
    <row r="16" spans="1:6" ht="17.25" customHeight="1">
      <c r="A16" s="141">
        <v>6</v>
      </c>
      <c r="B16" s="129">
        <f>IF(A16="","",'基本資料'!$B$7+(A16-1)*'基本資料'!$L$7/60/24)</f>
        <v>0.2881944444444445</v>
      </c>
      <c r="C16" s="95" t="s">
        <v>163</v>
      </c>
      <c r="D16" s="95" t="s">
        <v>169</v>
      </c>
      <c r="E16" s="95" t="s">
        <v>177</v>
      </c>
      <c r="F16" s="96" t="s">
        <v>349</v>
      </c>
    </row>
    <row r="17" spans="1:6" ht="17.25" customHeight="1">
      <c r="A17" s="142"/>
      <c r="B17" s="132"/>
      <c r="C17" s="93" t="s">
        <v>427</v>
      </c>
      <c r="D17" s="93" t="s">
        <v>442</v>
      </c>
      <c r="E17" s="93" t="s">
        <v>443</v>
      </c>
      <c r="F17" s="94" t="s">
        <v>444</v>
      </c>
    </row>
    <row r="18" spans="1:6" ht="17.25" customHeight="1">
      <c r="A18" s="141">
        <v>7</v>
      </c>
      <c r="B18" s="129">
        <f>IF(A18="","",'基本資料'!$B$7+(A18-1)*'基本資料'!$L$7/60/24)</f>
        <v>0.29444444444444445</v>
      </c>
      <c r="C18" s="95" t="s">
        <v>162</v>
      </c>
      <c r="D18" s="95" t="s">
        <v>323</v>
      </c>
      <c r="E18" s="95" t="s">
        <v>165</v>
      </c>
      <c r="F18" s="96" t="s">
        <v>375</v>
      </c>
    </row>
    <row r="19" spans="1:6" ht="17.25" customHeight="1">
      <c r="A19" s="142"/>
      <c r="B19" s="132"/>
      <c r="C19" s="93" t="s">
        <v>445</v>
      </c>
      <c r="D19" s="93" t="s">
        <v>446</v>
      </c>
      <c r="E19" s="93" t="s">
        <v>447</v>
      </c>
      <c r="F19" s="94" t="s">
        <v>448</v>
      </c>
    </row>
    <row r="20" spans="1:6" ht="17.25" customHeight="1">
      <c r="A20" s="141">
        <v>8</v>
      </c>
      <c r="B20" s="129">
        <f>IF(A20="","",'基本資料'!$B$7+(A20-1)*'基本資料'!$L$7/60/24)</f>
        <v>0.3006944444444445</v>
      </c>
      <c r="C20" s="95" t="s">
        <v>125</v>
      </c>
      <c r="D20" s="95" t="s">
        <v>133</v>
      </c>
      <c r="E20" s="95" t="s">
        <v>141</v>
      </c>
      <c r="F20" s="96" t="s">
        <v>134</v>
      </c>
    </row>
    <row r="21" spans="1:6" ht="17.25" customHeight="1">
      <c r="A21" s="142"/>
      <c r="B21" s="132"/>
      <c r="C21" s="93" t="s">
        <v>449</v>
      </c>
      <c r="D21" s="93" t="s">
        <v>450</v>
      </c>
      <c r="E21" s="93" t="s">
        <v>451</v>
      </c>
      <c r="F21" s="94" t="s">
        <v>451</v>
      </c>
    </row>
    <row r="22" spans="1:6" ht="17.25" customHeight="1">
      <c r="A22" s="141">
        <v>9</v>
      </c>
      <c r="B22" s="129">
        <f>IF(A22="","",'基本資料'!$B$7+(A22-1)*'基本資料'!$L$7/60/24)</f>
        <v>0.30694444444444446</v>
      </c>
      <c r="C22" s="95" t="s">
        <v>131</v>
      </c>
      <c r="D22" s="95" t="s">
        <v>129</v>
      </c>
      <c r="E22" s="96" t="s">
        <v>139</v>
      </c>
      <c r="F22" s="96" t="s">
        <v>8</v>
      </c>
    </row>
    <row r="23" spans="1:6" ht="17.25" customHeight="1">
      <c r="A23" s="142"/>
      <c r="B23" s="132"/>
      <c r="C23" s="93" t="s">
        <v>452</v>
      </c>
      <c r="D23" s="93" t="s">
        <v>453</v>
      </c>
      <c r="E23" s="94" t="s">
        <v>454</v>
      </c>
      <c r="F23" s="94" t="s">
        <v>8</v>
      </c>
    </row>
    <row r="24" spans="1:6" ht="17.25" customHeight="1">
      <c r="A24" s="141">
        <v>10</v>
      </c>
      <c r="B24" s="129">
        <f>IF(A24="","",'基本資料'!$B$7+(A24-1)*'基本資料'!$L$7/60/24)</f>
        <v>0.3131944444444445</v>
      </c>
      <c r="C24" s="95" t="s">
        <v>135</v>
      </c>
      <c r="D24" s="95" t="s">
        <v>126</v>
      </c>
      <c r="E24" s="95" t="s">
        <v>128</v>
      </c>
      <c r="F24" s="96" t="s">
        <v>321</v>
      </c>
    </row>
    <row r="25" spans="1:6" ht="17.25" customHeight="1">
      <c r="A25" s="142"/>
      <c r="B25" s="132"/>
      <c r="C25" s="93" t="s">
        <v>455</v>
      </c>
      <c r="D25" s="93" t="s">
        <v>456</v>
      </c>
      <c r="E25" s="93" t="s">
        <v>457</v>
      </c>
      <c r="F25" s="94" t="s">
        <v>458</v>
      </c>
    </row>
    <row r="26" spans="1:6" ht="17.25" customHeight="1">
      <c r="A26" s="141">
        <v>11</v>
      </c>
      <c r="B26" s="129">
        <f>IF(A26="","",'基本資料'!$B$7+(A26-1)*'基本資料'!$L$7/60/24)</f>
        <v>0.3194444444444445</v>
      </c>
      <c r="C26" s="95" t="s">
        <v>194</v>
      </c>
      <c r="D26" s="95" t="s">
        <v>201</v>
      </c>
      <c r="E26" s="95" t="s">
        <v>198</v>
      </c>
      <c r="F26" s="96" t="s">
        <v>8</v>
      </c>
    </row>
    <row r="27" spans="1:6" ht="17.25" customHeight="1">
      <c r="A27" s="142"/>
      <c r="B27" s="132"/>
      <c r="C27" s="93" t="s">
        <v>459</v>
      </c>
      <c r="D27" s="93" t="s">
        <v>460</v>
      </c>
      <c r="E27" s="93" t="s">
        <v>461</v>
      </c>
      <c r="F27" s="94" t="s">
        <v>8</v>
      </c>
    </row>
    <row r="28" spans="1:6" ht="17.25" customHeight="1">
      <c r="A28" s="141">
        <v>12</v>
      </c>
      <c r="B28" s="129">
        <f>IF(A28="","",'基本資料'!$B$7+(A28-1)*'基本資料'!$L$7/60/24)</f>
        <v>0.32569444444444445</v>
      </c>
      <c r="C28" s="95" t="s">
        <v>197</v>
      </c>
      <c r="D28" s="95" t="s">
        <v>204</v>
      </c>
      <c r="E28" s="95" t="s">
        <v>195</v>
      </c>
      <c r="F28" s="96" t="s">
        <v>8</v>
      </c>
    </row>
    <row r="29" spans="1:6" ht="17.25" customHeight="1">
      <c r="A29" s="142"/>
      <c r="B29" s="132"/>
      <c r="C29" s="93" t="s">
        <v>457</v>
      </c>
      <c r="D29" s="93" t="s">
        <v>462</v>
      </c>
      <c r="E29" s="93" t="s">
        <v>463</v>
      </c>
      <c r="F29" s="94" t="s">
        <v>8</v>
      </c>
    </row>
    <row r="30" spans="1:6" ht="17.25" customHeight="1">
      <c r="A30" s="141">
        <v>13</v>
      </c>
      <c r="B30" s="129">
        <f>IF(A30="","",'基本資料'!$B$7+(A30-1)*'基本資料'!$L$7/60/24)</f>
        <v>0.3319444444444445</v>
      </c>
      <c r="C30" s="95" t="s">
        <v>207</v>
      </c>
      <c r="D30" s="95" t="s">
        <v>203</v>
      </c>
      <c r="E30" s="95" t="s">
        <v>200</v>
      </c>
      <c r="F30" s="96" t="s">
        <v>8</v>
      </c>
    </row>
    <row r="31" spans="1:6" ht="17.25" customHeight="1">
      <c r="A31" s="142"/>
      <c r="B31" s="132"/>
      <c r="C31" s="93" t="s">
        <v>464</v>
      </c>
      <c r="D31" s="93" t="s">
        <v>465</v>
      </c>
      <c r="E31" s="93" t="s">
        <v>457</v>
      </c>
      <c r="F31" s="94" t="s">
        <v>8</v>
      </c>
    </row>
    <row r="32" spans="1:6" ht="17.25" customHeight="1">
      <c r="A32" s="141">
        <v>14</v>
      </c>
      <c r="B32" s="129">
        <f>IF(A32="","",'基本資料'!$B$7+(A32-1)*'基本資料'!$L$7/60/24)</f>
        <v>0.33819444444444446</v>
      </c>
      <c r="C32" s="95" t="s">
        <v>165</v>
      </c>
      <c r="D32" s="95" t="s">
        <v>166</v>
      </c>
      <c r="E32" s="95" t="s">
        <v>167</v>
      </c>
      <c r="F32" s="96" t="s">
        <v>161</v>
      </c>
    </row>
    <row r="33" spans="1:6" ht="17.25" customHeight="1">
      <c r="A33" s="142"/>
      <c r="B33" s="132"/>
      <c r="C33" s="93" t="s">
        <v>417</v>
      </c>
      <c r="D33" s="93" t="s">
        <v>401</v>
      </c>
      <c r="E33" s="93" t="s">
        <v>411</v>
      </c>
      <c r="F33" s="94" t="s">
        <v>409</v>
      </c>
    </row>
    <row r="34" spans="1:6" ht="17.25" customHeight="1">
      <c r="A34" s="141">
        <v>15</v>
      </c>
      <c r="B34" s="129">
        <f>IF(A34="","",'基本資料'!$B$7+(A34-1)*'基本資料'!$L$7/60/24)</f>
        <v>0.3444444444444445</v>
      </c>
      <c r="C34" s="95" t="s">
        <v>375</v>
      </c>
      <c r="D34" s="95" t="s">
        <v>162</v>
      </c>
      <c r="E34" s="95" t="s">
        <v>163</v>
      </c>
      <c r="F34" s="96" t="s">
        <v>349</v>
      </c>
    </row>
    <row r="35" spans="1:6" ht="17.25" customHeight="1">
      <c r="A35" s="142"/>
      <c r="B35" s="132"/>
      <c r="C35" s="93" t="s">
        <v>405</v>
      </c>
      <c r="D35" s="93" t="s">
        <v>418</v>
      </c>
      <c r="E35" s="93" t="s">
        <v>408</v>
      </c>
      <c r="F35" s="94" t="s">
        <v>410</v>
      </c>
    </row>
    <row r="36" spans="1:6" ht="17.25" customHeight="1">
      <c r="A36" s="141">
        <v>16</v>
      </c>
      <c r="B36" s="129">
        <f>IF(A36="","",'基本資料'!$B$7+(A36-1)*'基本資料'!$L$7/60/24)</f>
        <v>0.3506944444444445</v>
      </c>
      <c r="C36" s="95"/>
      <c r="D36" s="95"/>
      <c r="E36" s="95" t="s">
        <v>8</v>
      </c>
      <c r="F36" s="96" t="s">
        <v>8</v>
      </c>
    </row>
    <row r="37" spans="1:6" ht="17.25" customHeight="1">
      <c r="A37" s="142"/>
      <c r="B37" s="132"/>
      <c r="C37" s="93"/>
      <c r="D37" s="93"/>
      <c r="E37" s="93" t="s">
        <v>8</v>
      </c>
      <c r="F37" s="94" t="s">
        <v>8</v>
      </c>
    </row>
    <row r="38" spans="1:6" ht="17.25" customHeight="1">
      <c r="A38" s="141" t="s">
        <v>8</v>
      </c>
      <c r="B38" s="129">
        <f>IF(A38="","",'基本資料'!$B$7+(A38-1)*'基本資料'!$L$7/60/24)</f>
      </c>
      <c r="C38" s="95"/>
      <c r="D38" s="95"/>
      <c r="E38" s="95"/>
      <c r="F38" s="96"/>
    </row>
    <row r="39" spans="1:6" ht="17.25" customHeight="1">
      <c r="A39" s="142"/>
      <c r="B39" s="132"/>
      <c r="C39" s="93"/>
      <c r="D39" s="93"/>
      <c r="E39" s="93"/>
      <c r="F39" s="94"/>
    </row>
    <row r="40" spans="1:6" ht="17.25" customHeight="1">
      <c r="A40" s="141" t="s">
        <v>8</v>
      </c>
      <c r="B40" s="129">
        <f>IF(A40="","",'基本資料'!$B$7+(A40-1)*'基本資料'!$L$7/60/24)</f>
      </c>
      <c r="C40" s="95"/>
      <c r="D40" s="95"/>
      <c r="E40" s="95"/>
      <c r="F40" s="96"/>
    </row>
    <row r="41" spans="1:6" ht="17.25" customHeight="1" thickBot="1">
      <c r="A41" s="143"/>
      <c r="B41" s="130"/>
      <c r="C41" s="97" t="s">
        <v>8</v>
      </c>
      <c r="D41" s="97" t="s">
        <v>8</v>
      </c>
      <c r="E41" s="97" t="s">
        <v>8</v>
      </c>
      <c r="F41" s="98" t="s">
        <v>8</v>
      </c>
    </row>
    <row r="42" spans="1:6" ht="17.25" customHeight="1" thickTop="1">
      <c r="A42" s="139" t="s">
        <v>75</v>
      </c>
      <c r="B42" s="25" t="s">
        <v>76</v>
      </c>
      <c r="C42" s="133" t="s">
        <v>77</v>
      </c>
      <c r="D42" s="133" t="s">
        <v>77</v>
      </c>
      <c r="E42" s="133" t="s">
        <v>77</v>
      </c>
      <c r="F42" s="135" t="s">
        <v>77</v>
      </c>
    </row>
    <row r="43" spans="1:6" ht="17.25" customHeight="1" thickBot="1">
      <c r="A43" s="140"/>
      <c r="B43" s="27" t="s">
        <v>79</v>
      </c>
      <c r="C43" s="134"/>
      <c r="D43" s="134"/>
      <c r="E43" s="134"/>
      <c r="F43" s="136"/>
    </row>
    <row r="44" spans="1:6" ht="17.25" customHeight="1" thickTop="1">
      <c r="A44" s="137">
        <v>1</v>
      </c>
      <c r="B44" s="138">
        <f>IF(A44="","",'基本資料'!$B$7+(A44-1)*'基本資料'!$L$7/60/24)</f>
        <v>0.2569444444444445</v>
      </c>
      <c r="C44" s="91" t="s">
        <v>158</v>
      </c>
      <c r="D44" s="91" t="s">
        <v>159</v>
      </c>
      <c r="E44" s="91" t="s">
        <v>160</v>
      </c>
      <c r="F44" s="92"/>
    </row>
    <row r="45" spans="1:6" ht="17.25" customHeight="1">
      <c r="A45" s="131"/>
      <c r="B45" s="132"/>
      <c r="C45" s="93" t="s">
        <v>409</v>
      </c>
      <c r="D45" s="93" t="s">
        <v>405</v>
      </c>
      <c r="E45" s="93" t="s">
        <v>416</v>
      </c>
      <c r="F45" s="94"/>
    </row>
    <row r="46" spans="1:6" ht="17.25" customHeight="1">
      <c r="A46" s="127">
        <v>2</v>
      </c>
      <c r="B46" s="129">
        <f>IF(A46="","",'基本資料'!$B$7+(A46-1)*'基本資料'!$L$7/60/24)</f>
        <v>0.26319444444444445</v>
      </c>
      <c r="C46" s="95" t="s">
        <v>154</v>
      </c>
      <c r="D46" s="95" t="s">
        <v>155</v>
      </c>
      <c r="E46" s="95" t="s">
        <v>376</v>
      </c>
      <c r="F46" s="96" t="s">
        <v>157</v>
      </c>
    </row>
    <row r="47" spans="1:6" ht="17.25" customHeight="1">
      <c r="A47" s="131"/>
      <c r="B47" s="132"/>
      <c r="C47" s="93" t="s">
        <v>411</v>
      </c>
      <c r="D47" s="93" t="s">
        <v>406</v>
      </c>
      <c r="E47" s="93" t="s">
        <v>409</v>
      </c>
      <c r="F47" s="94" t="s">
        <v>403</v>
      </c>
    </row>
    <row r="48" spans="1:6" ht="17.25" customHeight="1">
      <c r="A48" s="127">
        <v>3</v>
      </c>
      <c r="B48" s="129">
        <f>IF(A48="","",'基本資料'!$B$7+(A48-1)*'基本資料'!$L$7/60/24)</f>
        <v>0.2694444444444445</v>
      </c>
      <c r="C48" s="95" t="s">
        <v>150</v>
      </c>
      <c r="D48" s="95" t="s">
        <v>151</v>
      </c>
      <c r="E48" s="95" t="s">
        <v>156</v>
      </c>
      <c r="F48" s="96" t="s">
        <v>153</v>
      </c>
    </row>
    <row r="49" spans="1:6" ht="17.25" customHeight="1">
      <c r="A49" s="131"/>
      <c r="B49" s="132"/>
      <c r="C49" s="93" t="s">
        <v>401</v>
      </c>
      <c r="D49" s="93" t="s">
        <v>409</v>
      </c>
      <c r="E49" s="93" t="s">
        <v>404</v>
      </c>
      <c r="F49" s="94" t="s">
        <v>405</v>
      </c>
    </row>
    <row r="50" spans="1:6" ht="17.25" customHeight="1">
      <c r="A50" s="127">
        <v>4</v>
      </c>
      <c r="B50" s="129">
        <f>IF(A50="","",'基本資料'!$B$7+(A50-1)*'基本資料'!$L$7/60/24)</f>
        <v>0.27569444444444446</v>
      </c>
      <c r="C50" s="95" t="s">
        <v>146</v>
      </c>
      <c r="D50" s="95" t="s">
        <v>147</v>
      </c>
      <c r="E50" s="95" t="s">
        <v>152</v>
      </c>
      <c r="F50" s="96" t="s">
        <v>149</v>
      </c>
    </row>
    <row r="51" spans="1:6" ht="17.25" customHeight="1">
      <c r="A51" s="131"/>
      <c r="B51" s="132"/>
      <c r="C51" s="93" t="s">
        <v>416</v>
      </c>
      <c r="D51" s="93" t="s">
        <v>404</v>
      </c>
      <c r="E51" s="93" t="s">
        <v>415</v>
      </c>
      <c r="F51" s="94" t="s">
        <v>419</v>
      </c>
    </row>
    <row r="52" spans="1:6" ht="17.25" customHeight="1">
      <c r="A52" s="127">
        <v>5</v>
      </c>
      <c r="B52" s="129">
        <f>IF(A52="","",'基本資料'!$B$7+(A52-1)*'基本資料'!$L$7/60/24)</f>
        <v>0.2819444444444445</v>
      </c>
      <c r="C52" s="95" t="s">
        <v>143</v>
      </c>
      <c r="D52" s="95" t="s">
        <v>144</v>
      </c>
      <c r="E52" s="95" t="s">
        <v>148</v>
      </c>
      <c r="F52" s="96" t="s">
        <v>145</v>
      </c>
    </row>
    <row r="53" spans="1:6" ht="17.25" customHeight="1">
      <c r="A53" s="131"/>
      <c r="B53" s="132"/>
      <c r="C53" s="93" t="s">
        <v>409</v>
      </c>
      <c r="D53" s="93" t="s">
        <v>411</v>
      </c>
      <c r="E53" s="93" t="s">
        <v>413</v>
      </c>
      <c r="F53" s="94" t="s">
        <v>402</v>
      </c>
    </row>
    <row r="54" spans="1:6" ht="17.25" customHeight="1">
      <c r="A54" s="127">
        <v>6</v>
      </c>
      <c r="B54" s="129">
        <f>IF(A54="","",'基本資料'!$B$7+(A54-1)*'基本資料'!$L$7/60/24)</f>
        <v>0.2881944444444445</v>
      </c>
      <c r="C54" s="95" t="s">
        <v>139</v>
      </c>
      <c r="D54" s="95" t="s">
        <v>136</v>
      </c>
      <c r="E54" s="95" t="s">
        <v>140</v>
      </c>
      <c r="F54" s="96" t="s">
        <v>142</v>
      </c>
    </row>
    <row r="55" spans="1:6" ht="17.25" customHeight="1">
      <c r="A55" s="131"/>
      <c r="B55" s="132"/>
      <c r="C55" s="93" t="s">
        <v>406</v>
      </c>
      <c r="D55" s="93" t="s">
        <v>420</v>
      </c>
      <c r="E55" s="93" t="s">
        <v>421</v>
      </c>
      <c r="F55" s="94" t="s">
        <v>407</v>
      </c>
    </row>
    <row r="56" spans="1:6" ht="17.25" customHeight="1">
      <c r="A56" s="127">
        <v>7</v>
      </c>
      <c r="B56" s="129">
        <f>IF(A56="","",'基本資料'!$B$7+(A56-1)*'基本資料'!$L$7/60/24)</f>
        <v>0.29444444444444445</v>
      </c>
      <c r="C56" s="95" t="s">
        <v>135</v>
      </c>
      <c r="D56" s="95" t="s">
        <v>132</v>
      </c>
      <c r="E56" s="95" t="s">
        <v>322</v>
      </c>
      <c r="F56" s="96" t="s">
        <v>138</v>
      </c>
    </row>
    <row r="57" spans="1:6" ht="17.25" customHeight="1">
      <c r="A57" s="131"/>
      <c r="B57" s="132"/>
      <c r="C57" s="93" t="s">
        <v>416</v>
      </c>
      <c r="D57" s="93" t="s">
        <v>414</v>
      </c>
      <c r="E57" s="93" t="s">
        <v>422</v>
      </c>
      <c r="F57" s="94" t="s">
        <v>421</v>
      </c>
    </row>
    <row r="58" spans="1:6" ht="17.25" customHeight="1">
      <c r="A58" s="127">
        <v>8</v>
      </c>
      <c r="B58" s="129">
        <f>IF(A58="","",'基本資料'!$B$7+(A58-1)*'基本資料'!$L$7/60/24)</f>
        <v>0.3006944444444445</v>
      </c>
      <c r="C58" s="95" t="s">
        <v>131</v>
      </c>
      <c r="D58" s="95" t="s">
        <v>129</v>
      </c>
      <c r="E58" s="95" t="s">
        <v>141</v>
      </c>
      <c r="F58" s="96" t="s">
        <v>134</v>
      </c>
    </row>
    <row r="59" spans="1:6" ht="17.25" customHeight="1">
      <c r="A59" s="131"/>
      <c r="B59" s="132"/>
      <c r="C59" s="93" t="s">
        <v>408</v>
      </c>
      <c r="D59" s="93" t="s">
        <v>409</v>
      </c>
      <c r="E59" s="93" t="s">
        <v>416</v>
      </c>
      <c r="F59" s="94" t="s">
        <v>416</v>
      </c>
    </row>
    <row r="60" spans="1:6" ht="17.25" customHeight="1">
      <c r="A60" s="127">
        <v>9</v>
      </c>
      <c r="B60" s="129">
        <f>IF(A60="","",'基本資料'!$B$7+(A60-1)*'基本資料'!$L$7/60/24)</f>
        <v>0.30694444444444446</v>
      </c>
      <c r="C60" s="95" t="s">
        <v>321</v>
      </c>
      <c r="D60" s="95" t="s">
        <v>126</v>
      </c>
      <c r="E60" s="95" t="s">
        <v>137</v>
      </c>
      <c r="F60" s="96" t="s">
        <v>127</v>
      </c>
    </row>
    <row r="61" spans="1:6" ht="17.25" customHeight="1">
      <c r="A61" s="131"/>
      <c r="B61" s="132"/>
      <c r="C61" s="93" t="s">
        <v>410</v>
      </c>
      <c r="D61" s="93" t="s">
        <v>417</v>
      </c>
      <c r="E61" s="93" t="s">
        <v>423</v>
      </c>
      <c r="F61" s="94" t="s">
        <v>413</v>
      </c>
    </row>
    <row r="62" spans="1:6" ht="17.25" customHeight="1">
      <c r="A62" s="127">
        <v>10</v>
      </c>
      <c r="B62" s="129">
        <f>IF(A62="","",'基本資料'!$B$7+(A62-1)*'基本資料'!$L$7/60/24)</f>
        <v>0.3131944444444445</v>
      </c>
      <c r="C62" s="95" t="s">
        <v>128</v>
      </c>
      <c r="D62" s="95" t="s">
        <v>125</v>
      </c>
      <c r="E62" s="95" t="s">
        <v>133</v>
      </c>
      <c r="F62" s="96" t="s">
        <v>130</v>
      </c>
    </row>
    <row r="63" spans="1:6" ht="17.25" customHeight="1">
      <c r="A63" s="131"/>
      <c r="B63" s="132"/>
      <c r="C63" s="93" t="s">
        <v>408</v>
      </c>
      <c r="D63" s="93" t="s">
        <v>416</v>
      </c>
      <c r="E63" s="93" t="s">
        <v>409</v>
      </c>
      <c r="F63" s="94" t="s">
        <v>404</v>
      </c>
    </row>
    <row r="64" spans="1:6" ht="17.25" customHeight="1">
      <c r="A64" s="127">
        <v>11</v>
      </c>
      <c r="B64" s="129">
        <f>IF(A64="","",'基本資料'!$B$7+(A64-1)*'基本資料'!$L$7/60/24)</f>
        <v>0.3194444444444445</v>
      </c>
      <c r="C64" s="95" t="s">
        <v>124</v>
      </c>
      <c r="D64" s="95" t="s">
        <v>398</v>
      </c>
      <c r="E64" s="95" t="s">
        <v>396</v>
      </c>
      <c r="F64" s="96" t="s">
        <v>399</v>
      </c>
    </row>
    <row r="65" spans="1:6" ht="17.25" customHeight="1">
      <c r="A65" s="131"/>
      <c r="B65" s="132"/>
      <c r="C65" s="93" t="s">
        <v>424</v>
      </c>
      <c r="D65" s="93" t="s">
        <v>416</v>
      </c>
      <c r="E65" s="93" t="s">
        <v>408</v>
      </c>
      <c r="F65" s="94" t="s">
        <v>424</v>
      </c>
    </row>
    <row r="66" spans="1:6" ht="17.25" customHeight="1">
      <c r="A66" s="127">
        <v>12</v>
      </c>
      <c r="B66" s="129">
        <f>IF(A66="","",'基本資料'!$B$7+(A66-1)*'基本資料'!$L$7/60/24)</f>
        <v>0.32569444444444445</v>
      </c>
      <c r="C66" s="95" t="s">
        <v>123</v>
      </c>
      <c r="D66" s="95" t="s">
        <v>395</v>
      </c>
      <c r="E66" s="95" t="s">
        <v>393</v>
      </c>
      <c r="F66" s="96" t="s">
        <v>400</v>
      </c>
    </row>
    <row r="67" spans="1:6" ht="17.25" customHeight="1">
      <c r="A67" s="131"/>
      <c r="B67" s="132"/>
      <c r="C67" s="93" t="s">
        <v>405</v>
      </c>
      <c r="D67" s="93" t="s">
        <v>418</v>
      </c>
      <c r="E67" s="93" t="s">
        <v>401</v>
      </c>
      <c r="F67" s="94" t="s">
        <v>424</v>
      </c>
    </row>
    <row r="68" spans="1:6" ht="17.25" customHeight="1">
      <c r="A68" s="127">
        <v>13</v>
      </c>
      <c r="B68" s="129">
        <f>IF(A68="","",'基本資料'!$B$7+(A68-1)*'基本資料'!$L$7/60/24)</f>
        <v>0.3319444444444445</v>
      </c>
      <c r="C68" s="95" t="s">
        <v>122</v>
      </c>
      <c r="D68" s="95" t="s">
        <v>392</v>
      </c>
      <c r="E68" s="95" t="s">
        <v>390</v>
      </c>
      <c r="F68" s="96" t="s">
        <v>397</v>
      </c>
    </row>
    <row r="69" spans="1:6" ht="17.25" customHeight="1">
      <c r="A69" s="131"/>
      <c r="B69" s="132"/>
      <c r="C69" s="93" t="s">
        <v>424</v>
      </c>
      <c r="D69" s="93" t="s">
        <v>406</v>
      </c>
      <c r="E69" s="93" t="s">
        <v>405</v>
      </c>
      <c r="F69" s="94" t="s">
        <v>409</v>
      </c>
    </row>
    <row r="70" spans="1:6" ht="17.25" customHeight="1">
      <c r="A70" s="127">
        <v>14</v>
      </c>
      <c r="B70" s="129">
        <f>IF(A70="","",'基本資料'!$B$7+(A70-1)*'基本資料'!$L$7/60/24)</f>
        <v>0.33819444444444446</v>
      </c>
      <c r="C70" s="95" t="s">
        <v>120</v>
      </c>
      <c r="D70" s="95" t="s">
        <v>389</v>
      </c>
      <c r="E70" s="95" t="s">
        <v>388</v>
      </c>
      <c r="F70" s="96" t="s">
        <v>394</v>
      </c>
    </row>
    <row r="71" spans="1:6" ht="17.25" customHeight="1">
      <c r="A71" s="131"/>
      <c r="B71" s="132"/>
      <c r="C71" s="93" t="s">
        <v>408</v>
      </c>
      <c r="D71" s="93" t="s">
        <v>424</v>
      </c>
      <c r="E71" s="93" t="s">
        <v>417</v>
      </c>
      <c r="F71" s="94" t="s">
        <v>404</v>
      </c>
    </row>
    <row r="72" spans="1:6" ht="17.25" customHeight="1">
      <c r="A72" s="127">
        <v>15</v>
      </c>
      <c r="B72" s="129">
        <f>IF(A72="","",'基本資料'!$B$7+(A72-1)*'基本資料'!$L$7/60/24)</f>
        <v>0.3444444444444445</v>
      </c>
      <c r="C72" s="95" t="s">
        <v>121</v>
      </c>
      <c r="D72" s="95" t="s">
        <v>387</v>
      </c>
      <c r="E72" s="95" t="s">
        <v>386</v>
      </c>
      <c r="F72" s="96" t="s">
        <v>391</v>
      </c>
    </row>
    <row r="73" spans="1:6" ht="17.25" customHeight="1">
      <c r="A73" s="131"/>
      <c r="B73" s="132"/>
      <c r="C73" s="93" t="s">
        <v>406</v>
      </c>
      <c r="D73" s="93" t="s">
        <v>412</v>
      </c>
      <c r="E73" s="93" t="s">
        <v>406</v>
      </c>
      <c r="F73" s="94" t="s">
        <v>408</v>
      </c>
    </row>
    <row r="74" spans="1:6" ht="17.25" customHeight="1">
      <c r="A74" s="127" t="s">
        <v>8</v>
      </c>
      <c r="B74" s="129">
        <f>IF(A74="","",'基本資料'!$B$7+(A74-1)*'基本資料'!$L$7/60/24)</f>
      </c>
      <c r="C74" s="95"/>
      <c r="D74" s="95"/>
      <c r="E74" s="95"/>
      <c r="F74" s="96"/>
    </row>
    <row r="75" spans="1:6" ht="17.25" customHeight="1">
      <c r="A75" s="131"/>
      <c r="B75" s="132"/>
      <c r="C75" s="93"/>
      <c r="D75" s="93"/>
      <c r="E75" s="93"/>
      <c r="F75" s="94"/>
    </row>
    <row r="76" spans="1:6" ht="17.25" customHeight="1">
      <c r="A76" s="127" t="s">
        <v>8</v>
      </c>
      <c r="B76" s="129">
        <f>IF(A76="","",'基本資料'!$B$7+(A76-1)*'基本資料'!$L$7/60/24)</f>
      </c>
      <c r="C76" s="95"/>
      <c r="D76" s="95"/>
      <c r="E76" s="95"/>
      <c r="F76" s="96"/>
    </row>
    <row r="77" spans="1:6" ht="17.25" customHeight="1">
      <c r="A77" s="131"/>
      <c r="B77" s="132"/>
      <c r="C77" s="93"/>
      <c r="D77" s="93"/>
      <c r="E77" s="93"/>
      <c r="F77" s="94"/>
    </row>
    <row r="78" spans="1:6" ht="17.25" customHeight="1">
      <c r="A78" s="127" t="s">
        <v>8</v>
      </c>
      <c r="B78" s="129">
        <f>IF(A78="","",'基本資料'!$B$7+(A78-1)*'基本資料'!$L$7/60/24)</f>
      </c>
      <c r="C78" s="95"/>
      <c r="D78" s="95"/>
      <c r="E78" s="95"/>
      <c r="F78" s="96"/>
    </row>
    <row r="79" spans="1:6" ht="17.25" customHeight="1" thickBot="1">
      <c r="A79" s="128"/>
      <c r="B79" s="130"/>
      <c r="C79" s="97"/>
      <c r="D79" s="97"/>
      <c r="E79" s="97"/>
      <c r="F79" s="98"/>
    </row>
    <row r="80" spans="1:6" ht="17.25" thickTop="1">
      <c r="A80" s="18" t="s">
        <v>9</v>
      </c>
      <c r="B80" s="18"/>
      <c r="C80" s="18"/>
      <c r="D80" s="18"/>
      <c r="E80" s="18"/>
      <c r="F80" s="18"/>
    </row>
    <row r="81" spans="1:6" ht="16.5">
      <c r="A81" s="18" t="s">
        <v>36</v>
      </c>
      <c r="B81" s="18"/>
      <c r="C81" s="18"/>
      <c r="D81" s="18"/>
      <c r="E81" s="18"/>
      <c r="F81" s="18"/>
    </row>
    <row r="82" spans="1:6" ht="16.5">
      <c r="A82" s="18" t="s">
        <v>80</v>
      </c>
      <c r="B82" s="18"/>
      <c r="C82" s="18"/>
      <c r="D82" s="18"/>
      <c r="E82" s="18"/>
      <c r="F82" s="18"/>
    </row>
    <row r="83" spans="1:6" ht="16.5">
      <c r="A83" s="18" t="s">
        <v>81</v>
      </c>
      <c r="B83" s="18"/>
      <c r="C83" s="18"/>
      <c r="D83" s="18"/>
      <c r="E83" s="18"/>
      <c r="F83" s="18"/>
    </row>
    <row r="84" spans="1:6" ht="16.5">
      <c r="A84" s="18" t="s">
        <v>82</v>
      </c>
      <c r="B84" s="18"/>
      <c r="C84" s="18"/>
      <c r="D84" s="18"/>
      <c r="E84" s="18"/>
      <c r="F84" s="18"/>
    </row>
    <row r="85" spans="1:6" ht="16.5">
      <c r="A85" s="18" t="s">
        <v>83</v>
      </c>
      <c r="B85" s="18"/>
      <c r="C85" s="18"/>
      <c r="D85" s="18"/>
      <c r="E85" s="18"/>
      <c r="F85" s="18"/>
    </row>
  </sheetData>
  <sheetProtection/>
  <mergeCells count="85">
    <mergeCell ref="A78:A79"/>
    <mergeCell ref="B78:B79"/>
    <mergeCell ref="A70:A71"/>
    <mergeCell ref="B70:B71"/>
    <mergeCell ref="A72:A73"/>
    <mergeCell ref="B72:B73"/>
    <mergeCell ref="A74:A75"/>
    <mergeCell ref="B74:B75"/>
    <mergeCell ref="A66:A67"/>
    <mergeCell ref="B66:B67"/>
    <mergeCell ref="A68:A69"/>
    <mergeCell ref="B68:B69"/>
    <mergeCell ref="A76:A77"/>
    <mergeCell ref="B76:B77"/>
    <mergeCell ref="A60:A61"/>
    <mergeCell ref="B60:B61"/>
    <mergeCell ref="A62:A63"/>
    <mergeCell ref="B62:B63"/>
    <mergeCell ref="A64:A65"/>
    <mergeCell ref="B64:B65"/>
    <mergeCell ref="A54:A55"/>
    <mergeCell ref="B54:B55"/>
    <mergeCell ref="A56:A57"/>
    <mergeCell ref="B56:B57"/>
    <mergeCell ref="A58:A59"/>
    <mergeCell ref="B58:B59"/>
    <mergeCell ref="A48:A49"/>
    <mergeCell ref="B48:B49"/>
    <mergeCell ref="A50:A51"/>
    <mergeCell ref="B50:B51"/>
    <mergeCell ref="A52:A53"/>
    <mergeCell ref="B52:B53"/>
    <mergeCell ref="C42:C43"/>
    <mergeCell ref="D42:D43"/>
    <mergeCell ref="E42:E43"/>
    <mergeCell ref="F42:F43"/>
    <mergeCell ref="A46:A47"/>
    <mergeCell ref="B46:B47"/>
    <mergeCell ref="A44:A45"/>
    <mergeCell ref="B44:B45"/>
    <mergeCell ref="A42:A43"/>
    <mergeCell ref="A36:A37"/>
    <mergeCell ref="B36:B37"/>
    <mergeCell ref="A38:A39"/>
    <mergeCell ref="B38:B39"/>
    <mergeCell ref="A40:A41"/>
    <mergeCell ref="B40:B41"/>
    <mergeCell ref="A30:A31"/>
    <mergeCell ref="B30:B31"/>
    <mergeCell ref="A32:A33"/>
    <mergeCell ref="B32:B33"/>
    <mergeCell ref="A34:A35"/>
    <mergeCell ref="B34:B35"/>
    <mergeCell ref="A24:A25"/>
    <mergeCell ref="B24:B25"/>
    <mergeCell ref="A26:A27"/>
    <mergeCell ref="B26:B27"/>
    <mergeCell ref="A28:A29"/>
    <mergeCell ref="B28:B29"/>
    <mergeCell ref="A18:A19"/>
    <mergeCell ref="B18:B19"/>
    <mergeCell ref="A20:A21"/>
    <mergeCell ref="B20:B21"/>
    <mergeCell ref="A22:A23"/>
    <mergeCell ref="B22:B23"/>
    <mergeCell ref="A12:A13"/>
    <mergeCell ref="B12:B13"/>
    <mergeCell ref="A14:A15"/>
    <mergeCell ref="B14:B15"/>
    <mergeCell ref="A16:A17"/>
    <mergeCell ref="B16:B17"/>
    <mergeCell ref="A6:A7"/>
    <mergeCell ref="B6:B7"/>
    <mergeCell ref="A8:A9"/>
    <mergeCell ref="B8:B9"/>
    <mergeCell ref="A10:A11"/>
    <mergeCell ref="B10:B11"/>
    <mergeCell ref="A1:F1"/>
    <mergeCell ref="A2:C2"/>
    <mergeCell ref="E2:F2"/>
    <mergeCell ref="A4:A5"/>
    <mergeCell ref="C4:C5"/>
    <mergeCell ref="D4:D5"/>
    <mergeCell ref="E4:E5"/>
    <mergeCell ref="F4:F5"/>
  </mergeCells>
  <printOptions horizontalCentered="1"/>
  <pageMargins left="0" right="0" top="0.5905511811023623" bottom="0.7874015748031497" header="0.31496062992125984" footer="1.1023622047244095"/>
  <pageSetup orientation="portrait" paperSize="9" scale="90" r:id="rId2"/>
  <headerFooter>
    <oddFooter>&amp;L　　注意事項：
　　　一參加比賽球員，請於開球前20分鐘向大會報到，並於開球前10分鐘至發球台等候開球及領取記分卡(超過時間
　　　　者各罰二桿)。
　　　二如因故不克參加，須於比賽前二天持假單(附證明文件)向本會請假。無故缺席，將提報大會懲處。
　　　三比賽回合中禁止在場內抽菸，嚼食檳榔，禁止使用任何電子儀器(違者第一次罰二桿，第二次取消資格)。
　　　四有關比賽訊息及編組表於每回合前一日晚上至本會參閱網站公告。http://www.taiwangolf.org/</oddFooter>
  </headerFooter>
  <rowBreaks count="1" manualBreakCount="1">
    <brk id="4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29" sqref="F28:F29"/>
    </sheetView>
  </sheetViews>
  <sheetFormatPr defaultColWidth="9.00390625" defaultRowHeight="15.75"/>
  <cols>
    <col min="1" max="1" width="8.125" style="0" customWidth="1"/>
    <col min="2" max="2" width="11.875" style="0" customWidth="1"/>
    <col min="3" max="6" width="21.625" style="0" customWidth="1"/>
  </cols>
  <sheetData>
    <row r="1" spans="1:6" ht="48" customHeight="1">
      <c r="A1" s="145" t="str">
        <f>'基本資料'!B1</f>
        <v>中華民國103年渣打全國業餘高爾夫秋季排名賽</v>
      </c>
      <c r="B1" s="145"/>
      <c r="C1" s="145"/>
      <c r="D1" s="145"/>
      <c r="E1" s="145"/>
      <c r="F1" s="145"/>
    </row>
    <row r="2" spans="1:6" ht="24" customHeight="1" thickBot="1">
      <c r="A2" s="146" t="str">
        <f>"地點："&amp;'基本資料'!B2</f>
        <v>地點：嘉南高爾夫球場</v>
      </c>
      <c r="B2" s="146"/>
      <c r="C2" s="146"/>
      <c r="D2" s="103">
        <v>3</v>
      </c>
      <c r="E2" s="147">
        <f>'基本資料'!B3-1+D2</f>
        <v>41920</v>
      </c>
      <c r="F2" s="147"/>
    </row>
    <row r="3" spans="1:6" ht="0" customHeight="1" hidden="1" thickBot="1" thickTop="1">
      <c r="A3" s="101"/>
      <c r="B3" s="101"/>
      <c r="C3" s="101"/>
      <c r="D3" s="101"/>
      <c r="E3" s="101"/>
      <c r="F3" s="102"/>
    </row>
    <row r="4" spans="1:6" ht="16.5" customHeight="1" thickTop="1">
      <c r="A4" s="139" t="s">
        <v>50</v>
      </c>
      <c r="B4" s="25" t="s">
        <v>51</v>
      </c>
      <c r="C4" s="133" t="s">
        <v>52</v>
      </c>
      <c r="D4" s="133" t="s">
        <v>53</v>
      </c>
      <c r="E4" s="133" t="s">
        <v>54</v>
      </c>
      <c r="F4" s="135" t="s">
        <v>54</v>
      </c>
    </row>
    <row r="5" spans="1:6" ht="16.5" customHeight="1" thickBot="1">
      <c r="A5" s="140"/>
      <c r="B5" s="26" t="s">
        <v>55</v>
      </c>
      <c r="C5" s="134"/>
      <c r="D5" s="134"/>
      <c r="E5" s="134"/>
      <c r="F5" s="136"/>
    </row>
    <row r="6" spans="1:6" ht="16.5" customHeight="1" thickTop="1">
      <c r="A6" s="144">
        <v>1</v>
      </c>
      <c r="B6" s="138">
        <f>IF(A6="","",'基本資料'!$B$7+(A6-1)*'基本資料'!$L$7/60/24)</f>
        <v>0.2569444444444445</v>
      </c>
      <c r="C6" s="91" t="s">
        <v>393</v>
      </c>
      <c r="D6" s="91" t="s">
        <v>396</v>
      </c>
      <c r="E6" s="91" t="s">
        <v>389</v>
      </c>
      <c r="F6" s="92"/>
    </row>
    <row r="7" spans="1:6" ht="16.5" customHeight="1">
      <c r="A7" s="142"/>
      <c r="B7" s="132"/>
      <c r="C7" s="93" t="s">
        <v>426</v>
      </c>
      <c r="D7" s="93" t="s">
        <v>427</v>
      </c>
      <c r="E7" s="93" t="s">
        <v>428</v>
      </c>
      <c r="F7" s="94"/>
    </row>
    <row r="8" spans="1:6" ht="16.5" customHeight="1">
      <c r="A8" s="141">
        <v>2</v>
      </c>
      <c r="B8" s="129">
        <f>IF(A8="","",'基本資料'!$B$7+(A8-1)*'基本資料'!$L$7/60/24)</f>
        <v>0.26319444444444445</v>
      </c>
      <c r="C8" s="95" t="s">
        <v>391</v>
      </c>
      <c r="D8" s="95" t="s">
        <v>122</v>
      </c>
      <c r="E8" s="95" t="s">
        <v>387</v>
      </c>
      <c r="F8" s="96" t="s">
        <v>123</v>
      </c>
    </row>
    <row r="9" spans="1:6" ht="16.5" customHeight="1">
      <c r="A9" s="142"/>
      <c r="B9" s="132"/>
      <c r="C9" s="93" t="s">
        <v>429</v>
      </c>
      <c r="D9" s="93" t="s">
        <v>430</v>
      </c>
      <c r="E9" s="93" t="s">
        <v>431</v>
      </c>
      <c r="F9" s="94" t="s">
        <v>425</v>
      </c>
    </row>
    <row r="10" spans="1:6" ht="16.5" customHeight="1">
      <c r="A10" s="141">
        <v>3</v>
      </c>
      <c r="B10" s="129">
        <f>IF(A10="","",'基本資料'!$B$7+(A10-1)*'基本資料'!$L$7/60/24)</f>
        <v>0.2694444444444445</v>
      </c>
      <c r="C10" s="95" t="s">
        <v>124</v>
      </c>
      <c r="D10" s="95" t="s">
        <v>388</v>
      </c>
      <c r="E10" s="95" t="s">
        <v>400</v>
      </c>
      <c r="F10" s="96" t="s">
        <v>395</v>
      </c>
    </row>
    <row r="11" spans="1:6" ht="16.5" customHeight="1">
      <c r="A11" s="142"/>
      <c r="B11" s="132"/>
      <c r="C11" s="93" t="s">
        <v>432</v>
      </c>
      <c r="D11" s="93" t="s">
        <v>433</v>
      </c>
      <c r="E11" s="93" t="s">
        <v>434</v>
      </c>
      <c r="F11" s="94" t="s">
        <v>435</v>
      </c>
    </row>
    <row r="12" spans="1:6" ht="16.5" customHeight="1">
      <c r="A12" s="141">
        <v>4</v>
      </c>
      <c r="B12" s="129">
        <f>IF(A12="","",'基本資料'!$B$7+(A12-1)*'基本資料'!$L$7/60/24)</f>
        <v>0.27569444444444446</v>
      </c>
      <c r="C12" s="95" t="s">
        <v>161</v>
      </c>
      <c r="D12" s="95" t="s">
        <v>166</v>
      </c>
      <c r="E12" s="95" t="s">
        <v>170</v>
      </c>
      <c r="F12" s="96" t="s">
        <v>8</v>
      </c>
    </row>
    <row r="13" spans="1:6" ht="16.5" customHeight="1">
      <c r="A13" s="142"/>
      <c r="B13" s="132"/>
      <c r="C13" s="93" t="s">
        <v>436</v>
      </c>
      <c r="D13" s="93" t="s">
        <v>437</v>
      </c>
      <c r="E13" s="93" t="s">
        <v>438</v>
      </c>
      <c r="F13" s="94" t="s">
        <v>8</v>
      </c>
    </row>
    <row r="14" spans="1:6" ht="16.5" customHeight="1">
      <c r="A14" s="141">
        <v>5</v>
      </c>
      <c r="B14" s="129">
        <f>IF(A14="","",'基本資料'!$B$7+(A14-1)*'基本資料'!$L$7/60/24)</f>
        <v>0.2819444444444445</v>
      </c>
      <c r="C14" s="95" t="s">
        <v>179</v>
      </c>
      <c r="D14" s="95" t="s">
        <v>172</v>
      </c>
      <c r="E14" s="95" t="s">
        <v>168</v>
      </c>
      <c r="F14" s="96" t="s">
        <v>8</v>
      </c>
    </row>
    <row r="15" spans="1:6" ht="16.5" customHeight="1">
      <c r="A15" s="142"/>
      <c r="B15" s="132"/>
      <c r="C15" s="93" t="s">
        <v>439</v>
      </c>
      <c r="D15" s="93" t="s">
        <v>440</v>
      </c>
      <c r="E15" s="93" t="s">
        <v>441</v>
      </c>
      <c r="F15" s="94" t="s">
        <v>8</v>
      </c>
    </row>
    <row r="16" spans="1:6" ht="16.5" customHeight="1">
      <c r="A16" s="141">
        <v>6</v>
      </c>
      <c r="B16" s="129">
        <f>IF(A16="","",'基本資料'!$B$7+(A16-1)*'基本資料'!$L$7/60/24)</f>
        <v>0.2881944444444445</v>
      </c>
      <c r="C16" s="95" t="s">
        <v>163</v>
      </c>
      <c r="D16" s="95" t="s">
        <v>169</v>
      </c>
      <c r="E16" s="95" t="s">
        <v>177</v>
      </c>
      <c r="F16" s="96" t="s">
        <v>349</v>
      </c>
    </row>
    <row r="17" spans="1:6" ht="16.5" customHeight="1">
      <c r="A17" s="142"/>
      <c r="B17" s="132"/>
      <c r="C17" s="93" t="s">
        <v>427</v>
      </c>
      <c r="D17" s="93" t="s">
        <v>442</v>
      </c>
      <c r="E17" s="93" t="s">
        <v>443</v>
      </c>
      <c r="F17" s="94" t="s">
        <v>444</v>
      </c>
    </row>
    <row r="18" spans="1:6" ht="16.5" customHeight="1">
      <c r="A18" s="141">
        <v>7</v>
      </c>
      <c r="B18" s="129">
        <f>IF(A18="","",'基本資料'!$B$7+(A18-1)*'基本資料'!$L$7/60/24)</f>
        <v>0.29444444444444445</v>
      </c>
      <c r="C18" s="95" t="s">
        <v>162</v>
      </c>
      <c r="D18" s="95" t="s">
        <v>323</v>
      </c>
      <c r="E18" s="95" t="s">
        <v>165</v>
      </c>
      <c r="F18" s="96" t="s">
        <v>375</v>
      </c>
    </row>
    <row r="19" spans="1:6" ht="16.5" customHeight="1">
      <c r="A19" s="142"/>
      <c r="B19" s="132"/>
      <c r="C19" s="93" t="s">
        <v>445</v>
      </c>
      <c r="D19" s="93" t="s">
        <v>446</v>
      </c>
      <c r="E19" s="93" t="s">
        <v>447</v>
      </c>
      <c r="F19" s="94" t="s">
        <v>448</v>
      </c>
    </row>
    <row r="20" spans="1:6" ht="16.5" customHeight="1">
      <c r="A20" s="141">
        <v>8</v>
      </c>
      <c r="B20" s="129">
        <f>IF(A20="","",'基本資料'!$B$7+(A20-1)*'基本資料'!$L$7/60/24)</f>
        <v>0.3006944444444445</v>
      </c>
      <c r="C20" s="95" t="s">
        <v>133</v>
      </c>
      <c r="D20" s="95" t="s">
        <v>141</v>
      </c>
      <c r="E20" s="95" t="s">
        <v>134</v>
      </c>
      <c r="F20" s="96"/>
    </row>
    <row r="21" spans="1:6" ht="16.5" customHeight="1">
      <c r="A21" s="142"/>
      <c r="B21" s="132"/>
      <c r="C21" s="93" t="s">
        <v>450</v>
      </c>
      <c r="D21" s="93" t="s">
        <v>451</v>
      </c>
      <c r="E21" s="93" t="s">
        <v>451</v>
      </c>
      <c r="F21" s="94"/>
    </row>
    <row r="22" spans="1:6" ht="16.5" customHeight="1">
      <c r="A22" s="141">
        <v>9</v>
      </c>
      <c r="B22" s="129">
        <f>IF(A22="","",'基本資料'!$B$7+(A22-1)*'基本資料'!$L$7/60/24)</f>
        <v>0.30694444444444446</v>
      </c>
      <c r="C22" s="95" t="s">
        <v>131</v>
      </c>
      <c r="D22" s="95" t="s">
        <v>129</v>
      </c>
      <c r="E22" s="95" t="s">
        <v>139</v>
      </c>
      <c r="F22" s="96" t="s">
        <v>125</v>
      </c>
    </row>
    <row r="23" spans="1:6" ht="16.5" customHeight="1">
      <c r="A23" s="142"/>
      <c r="B23" s="132"/>
      <c r="C23" s="93" t="s">
        <v>452</v>
      </c>
      <c r="D23" s="93" t="s">
        <v>453</v>
      </c>
      <c r="E23" s="93" t="s">
        <v>454</v>
      </c>
      <c r="F23" s="94" t="s">
        <v>449</v>
      </c>
    </row>
    <row r="24" spans="1:6" ht="16.5" customHeight="1">
      <c r="A24" s="141">
        <v>10</v>
      </c>
      <c r="B24" s="129">
        <f>IF(A24="","",'基本資料'!$B$7+(A24-1)*'基本資料'!$L$7/60/24)</f>
        <v>0.3131944444444445</v>
      </c>
      <c r="C24" s="95" t="s">
        <v>135</v>
      </c>
      <c r="D24" s="95" t="s">
        <v>126</v>
      </c>
      <c r="E24" s="95" t="s">
        <v>128</v>
      </c>
      <c r="F24" s="96" t="s">
        <v>321</v>
      </c>
    </row>
    <row r="25" spans="1:6" ht="16.5" customHeight="1">
      <c r="A25" s="142"/>
      <c r="B25" s="132"/>
      <c r="C25" s="93" t="s">
        <v>455</v>
      </c>
      <c r="D25" s="93" t="s">
        <v>456</v>
      </c>
      <c r="E25" s="93" t="s">
        <v>457</v>
      </c>
      <c r="F25" s="94" t="s">
        <v>458</v>
      </c>
    </row>
    <row r="26" spans="1:6" ht="16.5" customHeight="1">
      <c r="A26" s="141">
        <v>11</v>
      </c>
      <c r="B26" s="129">
        <f>IF(A26="","",'基本資料'!$B$7+(A26-1)*'基本資料'!$L$7/60/24)</f>
        <v>0.3194444444444445</v>
      </c>
      <c r="C26" s="95" t="s">
        <v>194</v>
      </c>
      <c r="D26" s="95" t="s">
        <v>201</v>
      </c>
      <c r="E26" s="95" t="s">
        <v>198</v>
      </c>
      <c r="F26" s="96" t="s">
        <v>8</v>
      </c>
    </row>
    <row r="27" spans="1:6" ht="16.5" customHeight="1">
      <c r="A27" s="142"/>
      <c r="B27" s="132"/>
      <c r="C27" s="93" t="s">
        <v>459</v>
      </c>
      <c r="D27" s="93" t="s">
        <v>460</v>
      </c>
      <c r="E27" s="93" t="s">
        <v>461</v>
      </c>
      <c r="F27" s="94" t="s">
        <v>8</v>
      </c>
    </row>
    <row r="28" spans="1:6" ht="16.5" customHeight="1">
      <c r="A28" s="141">
        <v>12</v>
      </c>
      <c r="B28" s="129">
        <f>IF(A28="","",'基本資料'!$B$7+(A28-1)*'基本資料'!$L$7/60/24)</f>
        <v>0.32569444444444445</v>
      </c>
      <c r="C28" s="95" t="s">
        <v>197</v>
      </c>
      <c r="D28" s="95" t="s">
        <v>204</v>
      </c>
      <c r="E28" s="95" t="s">
        <v>195</v>
      </c>
      <c r="F28" s="96" t="s">
        <v>8</v>
      </c>
    </row>
    <row r="29" spans="1:6" ht="16.5" customHeight="1">
      <c r="A29" s="142"/>
      <c r="B29" s="132"/>
      <c r="C29" s="93" t="s">
        <v>457</v>
      </c>
      <c r="D29" s="93" t="s">
        <v>462</v>
      </c>
      <c r="E29" s="93" t="s">
        <v>463</v>
      </c>
      <c r="F29" s="94" t="s">
        <v>8</v>
      </c>
    </row>
    <row r="30" spans="1:6" ht="16.5" customHeight="1">
      <c r="A30" s="141">
        <v>13</v>
      </c>
      <c r="B30" s="129">
        <f>IF(A30="","",'基本資料'!$B$7+(A30-1)*'基本資料'!$L$7/60/24)</f>
        <v>0.3319444444444445</v>
      </c>
      <c r="C30" s="95" t="s">
        <v>207</v>
      </c>
      <c r="D30" s="95" t="s">
        <v>203</v>
      </c>
      <c r="E30" s="95" t="s">
        <v>200</v>
      </c>
      <c r="F30" s="96" t="s">
        <v>8</v>
      </c>
    </row>
    <row r="31" spans="1:6" ht="16.5" customHeight="1">
      <c r="A31" s="142"/>
      <c r="B31" s="132"/>
      <c r="C31" s="93" t="s">
        <v>464</v>
      </c>
      <c r="D31" s="93" t="s">
        <v>465</v>
      </c>
      <c r="E31" s="93" t="s">
        <v>457</v>
      </c>
      <c r="F31" s="94" t="s">
        <v>8</v>
      </c>
    </row>
    <row r="32" spans="1:6" ht="16.5" customHeight="1">
      <c r="A32" s="141" t="s">
        <v>8</v>
      </c>
      <c r="B32" s="129">
        <f>IF(A32="","",'基本資料'!$B$7+(A32-1)*'基本資料'!$L$7/60/24)</f>
      </c>
      <c r="C32" s="95" t="s">
        <v>8</v>
      </c>
      <c r="D32" s="95" t="s">
        <v>8</v>
      </c>
      <c r="E32" s="95" t="s">
        <v>8</v>
      </c>
      <c r="F32" s="96" t="s">
        <v>8</v>
      </c>
    </row>
    <row r="33" spans="1:6" ht="16.5" customHeight="1">
      <c r="A33" s="142"/>
      <c r="B33" s="132"/>
      <c r="C33" s="93" t="s">
        <v>8</v>
      </c>
      <c r="D33" s="93" t="s">
        <v>8</v>
      </c>
      <c r="E33" s="93" t="s">
        <v>8</v>
      </c>
      <c r="F33" s="94" t="s">
        <v>8</v>
      </c>
    </row>
    <row r="34" spans="1:6" ht="16.5" customHeight="1">
      <c r="A34" s="141" t="s">
        <v>8</v>
      </c>
      <c r="B34" s="129">
        <f>IF(A34="","",'基本資料'!$B$7+(A34-1)*'基本資料'!$L$7/60/24)</f>
      </c>
      <c r="C34" s="95" t="s">
        <v>8</v>
      </c>
      <c r="D34" s="95" t="s">
        <v>8</v>
      </c>
      <c r="E34" s="95" t="s">
        <v>8</v>
      </c>
      <c r="F34" s="96" t="s">
        <v>8</v>
      </c>
    </row>
    <row r="35" spans="1:6" ht="16.5" customHeight="1">
      <c r="A35" s="142"/>
      <c r="B35" s="132"/>
      <c r="C35" s="93" t="s">
        <v>8</v>
      </c>
      <c r="D35" s="93" t="s">
        <v>8</v>
      </c>
      <c r="E35" s="93" t="s">
        <v>8</v>
      </c>
      <c r="F35" s="94" t="s">
        <v>8</v>
      </c>
    </row>
    <row r="36" spans="1:6" ht="16.5" customHeight="1">
      <c r="A36" s="141" t="s">
        <v>8</v>
      </c>
      <c r="B36" s="129">
        <f>IF(A36="","",'基本資料'!$B$7+(A36-1)*'基本資料'!$L$7/60/24)</f>
      </c>
      <c r="C36" s="95" t="s">
        <v>8</v>
      </c>
      <c r="D36" s="95" t="s">
        <v>8</v>
      </c>
      <c r="E36" s="95" t="s">
        <v>8</v>
      </c>
      <c r="F36" s="96" t="s">
        <v>8</v>
      </c>
    </row>
    <row r="37" spans="1:6" ht="16.5" customHeight="1">
      <c r="A37" s="142"/>
      <c r="B37" s="132"/>
      <c r="C37" s="93" t="s">
        <v>8</v>
      </c>
      <c r="D37" s="93" t="s">
        <v>8</v>
      </c>
      <c r="E37" s="93" t="s">
        <v>8</v>
      </c>
      <c r="F37" s="94" t="s">
        <v>8</v>
      </c>
    </row>
    <row r="38" spans="1:6" ht="16.5" customHeight="1">
      <c r="A38" s="141" t="s">
        <v>8</v>
      </c>
      <c r="B38" s="129">
        <f>IF(A38="","",'基本資料'!$B$7+(A38-1)*'基本資料'!$L$7/60/24)</f>
      </c>
      <c r="C38" s="95" t="s">
        <v>8</v>
      </c>
      <c r="D38" s="95" t="s">
        <v>8</v>
      </c>
      <c r="E38" s="95" t="s">
        <v>8</v>
      </c>
      <c r="F38" s="96" t="s">
        <v>8</v>
      </c>
    </row>
    <row r="39" spans="1:6" ht="16.5" customHeight="1">
      <c r="A39" s="142"/>
      <c r="B39" s="132"/>
      <c r="C39" s="93" t="s">
        <v>8</v>
      </c>
      <c r="D39" s="93" t="s">
        <v>8</v>
      </c>
      <c r="E39" s="93" t="s">
        <v>8</v>
      </c>
      <c r="F39" s="94" t="s">
        <v>8</v>
      </c>
    </row>
    <row r="40" spans="1:6" ht="16.5" customHeight="1">
      <c r="A40" s="141" t="s">
        <v>8</v>
      </c>
      <c r="B40" s="129">
        <f>IF(A40="","",'基本資料'!$B$7+(A40-1)*'基本資料'!$L$7/60/24)</f>
      </c>
      <c r="C40" s="95" t="s">
        <v>8</v>
      </c>
      <c r="D40" s="95" t="s">
        <v>8</v>
      </c>
      <c r="E40" s="95" t="s">
        <v>8</v>
      </c>
      <c r="F40" s="96" t="s">
        <v>8</v>
      </c>
    </row>
    <row r="41" spans="1:6" ht="16.5" customHeight="1" thickBot="1">
      <c r="A41" s="143"/>
      <c r="B41" s="130"/>
      <c r="C41" s="97" t="s">
        <v>8</v>
      </c>
      <c r="D41" s="97" t="s">
        <v>8</v>
      </c>
      <c r="E41" s="97" t="s">
        <v>8</v>
      </c>
      <c r="F41" s="98" t="s">
        <v>8</v>
      </c>
    </row>
    <row r="42" spans="1:6" ht="16.5" customHeight="1" thickTop="1">
      <c r="A42" s="139" t="s">
        <v>56</v>
      </c>
      <c r="B42" s="25" t="s">
        <v>57</v>
      </c>
      <c r="C42" s="133" t="s">
        <v>39</v>
      </c>
      <c r="D42" s="133" t="s">
        <v>54</v>
      </c>
      <c r="E42" s="133" t="s">
        <v>52</v>
      </c>
      <c r="F42" s="135" t="s">
        <v>54</v>
      </c>
    </row>
    <row r="43" spans="1:6" ht="16.5" customHeight="1" thickBot="1">
      <c r="A43" s="140"/>
      <c r="B43" s="27" t="s">
        <v>58</v>
      </c>
      <c r="C43" s="134"/>
      <c r="D43" s="134"/>
      <c r="E43" s="134"/>
      <c r="F43" s="136"/>
    </row>
    <row r="44" spans="1:6" ht="16.5" customHeight="1" thickTop="1">
      <c r="A44" s="137">
        <v>1</v>
      </c>
      <c r="B44" s="138">
        <f>IF(A44="","",'基本資料'!$B$7+(A44-1)*'基本資料'!$L$7/60/24)</f>
        <v>0.2569444444444445</v>
      </c>
      <c r="C44" s="91" t="s">
        <v>188</v>
      </c>
      <c r="D44" s="91" t="s">
        <v>187</v>
      </c>
      <c r="E44" s="91" t="s">
        <v>190</v>
      </c>
      <c r="F44" s="92" t="s">
        <v>8</v>
      </c>
    </row>
    <row r="45" spans="1:6" ht="16.5" customHeight="1">
      <c r="A45" s="131"/>
      <c r="B45" s="132"/>
      <c r="C45" s="93" t="s">
        <v>466</v>
      </c>
      <c r="D45" s="93" t="s">
        <v>459</v>
      </c>
      <c r="E45" s="93" t="s">
        <v>467</v>
      </c>
      <c r="F45" s="94" t="s">
        <v>8</v>
      </c>
    </row>
    <row r="46" spans="1:6" ht="16.5" customHeight="1">
      <c r="A46" s="127">
        <v>2</v>
      </c>
      <c r="B46" s="129">
        <f>IF(A46="","",'基本資料'!$B$7+(A46-1)*'基本資料'!$L$7/60/24)</f>
        <v>0.26319444444444445</v>
      </c>
      <c r="C46" s="95" t="s">
        <v>189</v>
      </c>
      <c r="D46" s="95" t="s">
        <v>191</v>
      </c>
      <c r="E46" s="95" t="s">
        <v>185</v>
      </c>
      <c r="F46" s="96" t="s">
        <v>8</v>
      </c>
    </row>
    <row r="47" spans="1:6" ht="16.5" customHeight="1">
      <c r="A47" s="131"/>
      <c r="B47" s="132"/>
      <c r="C47" s="93" t="s">
        <v>468</v>
      </c>
      <c r="D47" s="93" t="s">
        <v>446</v>
      </c>
      <c r="E47" s="93" t="s">
        <v>441</v>
      </c>
      <c r="F47" s="94" t="s">
        <v>8</v>
      </c>
    </row>
    <row r="48" spans="1:6" ht="16.5" customHeight="1">
      <c r="A48" s="127">
        <v>3</v>
      </c>
      <c r="B48" s="129">
        <f>IF(A48="","",'基本資料'!$B$7+(A48-1)*'基本資料'!$L$7/60/24)</f>
        <v>0.2694444444444445</v>
      </c>
      <c r="C48" s="95" t="s">
        <v>160</v>
      </c>
      <c r="D48" s="95" t="s">
        <v>156</v>
      </c>
      <c r="E48" s="95" t="s">
        <v>149</v>
      </c>
      <c r="F48" s="96" t="s">
        <v>8</v>
      </c>
    </row>
    <row r="49" spans="1:6" ht="16.5" customHeight="1">
      <c r="A49" s="131"/>
      <c r="B49" s="132"/>
      <c r="C49" s="93" t="s">
        <v>469</v>
      </c>
      <c r="D49" s="93" t="s">
        <v>470</v>
      </c>
      <c r="E49" s="93" t="s">
        <v>471</v>
      </c>
      <c r="F49" s="94" t="s">
        <v>8</v>
      </c>
    </row>
    <row r="50" spans="1:6" ht="16.5" customHeight="1">
      <c r="A50" s="127">
        <v>4</v>
      </c>
      <c r="B50" s="129">
        <f>IF(A50="","",'基本資料'!$B$7+(A50-1)*'基本資料'!$L$7/60/24)</f>
        <v>0.27569444444444446</v>
      </c>
      <c r="C50" s="95" t="s">
        <v>159</v>
      </c>
      <c r="D50" s="95" t="s">
        <v>150</v>
      </c>
      <c r="E50" s="95" t="s">
        <v>143</v>
      </c>
      <c r="F50" s="96" t="s">
        <v>8</v>
      </c>
    </row>
    <row r="51" spans="1:6" ht="16.5" customHeight="1">
      <c r="A51" s="131"/>
      <c r="B51" s="132"/>
      <c r="C51" s="93" t="s">
        <v>463</v>
      </c>
      <c r="D51" s="93" t="s">
        <v>472</v>
      </c>
      <c r="E51" s="93" t="s">
        <v>459</v>
      </c>
      <c r="F51" s="94" t="s">
        <v>8</v>
      </c>
    </row>
    <row r="52" spans="1:6" ht="16.5" customHeight="1">
      <c r="A52" s="127">
        <v>5</v>
      </c>
      <c r="B52" s="129">
        <f>IF(A52="","",'基本資料'!$B$7+(A52-1)*'基本資料'!$L$7/60/24)</f>
        <v>0.2819444444444445</v>
      </c>
      <c r="C52" s="95" t="s">
        <v>153</v>
      </c>
      <c r="D52" s="95" t="s">
        <v>151</v>
      </c>
      <c r="E52" s="95" t="s">
        <v>146</v>
      </c>
      <c r="F52" s="96" t="s">
        <v>147</v>
      </c>
    </row>
    <row r="53" spans="1:6" ht="16.5" customHeight="1">
      <c r="A53" s="131"/>
      <c r="B53" s="132"/>
      <c r="C53" s="93" t="s">
        <v>473</v>
      </c>
      <c r="D53" s="93" t="s">
        <v>453</v>
      </c>
      <c r="E53" s="93" t="s">
        <v>474</v>
      </c>
      <c r="F53" s="94" t="s">
        <v>475</v>
      </c>
    </row>
    <row r="54" spans="1:6" ht="16.5" customHeight="1">
      <c r="A54" s="127">
        <v>6</v>
      </c>
      <c r="B54" s="129">
        <f>IF(A54="","",'基本資料'!$B$7+(A54-1)*'基本資料'!$L$7/60/24)</f>
        <v>0.2881944444444445</v>
      </c>
      <c r="C54" s="95" t="s">
        <v>211</v>
      </c>
      <c r="D54" s="95" t="s">
        <v>212</v>
      </c>
      <c r="E54" s="95" t="s">
        <v>213</v>
      </c>
      <c r="F54" s="96" t="s">
        <v>8</v>
      </c>
    </row>
    <row r="55" spans="1:6" ht="16.5" customHeight="1">
      <c r="A55" s="131"/>
      <c r="B55" s="132"/>
      <c r="C55" s="93" t="s">
        <v>8</v>
      </c>
      <c r="D55" s="93" t="s">
        <v>8</v>
      </c>
      <c r="E55" s="93" t="s">
        <v>8</v>
      </c>
      <c r="F55" s="94" t="s">
        <v>8</v>
      </c>
    </row>
    <row r="56" spans="1:6" ht="16.5" customHeight="1">
      <c r="A56" s="127">
        <v>7</v>
      </c>
      <c r="B56" s="129">
        <f>IF(A56="","",'基本資料'!$B$7+(A56-1)*'基本資料'!$L$7/60/24)</f>
        <v>0.29444444444444445</v>
      </c>
      <c r="C56" s="95" t="s">
        <v>214</v>
      </c>
      <c r="D56" s="95" t="s">
        <v>215</v>
      </c>
      <c r="E56" s="95" t="s">
        <v>216</v>
      </c>
      <c r="F56" s="96" t="s">
        <v>8</v>
      </c>
    </row>
    <row r="57" spans="1:6" ht="16.5" customHeight="1">
      <c r="A57" s="131"/>
      <c r="B57" s="132"/>
      <c r="C57" s="93" t="s">
        <v>8</v>
      </c>
      <c r="D57" s="93" t="s">
        <v>8</v>
      </c>
      <c r="E57" s="93" t="s">
        <v>8</v>
      </c>
      <c r="F57" s="94" t="s">
        <v>8</v>
      </c>
    </row>
    <row r="58" spans="1:6" ht="16.5" customHeight="1">
      <c r="A58" s="127">
        <v>8</v>
      </c>
      <c r="B58" s="129">
        <f>IF(A58="","",'基本資料'!$B$7+(A58-1)*'基本資料'!$L$7/60/24)</f>
        <v>0.3006944444444445</v>
      </c>
      <c r="C58" s="95" t="s">
        <v>217</v>
      </c>
      <c r="D58" s="95" t="s">
        <v>218</v>
      </c>
      <c r="E58" s="95" t="s">
        <v>219</v>
      </c>
      <c r="F58" s="96" t="s">
        <v>8</v>
      </c>
    </row>
    <row r="59" spans="1:6" ht="16.5" customHeight="1">
      <c r="A59" s="131"/>
      <c r="B59" s="132"/>
      <c r="C59" s="93" t="s">
        <v>8</v>
      </c>
      <c r="D59" s="93" t="s">
        <v>8</v>
      </c>
      <c r="E59" s="93" t="s">
        <v>8</v>
      </c>
      <c r="F59" s="94" t="s">
        <v>8</v>
      </c>
    </row>
    <row r="60" spans="1:6" ht="16.5" customHeight="1">
      <c r="A60" s="127">
        <v>9</v>
      </c>
      <c r="B60" s="129">
        <f>IF(A60="","",'基本資料'!$B$7+(A60-1)*'基本資料'!$L$7/60/24)</f>
        <v>0.30694444444444446</v>
      </c>
      <c r="C60" s="95" t="s">
        <v>220</v>
      </c>
      <c r="D60" s="95" t="s">
        <v>221</v>
      </c>
      <c r="E60" s="95" t="s">
        <v>351</v>
      </c>
      <c r="F60" s="96" t="s">
        <v>8</v>
      </c>
    </row>
    <row r="61" spans="1:6" ht="16.5" customHeight="1">
      <c r="A61" s="131"/>
      <c r="B61" s="132"/>
      <c r="C61" s="93" t="s">
        <v>8</v>
      </c>
      <c r="D61" s="93" t="s">
        <v>8</v>
      </c>
      <c r="E61" s="93" t="s">
        <v>8</v>
      </c>
      <c r="F61" s="94" t="s">
        <v>8</v>
      </c>
    </row>
    <row r="62" spans="1:6" ht="16.5" customHeight="1">
      <c r="A62" s="127">
        <v>10</v>
      </c>
      <c r="B62" s="129">
        <f>IF(A62="","",'基本資料'!$B$7+(A62-1)*'基本資料'!$L$7/60/24)</f>
        <v>0.3131944444444445</v>
      </c>
      <c r="C62" s="95" t="s">
        <v>222</v>
      </c>
      <c r="D62" s="95" t="s">
        <v>223</v>
      </c>
      <c r="E62" s="95" t="s">
        <v>224</v>
      </c>
      <c r="F62" s="96" t="s">
        <v>8</v>
      </c>
    </row>
    <row r="63" spans="1:6" ht="16.5" customHeight="1">
      <c r="A63" s="131"/>
      <c r="B63" s="132"/>
      <c r="C63" s="93" t="s">
        <v>8</v>
      </c>
      <c r="D63" s="93" t="s">
        <v>8</v>
      </c>
      <c r="E63" s="93" t="s">
        <v>8</v>
      </c>
      <c r="F63" s="94" t="s">
        <v>8</v>
      </c>
    </row>
    <row r="64" spans="1:6" ht="16.5" customHeight="1">
      <c r="A64" s="127">
        <v>11</v>
      </c>
      <c r="B64" s="129">
        <f>IF(A64="","",'基本資料'!$B$7+(A64-1)*'基本資料'!$L$7/60/24)</f>
        <v>0.3194444444444445</v>
      </c>
      <c r="C64" s="95" t="s">
        <v>225</v>
      </c>
      <c r="D64" s="95" t="s">
        <v>226</v>
      </c>
      <c r="E64" s="95" t="s">
        <v>227</v>
      </c>
      <c r="F64" s="96" t="s">
        <v>8</v>
      </c>
    </row>
    <row r="65" spans="1:6" ht="16.5" customHeight="1">
      <c r="A65" s="131"/>
      <c r="B65" s="132"/>
      <c r="C65" s="93" t="s">
        <v>8</v>
      </c>
      <c r="D65" s="93" t="s">
        <v>8</v>
      </c>
      <c r="E65" s="93" t="s">
        <v>8</v>
      </c>
      <c r="F65" s="94" t="s">
        <v>8</v>
      </c>
    </row>
    <row r="66" spans="1:6" ht="16.5" customHeight="1">
      <c r="A66" s="127">
        <v>12</v>
      </c>
      <c r="B66" s="129">
        <f>IF(A66="","",'基本資料'!$B$7+(A66-1)*'基本資料'!$L$7/60/24)</f>
        <v>0.32569444444444445</v>
      </c>
      <c r="C66" s="95" t="s">
        <v>228</v>
      </c>
      <c r="D66" s="95" t="s">
        <v>229</v>
      </c>
      <c r="E66" s="95" t="s">
        <v>230</v>
      </c>
      <c r="F66" s="96" t="s">
        <v>8</v>
      </c>
    </row>
    <row r="67" spans="1:6" ht="16.5" customHeight="1">
      <c r="A67" s="131"/>
      <c r="B67" s="132"/>
      <c r="C67" s="93" t="s">
        <v>8</v>
      </c>
      <c r="D67" s="93" t="s">
        <v>8</v>
      </c>
      <c r="E67" s="93" t="s">
        <v>8</v>
      </c>
      <c r="F67" s="94" t="s">
        <v>8</v>
      </c>
    </row>
    <row r="68" spans="1:6" ht="16.5" customHeight="1">
      <c r="A68" s="127">
        <v>13</v>
      </c>
      <c r="B68" s="129">
        <f>IF(A68="","",'基本資料'!$B$7+(A68-1)*'基本資料'!$L$7/60/24)</f>
        <v>0.3319444444444445</v>
      </c>
      <c r="C68" s="95" t="s">
        <v>231</v>
      </c>
      <c r="D68" s="95" t="s">
        <v>232</v>
      </c>
      <c r="E68" s="95" t="s">
        <v>233</v>
      </c>
      <c r="F68" s="96" t="s">
        <v>234</v>
      </c>
    </row>
    <row r="69" spans="1:6" ht="16.5" customHeight="1">
      <c r="A69" s="131"/>
      <c r="B69" s="132"/>
      <c r="C69" s="93" t="s">
        <v>8</v>
      </c>
      <c r="D69" s="93" t="s">
        <v>8</v>
      </c>
      <c r="E69" s="93" t="s">
        <v>8</v>
      </c>
      <c r="F69" s="94" t="s">
        <v>8</v>
      </c>
    </row>
    <row r="70" spans="1:6" ht="16.5" customHeight="1">
      <c r="A70" s="127" t="s">
        <v>8</v>
      </c>
      <c r="B70" s="129">
        <f>IF(A70="","",'基本資料'!$B$7+(A70-1)*'基本資料'!$L$7/60/24)</f>
      </c>
      <c r="C70" s="95" t="s">
        <v>8</v>
      </c>
      <c r="D70" s="95" t="s">
        <v>8</v>
      </c>
      <c r="E70" s="95" t="s">
        <v>8</v>
      </c>
      <c r="F70" s="96" t="s">
        <v>8</v>
      </c>
    </row>
    <row r="71" spans="1:6" ht="16.5" customHeight="1">
      <c r="A71" s="131"/>
      <c r="B71" s="132"/>
      <c r="C71" s="93" t="s">
        <v>8</v>
      </c>
      <c r="D71" s="93" t="s">
        <v>8</v>
      </c>
      <c r="E71" s="93" t="s">
        <v>8</v>
      </c>
      <c r="F71" s="94" t="s">
        <v>8</v>
      </c>
    </row>
    <row r="72" spans="1:6" ht="16.5" customHeight="1">
      <c r="A72" s="127" t="s">
        <v>8</v>
      </c>
      <c r="B72" s="129">
        <f>IF(A72="","",'基本資料'!$B$7+(A72-1)*'基本資料'!$L$7/60/24)</f>
      </c>
      <c r="C72" s="95" t="s">
        <v>8</v>
      </c>
      <c r="D72" s="95" t="s">
        <v>8</v>
      </c>
      <c r="E72" s="95" t="s">
        <v>8</v>
      </c>
      <c r="F72" s="96" t="s">
        <v>8</v>
      </c>
    </row>
    <row r="73" spans="1:6" ht="16.5" customHeight="1">
      <c r="A73" s="131"/>
      <c r="B73" s="132"/>
      <c r="C73" s="93" t="s">
        <v>8</v>
      </c>
      <c r="D73" s="93" t="s">
        <v>8</v>
      </c>
      <c r="E73" s="93" t="s">
        <v>8</v>
      </c>
      <c r="F73" s="94" t="s">
        <v>8</v>
      </c>
    </row>
    <row r="74" spans="1:6" ht="16.5" customHeight="1">
      <c r="A74" s="127" t="s">
        <v>8</v>
      </c>
      <c r="B74" s="129">
        <f>IF(A74="","",'基本資料'!$B$7+(A74-1)*'基本資料'!$L$7/60/24)</f>
      </c>
      <c r="C74" s="95" t="s">
        <v>8</v>
      </c>
      <c r="D74" s="95" t="s">
        <v>8</v>
      </c>
      <c r="E74" s="95" t="s">
        <v>8</v>
      </c>
      <c r="F74" s="96" t="s">
        <v>8</v>
      </c>
    </row>
    <row r="75" spans="1:6" ht="16.5" customHeight="1">
      <c r="A75" s="131"/>
      <c r="B75" s="132"/>
      <c r="C75" s="93" t="s">
        <v>8</v>
      </c>
      <c r="D75" s="93" t="s">
        <v>8</v>
      </c>
      <c r="E75" s="93" t="s">
        <v>8</v>
      </c>
      <c r="F75" s="94" t="s">
        <v>8</v>
      </c>
    </row>
    <row r="76" spans="1:6" ht="16.5" customHeight="1">
      <c r="A76" s="127" t="s">
        <v>8</v>
      </c>
      <c r="B76" s="129">
        <f>IF(A76="","",'基本資料'!$B$7+(A76-1)*'基本資料'!$L$7/60/24)</f>
      </c>
      <c r="C76" s="95" t="s">
        <v>8</v>
      </c>
      <c r="D76" s="95" t="s">
        <v>8</v>
      </c>
      <c r="E76" s="95" t="s">
        <v>8</v>
      </c>
      <c r="F76" s="96" t="s">
        <v>8</v>
      </c>
    </row>
    <row r="77" spans="1:6" ht="16.5" customHeight="1">
      <c r="A77" s="131"/>
      <c r="B77" s="132"/>
      <c r="C77" s="93" t="s">
        <v>8</v>
      </c>
      <c r="D77" s="93" t="s">
        <v>8</v>
      </c>
      <c r="E77" s="93" t="s">
        <v>8</v>
      </c>
      <c r="F77" s="94" t="s">
        <v>8</v>
      </c>
    </row>
    <row r="78" spans="1:6" ht="16.5" customHeight="1">
      <c r="A78" s="127" t="s">
        <v>8</v>
      </c>
      <c r="B78" s="129">
        <f>IF(A78="","",'基本資料'!$B$7+(A78-1)*'基本資料'!$L$7/60/24)</f>
      </c>
      <c r="C78" s="95" t="s">
        <v>8</v>
      </c>
      <c r="D78" s="95" t="s">
        <v>8</v>
      </c>
      <c r="E78" s="95" t="s">
        <v>8</v>
      </c>
      <c r="F78" s="96" t="s">
        <v>8</v>
      </c>
    </row>
    <row r="79" spans="1:6" ht="16.5" customHeight="1" thickBot="1">
      <c r="A79" s="128"/>
      <c r="B79" s="130"/>
      <c r="C79" s="97" t="s">
        <v>8</v>
      </c>
      <c r="D79" s="97" t="s">
        <v>8</v>
      </c>
      <c r="E79" s="97" t="s">
        <v>8</v>
      </c>
      <c r="F79" s="98" t="s">
        <v>8</v>
      </c>
    </row>
    <row r="80" spans="1:6" ht="17.25" thickTop="1">
      <c r="A80" s="18" t="s">
        <v>9</v>
      </c>
      <c r="B80" s="18"/>
      <c r="C80" s="18"/>
      <c r="D80" s="18"/>
      <c r="E80" s="18"/>
      <c r="F80" s="18"/>
    </row>
    <row r="81" spans="1:6" ht="16.5">
      <c r="A81" s="18" t="s">
        <v>36</v>
      </c>
      <c r="B81" s="18"/>
      <c r="C81" s="18"/>
      <c r="D81" s="18"/>
      <c r="E81" s="18"/>
      <c r="F81" s="18"/>
    </row>
    <row r="82" spans="1:6" ht="16.5">
      <c r="A82" s="18" t="s">
        <v>59</v>
      </c>
      <c r="B82" s="18"/>
      <c r="C82" s="18"/>
      <c r="D82" s="18"/>
      <c r="E82" s="18"/>
      <c r="F82" s="18"/>
    </row>
    <row r="83" spans="1:6" ht="16.5">
      <c r="A83" s="18" t="s">
        <v>60</v>
      </c>
      <c r="B83" s="18"/>
      <c r="C83" s="18"/>
      <c r="D83" s="18"/>
      <c r="E83" s="18"/>
      <c r="F83" s="18"/>
    </row>
    <row r="84" spans="1:6" ht="16.5">
      <c r="A84" s="18" t="s">
        <v>61</v>
      </c>
      <c r="B84" s="18"/>
      <c r="C84" s="18"/>
      <c r="D84" s="18"/>
      <c r="E84" s="18"/>
      <c r="F84" s="18"/>
    </row>
    <row r="85" spans="1:6" ht="16.5">
      <c r="A85" s="18" t="s">
        <v>62</v>
      </c>
      <c r="B85" s="18"/>
      <c r="C85" s="18"/>
      <c r="D85" s="18"/>
      <c r="E85" s="18"/>
      <c r="F85" s="18"/>
    </row>
  </sheetData>
  <sheetProtection password="EB6B" sheet="1" objects="1" scenarios="1"/>
  <mergeCells count="85">
    <mergeCell ref="A1:F1"/>
    <mergeCell ref="A28:A29"/>
    <mergeCell ref="B28:B29"/>
    <mergeCell ref="A2:C2"/>
    <mergeCell ref="E2:F2"/>
    <mergeCell ref="A4:A5"/>
    <mergeCell ref="C4:C5"/>
    <mergeCell ref="D4:D5"/>
    <mergeCell ref="E4:E5"/>
    <mergeCell ref="F4:F5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24:A25"/>
    <mergeCell ref="B24:B25"/>
    <mergeCell ref="A26:A27"/>
    <mergeCell ref="B26:B27"/>
    <mergeCell ref="A18:A19"/>
    <mergeCell ref="B18:B19"/>
    <mergeCell ref="A20:A21"/>
    <mergeCell ref="B20:B21"/>
    <mergeCell ref="A22:A23"/>
    <mergeCell ref="B22:B23"/>
    <mergeCell ref="A34:A35"/>
    <mergeCell ref="B34:B35"/>
    <mergeCell ref="A32:A33"/>
    <mergeCell ref="B32:B33"/>
    <mergeCell ref="A30:A31"/>
    <mergeCell ref="B30:B31"/>
    <mergeCell ref="A36:A37"/>
    <mergeCell ref="B36:B37"/>
    <mergeCell ref="A38:A39"/>
    <mergeCell ref="B38:B39"/>
    <mergeCell ref="A40:A41"/>
    <mergeCell ref="B40:B41"/>
    <mergeCell ref="A42:A43"/>
    <mergeCell ref="A44:A45"/>
    <mergeCell ref="B44:B45"/>
    <mergeCell ref="A46:A47"/>
    <mergeCell ref="B46:B47"/>
    <mergeCell ref="C42:C43"/>
    <mergeCell ref="D42:D43"/>
    <mergeCell ref="E42:E43"/>
    <mergeCell ref="F42:F43"/>
    <mergeCell ref="A58:A59"/>
    <mergeCell ref="B58:B59"/>
    <mergeCell ref="A56:A57"/>
    <mergeCell ref="B56:B57"/>
    <mergeCell ref="A48:A49"/>
    <mergeCell ref="B48:B49"/>
    <mergeCell ref="A50:A51"/>
    <mergeCell ref="B50:B51"/>
    <mergeCell ref="A54:A55"/>
    <mergeCell ref="B54:B55"/>
    <mergeCell ref="A52:A53"/>
    <mergeCell ref="B52:B53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8:A79"/>
    <mergeCell ref="B78:B79"/>
    <mergeCell ref="A72:A73"/>
    <mergeCell ref="B72:B73"/>
    <mergeCell ref="A74:A75"/>
    <mergeCell ref="B74:B75"/>
    <mergeCell ref="A76:A77"/>
    <mergeCell ref="B76:B77"/>
  </mergeCells>
  <printOptions horizontalCentered="1"/>
  <pageMargins left="0" right="0" top="0.7480314960629921" bottom="0.7480314960629921" header="0.31496062992125984" footer="1.1023622047244095"/>
  <pageSetup orientation="portrait" paperSize="9" scale="90" r:id="rId2"/>
  <headerFooter>
    <oddFooter>&amp;L　　注意事項：
　　　一參加比賽球員，請於開球前20分鐘向大會報到，並於開球前10分鐘至發球台等候開球及領取記分卡(超過時間
　　　　者各罰二桿)。
　　　二如因故不克參加，須於比賽前二天持假單(附證明文件)向本會請假。無故缺席，將提報大會懲處。
　　　三比賽回合中禁止在場內抽菸，嚼食檳榔，禁止使用任何電子儀器(違者第一次罰二桿，第二次取消資格)。
　　　四有關比賽訊息及編組表於每回合前一日晚上至本會參閱網站公告。http://www.taiwangolf.org/</oddFooter>
  </headerFooter>
  <rowBreaks count="1" manualBreakCount="1">
    <brk id="4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PageLayoutView="0" workbookViewId="0" topLeftCell="A1">
      <selection activeCell="D58" sqref="D58"/>
    </sheetView>
  </sheetViews>
  <sheetFormatPr defaultColWidth="9.00390625" defaultRowHeight="15.75"/>
  <cols>
    <col min="1" max="1" width="8.125" style="0" customWidth="1"/>
    <col min="2" max="2" width="11.875" style="0" customWidth="1"/>
    <col min="3" max="6" width="21.625" style="0" customWidth="1"/>
  </cols>
  <sheetData>
    <row r="1" spans="1:6" ht="48" customHeight="1">
      <c r="A1" s="145" t="str">
        <f>'基本資料'!B1</f>
        <v>中華民國103年渣打全國業餘高爾夫秋季排名賽</v>
      </c>
      <c r="B1" s="145"/>
      <c r="C1" s="145"/>
      <c r="D1" s="145"/>
      <c r="E1" s="145"/>
      <c r="F1" s="145"/>
    </row>
    <row r="2" spans="1:6" ht="24" customHeight="1" thickBot="1">
      <c r="A2" s="146" t="str">
        <f>"地點："&amp;'基本資料'!B2</f>
        <v>地點：嘉南高爾夫球場</v>
      </c>
      <c r="B2" s="146"/>
      <c r="C2" s="146"/>
      <c r="D2" s="103">
        <v>4</v>
      </c>
      <c r="E2" s="147">
        <f>'基本資料'!B3-1+D2</f>
        <v>41921</v>
      </c>
      <c r="F2" s="147"/>
    </row>
    <row r="3" spans="1:6" ht="0" customHeight="1" hidden="1" thickBot="1" thickTop="1">
      <c r="A3" s="101"/>
      <c r="B3" s="101"/>
      <c r="C3" s="101"/>
      <c r="D3" s="101"/>
      <c r="E3" s="101"/>
      <c r="F3" s="102"/>
    </row>
    <row r="4" spans="1:6" ht="16.5" customHeight="1" thickTop="1">
      <c r="A4" s="139" t="s">
        <v>87</v>
      </c>
      <c r="B4" s="25" t="s">
        <v>88</v>
      </c>
      <c r="C4" s="133" t="s">
        <v>89</v>
      </c>
      <c r="D4" s="133" t="s">
        <v>89</v>
      </c>
      <c r="E4" s="133" t="s">
        <v>89</v>
      </c>
      <c r="F4" s="135" t="s">
        <v>89</v>
      </c>
    </row>
    <row r="5" spans="1:6" ht="16.5" customHeight="1" thickBot="1">
      <c r="A5" s="140"/>
      <c r="B5" s="26" t="s">
        <v>90</v>
      </c>
      <c r="C5" s="134"/>
      <c r="D5" s="134"/>
      <c r="E5" s="134"/>
      <c r="F5" s="136"/>
    </row>
    <row r="6" spans="1:6" ht="16.5" customHeight="1" thickTop="1">
      <c r="A6" s="144">
        <v>1</v>
      </c>
      <c r="B6" s="138">
        <f>IF(A6="","",'基本資料'!$B$7+(A6-1)*'基本資料'!$L$7/60/24)</f>
        <v>0.2569444444444445</v>
      </c>
      <c r="C6" s="91" t="s">
        <v>226</v>
      </c>
      <c r="D6" s="91" t="s">
        <v>225</v>
      </c>
      <c r="E6" s="91" t="s">
        <v>230</v>
      </c>
      <c r="F6" s="92" t="s">
        <v>8</v>
      </c>
    </row>
    <row r="7" spans="1:6" ht="16.5" customHeight="1">
      <c r="A7" s="142"/>
      <c r="B7" s="132"/>
      <c r="C7" s="93" t="s">
        <v>476</v>
      </c>
      <c r="D7" s="93" t="s">
        <v>477</v>
      </c>
      <c r="E7" s="93" t="s">
        <v>478</v>
      </c>
      <c r="F7" s="94" t="s">
        <v>8</v>
      </c>
    </row>
    <row r="8" spans="1:6" ht="16.5" customHeight="1">
      <c r="A8" s="141">
        <v>2</v>
      </c>
      <c r="B8" s="129">
        <f>IF(A8="","",'基本資料'!$B$7+(A8-1)*'基本資料'!$L$7/60/24)</f>
        <v>0.26319444444444445</v>
      </c>
      <c r="C8" s="95" t="s">
        <v>232</v>
      </c>
      <c r="D8" s="95" t="s">
        <v>227</v>
      </c>
      <c r="E8" s="95" t="s">
        <v>229</v>
      </c>
      <c r="F8" s="96" t="s">
        <v>8</v>
      </c>
    </row>
    <row r="9" spans="1:6" ht="16.5" customHeight="1">
      <c r="A9" s="142"/>
      <c r="B9" s="132"/>
      <c r="C9" s="93" t="s">
        <v>479</v>
      </c>
      <c r="D9" s="93" t="s">
        <v>480</v>
      </c>
      <c r="E9" s="93" t="s">
        <v>476</v>
      </c>
      <c r="F9" s="94" t="s">
        <v>8</v>
      </c>
    </row>
    <row r="10" spans="1:6" ht="16.5" customHeight="1">
      <c r="A10" s="141">
        <v>3</v>
      </c>
      <c r="B10" s="129">
        <f>IF(A10="","",'基本資料'!$B$7+(A10-1)*'基本資料'!$L$7/60/24)</f>
        <v>0.2694444444444445</v>
      </c>
      <c r="C10" s="95" t="s">
        <v>231</v>
      </c>
      <c r="D10" s="95" t="s">
        <v>228</v>
      </c>
      <c r="E10" s="95" t="s">
        <v>233</v>
      </c>
      <c r="F10" s="96" t="s">
        <v>234</v>
      </c>
    </row>
    <row r="11" spans="1:6" ht="16.5" customHeight="1">
      <c r="A11" s="142"/>
      <c r="B11" s="132"/>
      <c r="C11" s="93" t="s">
        <v>481</v>
      </c>
      <c r="D11" s="93" t="s">
        <v>482</v>
      </c>
      <c r="E11" s="93" t="s">
        <v>483</v>
      </c>
      <c r="F11" s="94" t="s">
        <v>484</v>
      </c>
    </row>
    <row r="12" spans="1:6" ht="16.5" customHeight="1">
      <c r="A12" s="141">
        <v>4</v>
      </c>
      <c r="B12" s="129">
        <f>IF(A12="","",'基本資料'!$B$7+(A12-1)*'基本資料'!$L$7/60/24)</f>
        <v>0.27569444444444446</v>
      </c>
      <c r="C12" s="95" t="s">
        <v>224</v>
      </c>
      <c r="D12" s="95" t="s">
        <v>220</v>
      </c>
      <c r="E12" s="95" t="s">
        <v>221</v>
      </c>
      <c r="F12" s="96" t="s">
        <v>8</v>
      </c>
    </row>
    <row r="13" spans="1:6" ht="16.5" customHeight="1">
      <c r="A13" s="142"/>
      <c r="B13" s="132"/>
      <c r="C13" s="93" t="s">
        <v>485</v>
      </c>
      <c r="D13" s="93" t="s">
        <v>486</v>
      </c>
      <c r="E13" s="93" t="s">
        <v>487</v>
      </c>
      <c r="F13" s="94" t="s">
        <v>8</v>
      </c>
    </row>
    <row r="14" spans="1:6" ht="16.5" customHeight="1">
      <c r="A14" s="141">
        <v>5</v>
      </c>
      <c r="B14" s="129">
        <f>IF(A14="","",'基本資料'!$B$7+(A14-1)*'基本資料'!$L$7/60/24)</f>
        <v>0.2819444444444445</v>
      </c>
      <c r="C14" s="95" t="s">
        <v>223</v>
      </c>
      <c r="D14" s="95" t="s">
        <v>222</v>
      </c>
      <c r="E14" s="95" t="s">
        <v>351</v>
      </c>
      <c r="F14" s="96" t="s">
        <v>8</v>
      </c>
    </row>
    <row r="15" spans="1:6" ht="16.5" customHeight="1">
      <c r="A15" s="142"/>
      <c r="B15" s="132"/>
      <c r="C15" s="93" t="s">
        <v>488</v>
      </c>
      <c r="D15" s="93" t="s">
        <v>489</v>
      </c>
      <c r="E15" s="93" t="s">
        <v>476</v>
      </c>
      <c r="F15" s="94" t="s">
        <v>8</v>
      </c>
    </row>
    <row r="16" spans="1:6" ht="16.5" customHeight="1">
      <c r="A16" s="141">
        <v>6</v>
      </c>
      <c r="B16" s="129">
        <f>IF(A16="","",'基本資料'!$B$7+(A16-1)*'基本資料'!$L$7/60/24)</f>
        <v>0.2881944444444445</v>
      </c>
      <c r="C16" s="95" t="s">
        <v>213</v>
      </c>
      <c r="D16" s="95" t="s">
        <v>212</v>
      </c>
      <c r="E16" s="95" t="s">
        <v>214</v>
      </c>
      <c r="F16" s="96" t="s">
        <v>8</v>
      </c>
    </row>
    <row r="17" spans="1:6" ht="16.5" customHeight="1">
      <c r="A17" s="142"/>
      <c r="B17" s="132"/>
      <c r="C17" s="93" t="s">
        <v>490</v>
      </c>
      <c r="D17" s="93" t="s">
        <v>491</v>
      </c>
      <c r="E17" s="93" t="s">
        <v>492</v>
      </c>
      <c r="F17" s="94" t="s">
        <v>8</v>
      </c>
    </row>
    <row r="18" spans="1:6" ht="16.5" customHeight="1">
      <c r="A18" s="141">
        <v>7</v>
      </c>
      <c r="B18" s="129">
        <f>IF(A18="","",'基本資料'!$B$7+(A18-1)*'基本資料'!$L$7/60/24)</f>
        <v>0.29444444444444445</v>
      </c>
      <c r="C18" s="95" t="s">
        <v>219</v>
      </c>
      <c r="D18" s="95" t="s">
        <v>211</v>
      </c>
      <c r="E18" s="95" t="s">
        <v>215</v>
      </c>
      <c r="F18" s="96" t="s">
        <v>8</v>
      </c>
    </row>
    <row r="19" spans="1:6" ht="16.5" customHeight="1">
      <c r="A19" s="142"/>
      <c r="B19" s="132"/>
      <c r="C19" s="93" t="s">
        <v>479</v>
      </c>
      <c r="D19" s="93" t="s">
        <v>476</v>
      </c>
      <c r="E19" s="93" t="s">
        <v>485</v>
      </c>
      <c r="F19" s="94" t="s">
        <v>8</v>
      </c>
    </row>
    <row r="20" spans="1:6" ht="16.5" customHeight="1">
      <c r="A20" s="141">
        <v>8</v>
      </c>
      <c r="B20" s="129">
        <f>IF(A20="","",'基本資料'!$B$7+(A20-1)*'基本資料'!$L$7/60/24)</f>
        <v>0.3006944444444445</v>
      </c>
      <c r="C20" s="95" t="s">
        <v>217</v>
      </c>
      <c r="D20" s="95" t="s">
        <v>216</v>
      </c>
      <c r="E20" s="95" t="s">
        <v>218</v>
      </c>
      <c r="F20" s="96" t="s">
        <v>8</v>
      </c>
    </row>
    <row r="21" spans="1:6" ht="16.5" customHeight="1">
      <c r="A21" s="142"/>
      <c r="B21" s="132"/>
      <c r="C21" s="93" t="s">
        <v>493</v>
      </c>
      <c r="D21" s="93" t="s">
        <v>488</v>
      </c>
      <c r="E21" s="93" t="s">
        <v>489</v>
      </c>
      <c r="F21" s="94" t="s">
        <v>8</v>
      </c>
    </row>
    <row r="22" spans="1:6" ht="16.5" customHeight="1">
      <c r="A22" s="141">
        <v>9</v>
      </c>
      <c r="B22" s="129">
        <f>IF(A22="","",'基本資料'!$B$7+(A22-1)*'基本資料'!$L$7/60/24)</f>
        <v>0.30694444444444446</v>
      </c>
      <c r="C22" s="95" t="s">
        <v>160</v>
      </c>
      <c r="D22" s="95" t="s">
        <v>159</v>
      </c>
      <c r="E22" s="95" t="s">
        <v>156</v>
      </c>
      <c r="F22" s="96" t="s">
        <v>8</v>
      </c>
    </row>
    <row r="23" spans="1:6" ht="16.5" customHeight="1">
      <c r="A23" s="142"/>
      <c r="B23" s="132"/>
      <c r="C23" s="93" t="s">
        <v>494</v>
      </c>
      <c r="D23" s="93" t="s">
        <v>495</v>
      </c>
      <c r="E23" s="93" t="s">
        <v>496</v>
      </c>
      <c r="F23" s="94" t="s">
        <v>8</v>
      </c>
    </row>
    <row r="24" spans="1:6" ht="16.5" customHeight="1">
      <c r="A24" s="141">
        <v>10</v>
      </c>
      <c r="B24" s="129">
        <f>IF(A24="","",'基本資料'!$B$7+(A24-1)*'基本資料'!$L$7/60/24)</f>
        <v>0.3131944444444445</v>
      </c>
      <c r="C24" s="95" t="s">
        <v>153</v>
      </c>
      <c r="D24" s="95" t="s">
        <v>143</v>
      </c>
      <c r="E24" s="95" t="s">
        <v>149</v>
      </c>
      <c r="F24" s="96" t="s">
        <v>8</v>
      </c>
    </row>
    <row r="25" spans="1:6" ht="16.5" customHeight="1">
      <c r="A25" s="142"/>
      <c r="B25" s="132"/>
      <c r="C25" s="93" t="s">
        <v>497</v>
      </c>
      <c r="D25" s="93" t="s">
        <v>498</v>
      </c>
      <c r="E25" s="93" t="s">
        <v>499</v>
      </c>
      <c r="F25" s="94" t="s">
        <v>8</v>
      </c>
    </row>
    <row r="26" spans="1:6" ht="16.5" customHeight="1">
      <c r="A26" s="141">
        <v>11</v>
      </c>
      <c r="B26" s="129">
        <f>IF(A26="","",'基本資料'!$B$7+(A26-1)*'基本資料'!$L$7/60/24)</f>
        <v>0.3194444444444445</v>
      </c>
      <c r="C26" s="95" t="s">
        <v>147</v>
      </c>
      <c r="D26" s="95" t="s">
        <v>151</v>
      </c>
      <c r="E26" s="95" t="s">
        <v>146</v>
      </c>
      <c r="F26" s="96" t="s">
        <v>8</v>
      </c>
    </row>
    <row r="27" spans="1:6" ht="16.5" customHeight="1">
      <c r="A27" s="142"/>
      <c r="B27" s="132"/>
      <c r="C27" s="93" t="s">
        <v>500</v>
      </c>
      <c r="D27" s="93" t="s">
        <v>501</v>
      </c>
      <c r="E27" s="93" t="s">
        <v>502</v>
      </c>
      <c r="F27" s="94" t="s">
        <v>8</v>
      </c>
    </row>
    <row r="28" spans="1:6" ht="16.5" customHeight="1">
      <c r="A28" s="141">
        <v>12</v>
      </c>
      <c r="B28" s="129">
        <f>IF(A28="","",'基本資料'!$B$7+(A28-1)*'基本資料'!$L$7/60/24)</f>
        <v>0.32569444444444445</v>
      </c>
      <c r="C28" s="95" t="s">
        <v>185</v>
      </c>
      <c r="D28" s="95" t="s">
        <v>187</v>
      </c>
      <c r="E28" s="95" t="s">
        <v>190</v>
      </c>
      <c r="F28" s="96" t="s">
        <v>8</v>
      </c>
    </row>
    <row r="29" spans="1:6" ht="16.5" customHeight="1">
      <c r="A29" s="142"/>
      <c r="B29" s="132"/>
      <c r="C29" s="93" t="s">
        <v>503</v>
      </c>
      <c r="D29" s="93" t="s">
        <v>504</v>
      </c>
      <c r="E29" s="93" t="s">
        <v>505</v>
      </c>
      <c r="F29" s="94" t="s">
        <v>8</v>
      </c>
    </row>
    <row r="30" spans="1:6" ht="16.5" customHeight="1">
      <c r="A30" s="141">
        <v>13</v>
      </c>
      <c r="B30" s="129">
        <f>IF(A30="","",'基本資料'!$B$7+(A30-1)*'基本資料'!$L$7/60/24)</f>
        <v>0.3319444444444445</v>
      </c>
      <c r="C30" s="95" t="s">
        <v>189</v>
      </c>
      <c r="D30" s="95" t="s">
        <v>191</v>
      </c>
      <c r="E30" s="95" t="s">
        <v>188</v>
      </c>
      <c r="F30" s="96" t="s">
        <v>8</v>
      </c>
    </row>
    <row r="31" spans="1:6" ht="16.5" customHeight="1">
      <c r="A31" s="142"/>
      <c r="B31" s="132"/>
      <c r="C31" s="93" t="s">
        <v>506</v>
      </c>
      <c r="D31" s="93" t="s">
        <v>507</v>
      </c>
      <c r="E31" s="93" t="s">
        <v>508</v>
      </c>
      <c r="F31" s="94" t="s">
        <v>8</v>
      </c>
    </row>
    <row r="32" spans="1:6" ht="16.5" customHeight="1">
      <c r="A32" s="141" t="s">
        <v>8</v>
      </c>
      <c r="B32" s="129">
        <f>IF(A32="","",'基本資料'!$B$7+(A32-1)*'基本資料'!$L$7/60/24)</f>
      </c>
      <c r="C32" s="95" t="s">
        <v>8</v>
      </c>
      <c r="D32" s="95" t="s">
        <v>8</v>
      </c>
      <c r="E32" s="95" t="s">
        <v>8</v>
      </c>
      <c r="F32" s="96" t="s">
        <v>8</v>
      </c>
    </row>
    <row r="33" spans="1:6" ht="16.5" customHeight="1">
      <c r="A33" s="142"/>
      <c r="B33" s="132"/>
      <c r="C33" s="93" t="s">
        <v>8</v>
      </c>
      <c r="D33" s="93" t="s">
        <v>8</v>
      </c>
      <c r="E33" s="93" t="s">
        <v>8</v>
      </c>
      <c r="F33" s="94" t="s">
        <v>8</v>
      </c>
    </row>
    <row r="34" spans="1:6" ht="16.5" customHeight="1">
      <c r="A34" s="141" t="s">
        <v>8</v>
      </c>
      <c r="B34" s="129">
        <f>IF(A34="","",'基本資料'!$B$7+(A34-1)*'基本資料'!$L$7/60/24)</f>
      </c>
      <c r="C34" s="95" t="s">
        <v>8</v>
      </c>
      <c r="D34" s="95" t="s">
        <v>8</v>
      </c>
      <c r="E34" s="95" t="s">
        <v>8</v>
      </c>
      <c r="F34" s="96" t="s">
        <v>8</v>
      </c>
    </row>
    <row r="35" spans="1:6" ht="16.5" customHeight="1">
      <c r="A35" s="142"/>
      <c r="B35" s="132"/>
      <c r="C35" s="93" t="s">
        <v>8</v>
      </c>
      <c r="D35" s="93" t="s">
        <v>8</v>
      </c>
      <c r="E35" s="93" t="s">
        <v>8</v>
      </c>
      <c r="F35" s="94" t="s">
        <v>8</v>
      </c>
    </row>
    <row r="36" spans="1:6" ht="16.5" customHeight="1">
      <c r="A36" s="141" t="s">
        <v>8</v>
      </c>
      <c r="B36" s="129">
        <f>IF(A36="","",'基本資料'!$B$7+(A36-1)*'基本資料'!$L$7/60/24)</f>
      </c>
      <c r="C36" s="95" t="s">
        <v>8</v>
      </c>
      <c r="D36" s="95" t="s">
        <v>8</v>
      </c>
      <c r="E36" s="95" t="s">
        <v>8</v>
      </c>
      <c r="F36" s="96" t="s">
        <v>8</v>
      </c>
    </row>
    <row r="37" spans="1:6" ht="16.5" customHeight="1">
      <c r="A37" s="142"/>
      <c r="B37" s="132"/>
      <c r="C37" s="93" t="s">
        <v>8</v>
      </c>
      <c r="D37" s="93" t="s">
        <v>8</v>
      </c>
      <c r="E37" s="93" t="s">
        <v>8</v>
      </c>
      <c r="F37" s="94" t="s">
        <v>8</v>
      </c>
    </row>
    <row r="38" spans="1:6" ht="16.5" customHeight="1">
      <c r="A38" s="141" t="s">
        <v>8</v>
      </c>
      <c r="B38" s="129">
        <f>IF(A38="","",'基本資料'!$B$7+(A38-1)*'基本資料'!$L$7/60/24)</f>
      </c>
      <c r="C38" s="95" t="s">
        <v>8</v>
      </c>
      <c r="D38" s="95" t="s">
        <v>8</v>
      </c>
      <c r="E38" s="95" t="s">
        <v>8</v>
      </c>
      <c r="F38" s="96" t="s">
        <v>8</v>
      </c>
    </row>
    <row r="39" spans="1:6" ht="16.5" customHeight="1">
      <c r="A39" s="142"/>
      <c r="B39" s="132"/>
      <c r="C39" s="93" t="s">
        <v>8</v>
      </c>
      <c r="D39" s="93" t="s">
        <v>8</v>
      </c>
      <c r="E39" s="93" t="s">
        <v>8</v>
      </c>
      <c r="F39" s="94" t="s">
        <v>8</v>
      </c>
    </row>
    <row r="40" spans="1:6" ht="16.5" customHeight="1">
      <c r="A40" s="141" t="s">
        <v>8</v>
      </c>
      <c r="B40" s="129">
        <f>IF(A40="","",'基本資料'!$B$7+(A40-1)*'基本資料'!$L$7/60/24)</f>
      </c>
      <c r="C40" s="95" t="s">
        <v>8</v>
      </c>
      <c r="D40" s="95" t="s">
        <v>8</v>
      </c>
      <c r="E40" s="95" t="s">
        <v>8</v>
      </c>
      <c r="F40" s="96" t="s">
        <v>8</v>
      </c>
    </row>
    <row r="41" spans="1:6" ht="16.5" customHeight="1" thickBot="1">
      <c r="A41" s="143"/>
      <c r="B41" s="130"/>
      <c r="C41" s="97" t="s">
        <v>8</v>
      </c>
      <c r="D41" s="97" t="s">
        <v>8</v>
      </c>
      <c r="E41" s="97" t="s">
        <v>8</v>
      </c>
      <c r="F41" s="98" t="s">
        <v>8</v>
      </c>
    </row>
    <row r="42" spans="1:6" ht="16.5" customHeight="1" thickTop="1">
      <c r="A42" s="139" t="s">
        <v>87</v>
      </c>
      <c r="B42" s="25" t="s">
        <v>88</v>
      </c>
      <c r="C42" s="133" t="s">
        <v>89</v>
      </c>
      <c r="D42" s="133" t="s">
        <v>89</v>
      </c>
      <c r="E42" s="133" t="s">
        <v>89</v>
      </c>
      <c r="F42" s="135" t="s">
        <v>89</v>
      </c>
    </row>
    <row r="43" spans="1:6" ht="16.5" customHeight="1" thickBot="1">
      <c r="A43" s="140"/>
      <c r="B43" s="27" t="s">
        <v>91</v>
      </c>
      <c r="C43" s="134"/>
      <c r="D43" s="134"/>
      <c r="E43" s="134"/>
      <c r="F43" s="136"/>
    </row>
    <row r="44" spans="1:6" ht="16.5" customHeight="1" thickTop="1">
      <c r="A44" s="137">
        <v>1</v>
      </c>
      <c r="B44" s="138">
        <f>IF(A44="","",'基本資料'!$B$7+(A44-1)*'基本資料'!$L$7/60/24)</f>
        <v>0.2569444444444445</v>
      </c>
      <c r="C44" s="91" t="s">
        <v>204</v>
      </c>
      <c r="D44" s="91" t="s">
        <v>201</v>
      </c>
      <c r="E44" s="91" t="s">
        <v>198</v>
      </c>
      <c r="F44" s="92" t="s">
        <v>8</v>
      </c>
    </row>
    <row r="45" spans="1:6" ht="16.5" customHeight="1">
      <c r="A45" s="131"/>
      <c r="B45" s="132"/>
      <c r="C45" s="93" t="s">
        <v>509</v>
      </c>
      <c r="D45" s="93" t="s">
        <v>510</v>
      </c>
      <c r="E45" s="93" t="s">
        <v>511</v>
      </c>
      <c r="F45" s="94" t="s">
        <v>8</v>
      </c>
    </row>
    <row r="46" spans="1:6" ht="16.5" customHeight="1">
      <c r="A46" s="127">
        <v>2</v>
      </c>
      <c r="B46" s="129">
        <f>IF(A46="","",'基本資料'!$B$7+(A46-1)*'基本資料'!$L$7/60/24)</f>
        <v>0.26319444444444445</v>
      </c>
      <c r="C46" s="95" t="s">
        <v>203</v>
      </c>
      <c r="D46" s="95" t="s">
        <v>194</v>
      </c>
      <c r="E46" s="95" t="s">
        <v>195</v>
      </c>
      <c r="F46" s="96" t="s">
        <v>8</v>
      </c>
    </row>
    <row r="47" spans="1:6" ht="16.5" customHeight="1">
      <c r="A47" s="131"/>
      <c r="B47" s="132"/>
      <c r="C47" s="93" t="s">
        <v>512</v>
      </c>
      <c r="D47" s="93" t="s">
        <v>513</v>
      </c>
      <c r="E47" s="93" t="s">
        <v>514</v>
      </c>
      <c r="F47" s="94" t="s">
        <v>8</v>
      </c>
    </row>
    <row r="48" spans="1:6" ht="16.5" customHeight="1">
      <c r="A48" s="127">
        <v>3</v>
      </c>
      <c r="B48" s="129">
        <f>IF(A48="","",'基本資料'!$B$7+(A48-1)*'基本資料'!$L$7/60/24)</f>
        <v>0.2694444444444445</v>
      </c>
      <c r="C48" s="95" t="s">
        <v>207</v>
      </c>
      <c r="D48" s="95" t="s">
        <v>200</v>
      </c>
      <c r="E48" s="95" t="s">
        <v>197</v>
      </c>
      <c r="F48" s="96" t="s">
        <v>8</v>
      </c>
    </row>
    <row r="49" spans="1:6" ht="16.5" customHeight="1">
      <c r="A49" s="131"/>
      <c r="B49" s="132"/>
      <c r="C49" s="93" t="s">
        <v>515</v>
      </c>
      <c r="D49" s="93" t="s">
        <v>516</v>
      </c>
      <c r="E49" s="93" t="s">
        <v>517</v>
      </c>
      <c r="F49" s="94" t="s">
        <v>8</v>
      </c>
    </row>
    <row r="50" spans="1:6" ht="16.5" customHeight="1">
      <c r="A50" s="127">
        <v>4</v>
      </c>
      <c r="B50" s="129">
        <f>IF(A50="","",'基本資料'!$B$7+(A50-1)*'基本資料'!$L$7/60/24)</f>
        <v>0.27569444444444446</v>
      </c>
      <c r="C50" s="95" t="s">
        <v>141</v>
      </c>
      <c r="D50" s="95" t="s">
        <v>133</v>
      </c>
      <c r="E50" s="95" t="s">
        <v>134</v>
      </c>
      <c r="F50" s="96" t="s">
        <v>8</v>
      </c>
    </row>
    <row r="51" spans="1:6" ht="16.5" customHeight="1">
      <c r="A51" s="131"/>
      <c r="B51" s="132"/>
      <c r="C51" s="93" t="s">
        <v>518</v>
      </c>
      <c r="D51" s="93" t="s">
        <v>519</v>
      </c>
      <c r="E51" s="93" t="s">
        <v>520</v>
      </c>
      <c r="F51" s="94" t="s">
        <v>8</v>
      </c>
    </row>
    <row r="52" spans="1:6" ht="16.5" customHeight="1">
      <c r="A52" s="127">
        <v>5</v>
      </c>
      <c r="B52" s="129">
        <f>IF(A52="","",'基本資料'!$B$7+(A52-1)*'基本資料'!$L$7/60/24)</f>
        <v>0.2819444444444445</v>
      </c>
      <c r="C52" s="95" t="s">
        <v>135</v>
      </c>
      <c r="D52" s="95" t="s">
        <v>126</v>
      </c>
      <c r="E52" s="95" t="s">
        <v>129</v>
      </c>
      <c r="F52" s="96" t="s">
        <v>8</v>
      </c>
    </row>
    <row r="53" spans="1:6" ht="16.5" customHeight="1">
      <c r="A53" s="131"/>
      <c r="B53" s="132"/>
      <c r="C53" s="93" t="s">
        <v>521</v>
      </c>
      <c r="D53" s="93" t="s">
        <v>522</v>
      </c>
      <c r="E53" s="93" t="s">
        <v>523</v>
      </c>
      <c r="F53" s="94" t="s">
        <v>8</v>
      </c>
    </row>
    <row r="54" spans="1:6" ht="16.5" customHeight="1">
      <c r="A54" s="127">
        <v>6</v>
      </c>
      <c r="B54" s="129">
        <f>IF(A54="","",'基本資料'!$B$7+(A54-1)*'基本資料'!$L$7/60/24)</f>
        <v>0.2881944444444445</v>
      </c>
      <c r="C54" s="95" t="s">
        <v>128</v>
      </c>
      <c r="D54" s="95" t="s">
        <v>125</v>
      </c>
      <c r="E54" s="95" t="s">
        <v>321</v>
      </c>
      <c r="F54" s="96" t="s">
        <v>131</v>
      </c>
    </row>
    <row r="55" spans="1:6" ht="16.5" customHeight="1">
      <c r="A55" s="131"/>
      <c r="B55" s="132"/>
      <c r="C55" s="93" t="s">
        <v>524</v>
      </c>
      <c r="D55" s="93" t="s">
        <v>525</v>
      </c>
      <c r="E55" s="93" t="s">
        <v>526</v>
      </c>
      <c r="F55" s="94" t="s">
        <v>527</v>
      </c>
    </row>
    <row r="56" spans="1:6" ht="16.5" customHeight="1">
      <c r="A56" s="127">
        <v>7</v>
      </c>
      <c r="B56" s="129">
        <f>IF(A56="","",'基本資料'!$B$7+(A56-1)*'基本資料'!$L$7/60/24)</f>
        <v>0.29444444444444445</v>
      </c>
      <c r="C56" s="95" t="s">
        <v>179</v>
      </c>
      <c r="D56" s="95" t="s">
        <v>170</v>
      </c>
      <c r="E56" s="95" t="s">
        <v>166</v>
      </c>
      <c r="F56" s="96" t="s">
        <v>8</v>
      </c>
    </row>
    <row r="57" spans="1:6" ht="16.5" customHeight="1">
      <c r="A57" s="131"/>
      <c r="B57" s="132"/>
      <c r="C57" s="93" t="s">
        <v>528</v>
      </c>
      <c r="D57" s="93" t="s">
        <v>529</v>
      </c>
      <c r="E57" s="93" t="s">
        <v>530</v>
      </c>
      <c r="F57" s="94" t="s">
        <v>8</v>
      </c>
    </row>
    <row r="58" spans="1:6" ht="16.5" customHeight="1">
      <c r="A58" s="127">
        <v>8</v>
      </c>
      <c r="B58" s="129">
        <f>IF(A58="","",'基本資料'!$B$7+(A58-1)*'基本資料'!$L$7/60/24)</f>
        <v>0.3006944444444445</v>
      </c>
      <c r="C58" s="95" t="s">
        <v>349</v>
      </c>
      <c r="D58" s="95" t="s">
        <v>161</v>
      </c>
      <c r="E58" s="95" t="s">
        <v>172</v>
      </c>
      <c r="F58" s="96" t="s">
        <v>8</v>
      </c>
    </row>
    <row r="59" spans="1:6" ht="16.5" customHeight="1">
      <c r="A59" s="131"/>
      <c r="B59" s="132"/>
      <c r="C59" s="93" t="s">
        <v>531</v>
      </c>
      <c r="D59" s="93" t="s">
        <v>532</v>
      </c>
      <c r="E59" s="93" t="s">
        <v>533</v>
      </c>
      <c r="F59" s="94" t="s">
        <v>8</v>
      </c>
    </row>
    <row r="60" spans="1:6" ht="16.5" customHeight="1">
      <c r="A60" s="127">
        <v>9</v>
      </c>
      <c r="B60" s="129">
        <f>IF(A60="","",'基本資料'!$B$7+(A60-1)*'基本資料'!$L$7/60/24)</f>
        <v>0.30694444444444446</v>
      </c>
      <c r="C60" s="95" t="s">
        <v>169</v>
      </c>
      <c r="D60" s="95" t="s">
        <v>163</v>
      </c>
      <c r="E60" s="95" t="s">
        <v>177</v>
      </c>
      <c r="F60" s="96" t="s">
        <v>168</v>
      </c>
    </row>
    <row r="61" spans="1:6" ht="16.5" customHeight="1">
      <c r="A61" s="131"/>
      <c r="B61" s="132"/>
      <c r="C61" s="93" t="s">
        <v>534</v>
      </c>
      <c r="D61" s="93" t="s">
        <v>535</v>
      </c>
      <c r="E61" s="93" t="s">
        <v>536</v>
      </c>
      <c r="F61" s="94" t="s">
        <v>537</v>
      </c>
    </row>
    <row r="62" spans="1:6" ht="16.5" customHeight="1">
      <c r="A62" s="127">
        <v>10</v>
      </c>
      <c r="B62" s="129">
        <f>IF(A62="","",'基本資料'!$B$7+(A62-1)*'基本資料'!$L$7/60/24)</f>
        <v>0.3131944444444445</v>
      </c>
      <c r="C62" s="95" t="s">
        <v>162</v>
      </c>
      <c r="D62" s="95" t="s">
        <v>375</v>
      </c>
      <c r="E62" s="95" t="s">
        <v>323</v>
      </c>
      <c r="F62" s="96" t="s">
        <v>165</v>
      </c>
    </row>
    <row r="63" spans="1:6" ht="16.5" customHeight="1">
      <c r="A63" s="131"/>
      <c r="B63" s="132"/>
      <c r="C63" s="93" t="s">
        <v>538</v>
      </c>
      <c r="D63" s="93" t="s">
        <v>539</v>
      </c>
      <c r="E63" s="93" t="s">
        <v>540</v>
      </c>
      <c r="F63" s="94" t="s">
        <v>541</v>
      </c>
    </row>
    <row r="64" spans="1:6" ht="16.5" customHeight="1">
      <c r="A64" s="127">
        <v>11</v>
      </c>
      <c r="B64" s="129">
        <f>IF(A64="","",'基本資料'!$B$7+(A64-1)*'基本資料'!$L$7/60/24)</f>
        <v>0.3194444444444445</v>
      </c>
      <c r="C64" s="95" t="s">
        <v>393</v>
      </c>
      <c r="D64" s="95" t="s">
        <v>395</v>
      </c>
      <c r="E64" s="95" t="s">
        <v>389</v>
      </c>
      <c r="F64" s="96" t="s">
        <v>8</v>
      </c>
    </row>
    <row r="65" spans="1:6" ht="16.5" customHeight="1">
      <c r="A65" s="131"/>
      <c r="B65" s="132"/>
      <c r="C65" s="93" t="s">
        <v>542</v>
      </c>
      <c r="D65" s="93" t="s">
        <v>543</v>
      </c>
      <c r="E65" s="93" t="s">
        <v>544</v>
      </c>
      <c r="F65" s="94" t="s">
        <v>8</v>
      </c>
    </row>
    <row r="66" spans="1:6" ht="16.5" customHeight="1">
      <c r="A66" s="127">
        <v>12</v>
      </c>
      <c r="B66" s="129">
        <f>IF(A66="","",'基本資料'!$B$7+(A66-1)*'基本資料'!$L$7/60/24)</f>
        <v>0.32569444444444445</v>
      </c>
      <c r="C66" s="95" t="s">
        <v>387</v>
      </c>
      <c r="D66" s="95" t="s">
        <v>400</v>
      </c>
      <c r="E66" s="95" t="s">
        <v>396</v>
      </c>
      <c r="F66" s="96" t="s">
        <v>122</v>
      </c>
    </row>
    <row r="67" spans="1:6" ht="16.5" customHeight="1">
      <c r="A67" s="131"/>
      <c r="B67" s="132"/>
      <c r="C67" s="93" t="s">
        <v>545</v>
      </c>
      <c r="D67" s="93" t="s">
        <v>546</v>
      </c>
      <c r="E67" s="93" t="s">
        <v>547</v>
      </c>
      <c r="F67" s="94" t="s">
        <v>548</v>
      </c>
    </row>
    <row r="68" spans="1:6" ht="16.5" customHeight="1">
      <c r="A68" s="127">
        <v>13</v>
      </c>
      <c r="B68" s="129">
        <f>IF(A68="","",'基本資料'!$B$7+(A68-1)*'基本資料'!$L$7/60/24)</f>
        <v>0.3319444444444445</v>
      </c>
      <c r="C68" s="95" t="s">
        <v>388</v>
      </c>
      <c r="D68" s="95" t="s">
        <v>124</v>
      </c>
      <c r="E68" s="95" t="s">
        <v>123</v>
      </c>
      <c r="F68" s="96" t="s">
        <v>391</v>
      </c>
    </row>
    <row r="69" spans="1:6" ht="16.5" customHeight="1">
      <c r="A69" s="131"/>
      <c r="B69" s="132"/>
      <c r="C69" s="93" t="s">
        <v>549</v>
      </c>
      <c r="D69" s="93" t="s">
        <v>550</v>
      </c>
      <c r="E69" s="93" t="s">
        <v>551</v>
      </c>
      <c r="F69" s="94" t="s">
        <v>552</v>
      </c>
    </row>
    <row r="70" spans="1:6" ht="16.5" customHeight="1">
      <c r="A70" s="127" t="s">
        <v>8</v>
      </c>
      <c r="B70" s="129">
        <f>IF(A70="","",'基本資料'!$B$7+(A70-1)*'基本資料'!$L$7/60/24)</f>
      </c>
      <c r="C70" s="95" t="s">
        <v>8</v>
      </c>
      <c r="D70" s="95" t="s">
        <v>8</v>
      </c>
      <c r="E70" s="95" t="s">
        <v>8</v>
      </c>
      <c r="F70" s="96" t="s">
        <v>8</v>
      </c>
    </row>
    <row r="71" spans="1:6" ht="16.5" customHeight="1">
      <c r="A71" s="131"/>
      <c r="B71" s="132"/>
      <c r="C71" s="93" t="s">
        <v>8</v>
      </c>
      <c r="D71" s="93" t="s">
        <v>8</v>
      </c>
      <c r="E71" s="93" t="s">
        <v>8</v>
      </c>
      <c r="F71" s="94" t="s">
        <v>8</v>
      </c>
    </row>
    <row r="72" spans="1:6" ht="16.5" customHeight="1">
      <c r="A72" s="127" t="s">
        <v>8</v>
      </c>
      <c r="B72" s="129">
        <f>IF(A72="","",'基本資料'!$B$7+(A72-1)*'基本資料'!$L$7/60/24)</f>
      </c>
      <c r="C72" s="95" t="s">
        <v>8</v>
      </c>
      <c r="D72" s="95" t="s">
        <v>8</v>
      </c>
      <c r="E72" s="95" t="s">
        <v>8</v>
      </c>
      <c r="F72" s="96" t="s">
        <v>8</v>
      </c>
    </row>
    <row r="73" spans="1:6" ht="16.5" customHeight="1">
      <c r="A73" s="131"/>
      <c r="B73" s="132"/>
      <c r="C73" s="93" t="s">
        <v>8</v>
      </c>
      <c r="D73" s="93" t="s">
        <v>8</v>
      </c>
      <c r="E73" s="93" t="s">
        <v>8</v>
      </c>
      <c r="F73" s="94" t="s">
        <v>8</v>
      </c>
    </row>
    <row r="74" spans="1:6" ht="16.5" customHeight="1">
      <c r="A74" s="127" t="s">
        <v>8</v>
      </c>
      <c r="B74" s="129">
        <f>IF(A74="","",'基本資料'!$B$7+(A74-1)*'基本資料'!$L$7/60/24)</f>
      </c>
      <c r="C74" s="95" t="s">
        <v>8</v>
      </c>
      <c r="D74" s="95" t="s">
        <v>8</v>
      </c>
      <c r="E74" s="95" t="s">
        <v>8</v>
      </c>
      <c r="F74" s="96" t="s">
        <v>8</v>
      </c>
    </row>
    <row r="75" spans="1:6" ht="16.5" customHeight="1">
      <c r="A75" s="131"/>
      <c r="B75" s="132"/>
      <c r="C75" s="93" t="s">
        <v>8</v>
      </c>
      <c r="D75" s="93" t="s">
        <v>8</v>
      </c>
      <c r="E75" s="93" t="s">
        <v>8</v>
      </c>
      <c r="F75" s="94" t="s">
        <v>8</v>
      </c>
    </row>
    <row r="76" spans="1:6" ht="16.5" customHeight="1">
      <c r="A76" s="127" t="s">
        <v>8</v>
      </c>
      <c r="B76" s="129">
        <f>IF(A76="","",'基本資料'!$B$7+(A76-1)*'基本資料'!$L$7/60/24)</f>
      </c>
      <c r="C76" s="95" t="s">
        <v>8</v>
      </c>
      <c r="D76" s="95" t="s">
        <v>8</v>
      </c>
      <c r="E76" s="95" t="s">
        <v>8</v>
      </c>
      <c r="F76" s="96" t="s">
        <v>8</v>
      </c>
    </row>
    <row r="77" spans="1:6" ht="16.5" customHeight="1">
      <c r="A77" s="131"/>
      <c r="B77" s="132"/>
      <c r="C77" s="93" t="s">
        <v>8</v>
      </c>
      <c r="D77" s="93" t="s">
        <v>8</v>
      </c>
      <c r="E77" s="93" t="s">
        <v>8</v>
      </c>
      <c r="F77" s="94" t="s">
        <v>8</v>
      </c>
    </row>
    <row r="78" spans="1:6" ht="16.5" customHeight="1">
      <c r="A78" s="127" t="s">
        <v>8</v>
      </c>
      <c r="B78" s="129">
        <f>IF(A78="","",'基本資料'!$B$7+(A78-1)*'基本資料'!$L$7/60/24)</f>
      </c>
      <c r="C78" s="95" t="s">
        <v>8</v>
      </c>
      <c r="D78" s="95" t="s">
        <v>8</v>
      </c>
      <c r="E78" s="95" t="s">
        <v>8</v>
      </c>
      <c r="F78" s="96" t="s">
        <v>8</v>
      </c>
    </row>
    <row r="79" spans="1:6" ht="16.5" customHeight="1" thickBot="1">
      <c r="A79" s="128"/>
      <c r="B79" s="130"/>
      <c r="C79" s="97" t="s">
        <v>8</v>
      </c>
      <c r="D79" s="97" t="s">
        <v>8</v>
      </c>
      <c r="E79" s="97" t="s">
        <v>8</v>
      </c>
      <c r="F79" s="98" t="s">
        <v>8</v>
      </c>
    </row>
    <row r="80" spans="1:6" ht="17.25" thickTop="1">
      <c r="A80" s="18" t="s">
        <v>9</v>
      </c>
      <c r="B80" s="18"/>
      <c r="C80" s="18"/>
      <c r="D80" s="18"/>
      <c r="E80" s="18"/>
      <c r="F80" s="18"/>
    </row>
    <row r="81" spans="1:6" ht="16.5">
      <c r="A81" s="18" t="s">
        <v>36</v>
      </c>
      <c r="B81" s="18"/>
      <c r="C81" s="18"/>
      <c r="D81" s="18"/>
      <c r="E81" s="18"/>
      <c r="F81" s="18"/>
    </row>
    <row r="82" spans="1:6" ht="16.5">
      <c r="A82" s="18" t="s">
        <v>92</v>
      </c>
      <c r="B82" s="18"/>
      <c r="C82" s="18"/>
      <c r="D82" s="18"/>
      <c r="E82" s="18"/>
      <c r="F82" s="18"/>
    </row>
    <row r="83" spans="1:6" ht="16.5">
      <c r="A83" s="18" t="s">
        <v>93</v>
      </c>
      <c r="B83" s="18"/>
      <c r="C83" s="18"/>
      <c r="D83" s="18"/>
      <c r="E83" s="18"/>
      <c r="F83" s="18"/>
    </row>
    <row r="84" spans="1:6" ht="16.5">
      <c r="A84" s="18" t="s">
        <v>94</v>
      </c>
      <c r="B84" s="18"/>
      <c r="C84" s="18"/>
      <c r="D84" s="18"/>
      <c r="E84" s="18"/>
      <c r="F84" s="18"/>
    </row>
    <row r="85" spans="1:6" ht="16.5">
      <c r="A85" s="18" t="s">
        <v>95</v>
      </c>
      <c r="B85" s="18"/>
      <c r="C85" s="18"/>
      <c r="D85" s="18"/>
      <c r="E85" s="18"/>
      <c r="F85" s="18"/>
    </row>
  </sheetData>
  <sheetProtection password="EB6B" sheet="1" objects="1" scenarios="1"/>
  <mergeCells count="85">
    <mergeCell ref="A78:A79"/>
    <mergeCell ref="B78:B79"/>
    <mergeCell ref="A70:A71"/>
    <mergeCell ref="B70:B71"/>
    <mergeCell ref="A72:A73"/>
    <mergeCell ref="B72:B73"/>
    <mergeCell ref="A74:A75"/>
    <mergeCell ref="B74:B75"/>
    <mergeCell ref="A66:A67"/>
    <mergeCell ref="B66:B67"/>
    <mergeCell ref="A68:A69"/>
    <mergeCell ref="B68:B69"/>
    <mergeCell ref="A76:A77"/>
    <mergeCell ref="B76:B77"/>
    <mergeCell ref="A60:A61"/>
    <mergeCell ref="B60:B61"/>
    <mergeCell ref="A62:A63"/>
    <mergeCell ref="B62:B63"/>
    <mergeCell ref="A64:A65"/>
    <mergeCell ref="B64:B65"/>
    <mergeCell ref="A54:A55"/>
    <mergeCell ref="B54:B55"/>
    <mergeCell ref="A56:A57"/>
    <mergeCell ref="B56:B57"/>
    <mergeCell ref="A58:A59"/>
    <mergeCell ref="B58:B59"/>
    <mergeCell ref="A48:A49"/>
    <mergeCell ref="B48:B49"/>
    <mergeCell ref="A50:A51"/>
    <mergeCell ref="B50:B51"/>
    <mergeCell ref="A52:A53"/>
    <mergeCell ref="B52:B53"/>
    <mergeCell ref="C42:C43"/>
    <mergeCell ref="D42:D43"/>
    <mergeCell ref="E42:E43"/>
    <mergeCell ref="F42:F43"/>
    <mergeCell ref="A46:A47"/>
    <mergeCell ref="B46:B47"/>
    <mergeCell ref="A44:A45"/>
    <mergeCell ref="B44:B45"/>
    <mergeCell ref="A42:A43"/>
    <mergeCell ref="A36:A37"/>
    <mergeCell ref="B36:B37"/>
    <mergeCell ref="A38:A39"/>
    <mergeCell ref="B38:B39"/>
    <mergeCell ref="A40:A41"/>
    <mergeCell ref="B40:B41"/>
    <mergeCell ref="A30:A31"/>
    <mergeCell ref="B30:B31"/>
    <mergeCell ref="A32:A33"/>
    <mergeCell ref="B32:B33"/>
    <mergeCell ref="A34:A35"/>
    <mergeCell ref="B34:B35"/>
    <mergeCell ref="A24:A25"/>
    <mergeCell ref="B24:B25"/>
    <mergeCell ref="A26:A27"/>
    <mergeCell ref="B26:B27"/>
    <mergeCell ref="A28:A29"/>
    <mergeCell ref="B28:B29"/>
    <mergeCell ref="A18:A19"/>
    <mergeCell ref="B18:B19"/>
    <mergeCell ref="A20:A21"/>
    <mergeCell ref="B20:B21"/>
    <mergeCell ref="A22:A23"/>
    <mergeCell ref="B22:B23"/>
    <mergeCell ref="A12:A13"/>
    <mergeCell ref="B12:B13"/>
    <mergeCell ref="A14:A15"/>
    <mergeCell ref="B14:B15"/>
    <mergeCell ref="A16:A17"/>
    <mergeCell ref="B16:B17"/>
    <mergeCell ref="A6:A7"/>
    <mergeCell ref="B6:B7"/>
    <mergeCell ref="A8:A9"/>
    <mergeCell ref="B8:B9"/>
    <mergeCell ref="A10:A11"/>
    <mergeCell ref="B10:B11"/>
    <mergeCell ref="A1:F1"/>
    <mergeCell ref="A2:C2"/>
    <mergeCell ref="E2:F2"/>
    <mergeCell ref="A4:A5"/>
    <mergeCell ref="C4:C5"/>
    <mergeCell ref="D4:D5"/>
    <mergeCell ref="E4:E5"/>
    <mergeCell ref="F4:F5"/>
  </mergeCells>
  <printOptions horizontalCentered="1"/>
  <pageMargins left="0" right="0" top="0.7480314960629921" bottom="0.7480314960629921" header="0.31496062992125984" footer="1.1023622047244095"/>
  <pageSetup orientation="portrait" paperSize="9" scale="90" r:id="rId2"/>
  <headerFooter>
    <oddFooter>&amp;L　　注意事項：
　　　一參加比賽球員，請於開球前20分鐘向大會報到，並於開球前10分鐘至發球台等候開球及領取記分卡(超過時間
　　　　者各罰二桿)。
　　　二如因故不克參加，須於比賽前二天持假單(附證明文件)向本會請假。無故缺席，將提報大會懲處。
　　　三比賽回合中禁止在場內抽菸，嚼食檳榔，禁止使用任何電子儀器(違者第一次罰二桿，第二次取消資格)。
　　　四有關比賽訊息及編組表於每回合前一日晚上至本會參閱網站公告。http://www.taiwangolf.org/</oddFooter>
  </headerFooter>
  <rowBreaks count="1" manualBreakCount="1">
    <brk id="41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32"/>
  <sheetViews>
    <sheetView zoomScalePageLayoutView="0" workbookViewId="0" topLeftCell="A1">
      <selection activeCell="K7" sqref="K7"/>
    </sheetView>
  </sheetViews>
  <sheetFormatPr defaultColWidth="9.00390625" defaultRowHeight="15.75"/>
  <cols>
    <col min="1" max="1" width="3.875" style="0" customWidth="1"/>
    <col min="2" max="2" width="3.625" style="0" customWidth="1"/>
    <col min="3" max="16" width="8.125" style="0" customWidth="1"/>
  </cols>
  <sheetData>
    <row r="1" spans="1:27" ht="16.5">
      <c r="A1" s="149" t="s">
        <v>97</v>
      </c>
      <c r="B1" s="149"/>
      <c r="C1" s="149"/>
      <c r="D1" s="149"/>
      <c r="E1" s="149"/>
      <c r="F1" s="150"/>
      <c r="G1" s="49" t="s">
        <v>112</v>
      </c>
      <c r="H1" s="49">
        <v>1</v>
      </c>
      <c r="I1" s="49">
        <v>2</v>
      </c>
      <c r="J1" s="49">
        <v>3</v>
      </c>
      <c r="K1" s="49">
        <v>4</v>
      </c>
      <c r="L1" s="49">
        <v>5</v>
      </c>
      <c r="M1" s="49">
        <v>6</v>
      </c>
      <c r="N1" s="49">
        <v>7</v>
      </c>
      <c r="O1" s="49">
        <v>8</v>
      </c>
      <c r="P1" s="49">
        <v>9</v>
      </c>
      <c r="U1" s="105">
        <v>0</v>
      </c>
      <c r="V1" s="105">
        <v>1</v>
      </c>
      <c r="W1" s="105">
        <v>2</v>
      </c>
      <c r="X1" s="105">
        <v>3</v>
      </c>
      <c r="Y1" s="105">
        <v>4</v>
      </c>
      <c r="AA1">
        <f>IF(A2=0,1,2)</f>
        <v>2</v>
      </c>
    </row>
    <row r="2" spans="1:16" ht="16.5">
      <c r="A2" s="151">
        <v>4</v>
      </c>
      <c r="B2" s="151"/>
      <c r="C2" s="151"/>
      <c r="D2" s="50"/>
      <c r="E2" s="152">
        <f>CHOOSE(A2+1,'資格賽編組表'!E2,'R1編組表'!E2:F2,'R2編組表'!E2:F2,'R3編組表'!E2:F2,'R4編組表'!E2:F2)</f>
        <v>41921</v>
      </c>
      <c r="F2" s="153"/>
      <c r="G2" s="49" t="s">
        <v>113</v>
      </c>
      <c r="H2" s="51">
        <f>'基本資料'!B5</f>
        <v>4</v>
      </c>
      <c r="I2" s="51">
        <f>'基本資料'!C5</f>
        <v>5</v>
      </c>
      <c r="J2" s="51">
        <f>'基本資料'!D5</f>
        <v>4</v>
      </c>
      <c r="K2" s="51">
        <f>'基本資料'!E5</f>
        <v>4</v>
      </c>
      <c r="L2" s="51">
        <f>'基本資料'!F5</f>
        <v>3</v>
      </c>
      <c r="M2" s="51">
        <f>'基本資料'!G5</f>
        <v>4</v>
      </c>
      <c r="N2" s="51">
        <f>'基本資料'!H5</f>
        <v>4</v>
      </c>
      <c r="O2" s="51">
        <f>'基本資料'!I5</f>
        <v>3</v>
      </c>
      <c r="P2" s="51">
        <f>'基本資料'!J5</f>
        <v>5</v>
      </c>
    </row>
    <row r="3" spans="1:16" ht="16.5">
      <c r="A3" s="154" t="s">
        <v>98</v>
      </c>
      <c r="B3" s="154"/>
      <c r="C3" s="154"/>
      <c r="D3" s="154"/>
      <c r="E3" s="154"/>
      <c r="F3" s="154"/>
      <c r="G3" s="52">
        <v>1</v>
      </c>
      <c r="H3" s="53">
        <f>(CHOOSE(H2-2,0.12,0.15,0.18)*100+'基本資料'!B$6)/100</f>
        <v>0.15</v>
      </c>
      <c r="I3" s="53">
        <f>(CHOOSE(I2-2,0.12,0.15,0.18)*100+'基本資料'!C$6)/100</f>
        <v>0.18</v>
      </c>
      <c r="J3" s="53">
        <f>(CHOOSE(J2-2,0.12,0.15,0.18)*100+'基本資料'!D$6)/100</f>
        <v>0.15</v>
      </c>
      <c r="K3" s="53">
        <f>(CHOOSE(K2-2,0.12,0.15,0.18)*100+'基本資料'!E$6)/100</f>
        <v>0.15</v>
      </c>
      <c r="L3" s="53">
        <f>(CHOOSE(L2-2,0.12,0.15,0.18)*100+'基本資料'!F$6)/100</f>
        <v>0.12</v>
      </c>
      <c r="M3" s="53">
        <f>(CHOOSE(M2-2,0.12,0.15,0.18)*100+'基本資料'!G$6)/100</f>
        <v>0.15</v>
      </c>
      <c r="N3" s="53">
        <f>(CHOOSE(N2-2,0.12,0.15,0.18)*100+'基本資料'!H$6)/100</f>
        <v>0.15</v>
      </c>
      <c r="O3" s="53">
        <f>(CHOOSE(O2-2,0.12,0.15,0.18)*100+'基本資料'!I$6)/100</f>
        <v>0.12</v>
      </c>
      <c r="P3" s="53">
        <f>(CHOOSE(P2-2,0.12,0.15,0.18)*100+'基本資料'!J$6)/100</f>
        <v>0.18</v>
      </c>
    </row>
    <row r="4" spans="1:16" ht="16.5">
      <c r="A4" s="148" t="s">
        <v>114</v>
      </c>
      <c r="B4" s="54">
        <f aca="true" t="shared" si="0" ref="B4:B18">IF(C4="","",ROW()-3)</f>
        <v>1</v>
      </c>
      <c r="C4" s="55" t="str">
        <f ca="1">LEFT(OFFSET(CHOOSE($A$2+1,'資格賽編組表'!$C$6,'R1編組表'!$C$6,'R2編組表'!$C$6,'R3編組表'!$C$6,'R4編組表'!$C$6),(ROW()-4)*$AA$1,COLUMN()-3),4)</f>
        <v>吳純葳 </v>
      </c>
      <c r="D4" s="56" t="str">
        <f ca="1">LEFT(OFFSET(CHOOSE($A$2+1,'資格賽編組表'!$C$6,'R1編組表'!$C$6,'R2編組表'!$C$6,'R3編組表'!$C$6,'R4編組表'!$C$6),(ROW()-4)*$AA$1,COLUMN()-3),4)</f>
        <v>黃亭瑄 </v>
      </c>
      <c r="E4" s="56" t="str">
        <f ca="1">LEFT(OFFSET(CHOOSE($A$2+1,'資格賽編組表'!$C$6,'R1編組表'!$C$6,'R2編組表'!$C$6,'R3編組表'!$C$6,'R4編組表'!$C$6),(ROW()-4)*$AA$1,COLUMN()-3),4)</f>
        <v>徐純鳳 </v>
      </c>
      <c r="F4" s="57">
        <f ca="1">LEFT(OFFSET(CHOOSE($A$2+1,'資格賽編組表'!$C$6,'R1編組表'!$C$6,'R2編組表'!$C$6,'R3編組表'!$C$6,'R4編組表'!$C$6),(ROW()-4)*$AA$1,COLUMN()-3),4)</f>
      </c>
      <c r="G4" s="58">
        <f>IF(B4="","",'基本資料'!$B$7+'基本資料'!$L$7*(B4-1)/60/24)</f>
        <v>0.2569444444444445</v>
      </c>
      <c r="H4" s="59">
        <f aca="true" t="shared" si="1" ref="H4:P4">IF($B4="","",G4+H$3*100/60/24)</f>
        <v>0.26736111111111116</v>
      </c>
      <c r="I4" s="60">
        <f t="shared" si="1"/>
        <v>0.27986111111111117</v>
      </c>
      <c r="J4" s="58">
        <f t="shared" si="1"/>
        <v>0.29027777777777786</v>
      </c>
      <c r="K4" s="59">
        <f t="shared" si="1"/>
        <v>0.30069444444444454</v>
      </c>
      <c r="L4" s="60">
        <f t="shared" si="1"/>
        <v>0.3090277777777779</v>
      </c>
      <c r="M4" s="58">
        <f t="shared" si="1"/>
        <v>0.3194444444444446</v>
      </c>
      <c r="N4" s="59">
        <f t="shared" si="1"/>
        <v>0.32986111111111127</v>
      </c>
      <c r="O4" s="60">
        <f t="shared" si="1"/>
        <v>0.33819444444444463</v>
      </c>
      <c r="P4" s="58">
        <f t="shared" si="1"/>
        <v>0.35069444444444464</v>
      </c>
    </row>
    <row r="5" spans="1:16" ht="16.5">
      <c r="A5" s="148"/>
      <c r="B5" s="61">
        <f t="shared" si="0"/>
        <v>2</v>
      </c>
      <c r="C5" s="62" t="str">
        <f ca="1">LEFT(OFFSET(CHOOSE($A$2+1,'資格賽編組表'!$C$6,'R1編組表'!$C$6,'R2編組表'!$C$6,'R3編組表'!$C$6,'R4編組表'!$C$6),(ROW()-4)*$AA$1,COLUMN()-3),4)</f>
        <v>劉芃姍 </v>
      </c>
      <c r="D5" s="63" t="str">
        <f ca="1">LEFT(OFFSET(CHOOSE($A$2+1,'資格賽編組表'!$C$6,'R1編組表'!$C$6,'R2編組表'!$C$6,'R3編組表'!$C$6,'R4編組表'!$C$6),(ROW()-4)*$AA$1,COLUMN()-3),4)</f>
        <v>郭瑜恬 </v>
      </c>
      <c r="E5" s="63" t="str">
        <f ca="1">LEFT(OFFSET(CHOOSE($A$2+1,'資格賽編組表'!$C$6,'R1編組表'!$C$6,'R2編組表'!$C$6,'R3編組表'!$C$6,'R4編組表'!$C$6),(ROW()-4)*$AA$1,COLUMN()-3),4)</f>
        <v>曾　楨 </v>
      </c>
      <c r="F5" s="64">
        <f ca="1">LEFT(OFFSET(CHOOSE($A$2+1,'資格賽編組表'!$C$6,'R1編組表'!$C$6,'R2編組表'!$C$6,'R3編組表'!$C$6,'R4編組表'!$C$6),(ROW()-4)*$AA$1,COLUMN()-3),4)</f>
      </c>
      <c r="G5" s="65">
        <f>IF(B5="","",'基本資料'!$B$7+'基本資料'!$L$7*(B5-1)/60/24)</f>
        <v>0.26319444444444445</v>
      </c>
      <c r="H5" s="66">
        <f aca="true" t="shared" si="2" ref="H5:P5">IF($B5="","",G5+H$3*100/60/24)</f>
        <v>0.27361111111111114</v>
      </c>
      <c r="I5" s="67">
        <f t="shared" si="2"/>
        <v>0.28611111111111115</v>
      </c>
      <c r="J5" s="65">
        <f t="shared" si="2"/>
        <v>0.29652777777777783</v>
      </c>
      <c r="K5" s="66">
        <f t="shared" si="2"/>
        <v>0.3069444444444445</v>
      </c>
      <c r="L5" s="67">
        <f t="shared" si="2"/>
        <v>0.3152777777777779</v>
      </c>
      <c r="M5" s="65">
        <f t="shared" si="2"/>
        <v>0.32569444444444456</v>
      </c>
      <c r="N5" s="66">
        <f t="shared" si="2"/>
        <v>0.33611111111111125</v>
      </c>
      <c r="O5" s="67">
        <f t="shared" si="2"/>
        <v>0.3444444444444446</v>
      </c>
      <c r="P5" s="65">
        <f t="shared" si="2"/>
        <v>0.3569444444444446</v>
      </c>
    </row>
    <row r="6" spans="1:16" ht="16.5">
      <c r="A6" s="148"/>
      <c r="B6" s="68">
        <f t="shared" si="0"/>
        <v>3</v>
      </c>
      <c r="C6" s="69" t="str">
        <f ca="1">LEFT(OFFSET(CHOOSE($A$2+1,'資格賽編組表'!$C$6,'R1編組表'!$C$6,'R2編組表'!$C$6,'R3編組表'!$C$6,'R4編組表'!$C$6),(ROW()-4)*$AA$1,COLUMN()-3),4)</f>
        <v>安禾佑 </v>
      </c>
      <c r="D6" s="70" t="str">
        <f ca="1">LEFT(OFFSET(CHOOSE($A$2+1,'資格賽編組表'!$C$6,'R1編組表'!$C$6,'R2編組表'!$C$6,'R3編組表'!$C$6,'R4編組表'!$C$6),(ROW()-4)*$AA$1,COLUMN()-3),4)</f>
        <v>劉庭妤 </v>
      </c>
      <c r="E6" s="70" t="str">
        <f ca="1">LEFT(OFFSET(CHOOSE($A$2+1,'資格賽編組表'!$C$6,'R1編組表'!$C$6,'R2編組表'!$C$6,'R3編組表'!$C$6,'R4編組表'!$C$6),(ROW()-4)*$AA$1,COLUMN()-3),4)</f>
        <v>詹芷綺 </v>
      </c>
      <c r="F6" s="71" t="str">
        <f ca="1">LEFT(OFFSET(CHOOSE($A$2+1,'資格賽編組表'!$C$6,'R1編組表'!$C$6,'R2編組表'!$C$6,'R3編組表'!$C$6,'R4編組表'!$C$6),(ROW()-4)*$AA$1,COLUMN()-3),4)</f>
        <v>周書羽 </v>
      </c>
      <c r="G6" s="72">
        <f>IF(B6="","",'基本資料'!$B$7+'基本資料'!$L$7*(B6-1)/60/24)</f>
        <v>0.2694444444444445</v>
      </c>
      <c r="H6" s="73">
        <f aca="true" t="shared" si="3" ref="H6:P6">IF($B6="","",G6+H$3*100/60/24)</f>
        <v>0.27986111111111117</v>
      </c>
      <c r="I6" s="74">
        <f t="shared" si="3"/>
        <v>0.2923611111111112</v>
      </c>
      <c r="J6" s="72">
        <f t="shared" si="3"/>
        <v>0.30277777777777787</v>
      </c>
      <c r="K6" s="73">
        <f t="shared" si="3"/>
        <v>0.31319444444444455</v>
      </c>
      <c r="L6" s="74">
        <f t="shared" si="3"/>
        <v>0.3215277777777779</v>
      </c>
      <c r="M6" s="72">
        <f t="shared" si="3"/>
        <v>0.3319444444444446</v>
      </c>
      <c r="N6" s="73">
        <f t="shared" si="3"/>
        <v>0.3423611111111113</v>
      </c>
      <c r="O6" s="74">
        <f t="shared" si="3"/>
        <v>0.35069444444444464</v>
      </c>
      <c r="P6" s="72">
        <f t="shared" si="3"/>
        <v>0.36319444444444465</v>
      </c>
    </row>
    <row r="7" spans="1:16" ht="16.5">
      <c r="A7" s="148"/>
      <c r="B7" s="54">
        <f t="shared" si="0"/>
        <v>4</v>
      </c>
      <c r="C7" s="75" t="str">
        <f ca="1">LEFT(OFFSET(CHOOSE($A$2+1,'資格賽編組表'!$C$6,'R1編組表'!$C$6,'R2編組表'!$C$6,'R3編組表'!$C$6,'R4編組表'!$C$6),(ROW()-4)*$AA$1,COLUMN()-3),4)</f>
        <v>黃至晨 </v>
      </c>
      <c r="D7" s="76" t="str">
        <f ca="1">LEFT(OFFSET(CHOOSE($A$2+1,'資格賽編組表'!$C$6,'R1編組表'!$C$6,'R2編組表'!$C$6,'R3編組表'!$C$6,'R4編組表'!$C$6),(ROW()-4)*$AA$1,COLUMN()-3),4)</f>
        <v>張哲睿 </v>
      </c>
      <c r="E7" s="76" t="str">
        <f ca="1">LEFT(OFFSET(CHOOSE($A$2+1,'資格賽編組表'!$C$6,'R1編組表'!$C$6,'R2編組表'!$C$6,'R3編組表'!$C$6,'R4編組表'!$C$6),(ROW()-4)*$AA$1,COLUMN()-3),4)</f>
        <v>張廷瑋 </v>
      </c>
      <c r="F7" s="77">
        <f ca="1">LEFT(OFFSET(CHOOSE($A$2+1,'資格賽編組表'!$C$6,'R1編組表'!$C$6,'R2編組表'!$C$6,'R3編組表'!$C$6,'R4編組表'!$C$6),(ROW()-4)*$AA$1,COLUMN()-3),4)</f>
      </c>
      <c r="G7" s="58">
        <f>IF(B7="","",'基本資料'!$B$7+'基本資料'!$L$7*(B7-1)/60/24)</f>
        <v>0.27569444444444446</v>
      </c>
      <c r="H7" s="59">
        <f aca="true" t="shared" si="4" ref="H7:P7">IF($B7="","",G7+H$3*100/60/24)</f>
        <v>0.28611111111111115</v>
      </c>
      <c r="I7" s="60">
        <f t="shared" si="4"/>
        <v>0.29861111111111116</v>
      </c>
      <c r="J7" s="58">
        <f t="shared" si="4"/>
        <v>0.30902777777777785</v>
      </c>
      <c r="K7" s="59">
        <f t="shared" si="4"/>
        <v>0.31944444444444453</v>
      </c>
      <c r="L7" s="60">
        <f t="shared" si="4"/>
        <v>0.3277777777777779</v>
      </c>
      <c r="M7" s="58">
        <f t="shared" si="4"/>
        <v>0.3381944444444446</v>
      </c>
      <c r="N7" s="59">
        <f t="shared" si="4"/>
        <v>0.34861111111111126</v>
      </c>
      <c r="O7" s="60">
        <f t="shared" si="4"/>
        <v>0.3569444444444446</v>
      </c>
      <c r="P7" s="58">
        <f t="shared" si="4"/>
        <v>0.36944444444444463</v>
      </c>
    </row>
    <row r="8" spans="1:16" ht="16.5">
      <c r="A8" s="148"/>
      <c r="B8" s="61">
        <f t="shared" si="0"/>
        <v>5</v>
      </c>
      <c r="C8" s="62" t="str">
        <f ca="1">LEFT(OFFSET(CHOOSE($A$2+1,'資格賽編組表'!$C$6,'R1編組表'!$C$6,'R2編組表'!$C$6,'R3編組表'!$C$6,'R4編組表'!$C$6),(ROW()-4)*$AA$1,COLUMN()-3),4)</f>
        <v>李長祐 </v>
      </c>
      <c r="D8" s="63" t="str">
        <f ca="1">LEFT(OFFSET(CHOOSE($A$2+1,'資格賽編組表'!$C$6,'R1編組表'!$C$6,'R2編組表'!$C$6,'R3編組表'!$C$6,'R4編組表'!$C$6),(ROW()-4)*$AA$1,COLUMN()-3),4)</f>
        <v>林凡凱 </v>
      </c>
      <c r="E8" s="63" t="str">
        <f ca="1">LEFT(OFFSET(CHOOSE($A$2+1,'資格賽編組表'!$C$6,'R1編組表'!$C$6,'R2編組表'!$C$6,'R3編組表'!$C$6,'R4編組表'!$C$6),(ROW()-4)*$AA$1,COLUMN()-3),4)</f>
        <v>簡士閔 </v>
      </c>
      <c r="F8" s="64">
        <f ca="1">LEFT(OFFSET(CHOOSE($A$2+1,'資格賽編組表'!$C$6,'R1編組表'!$C$6,'R2編組表'!$C$6,'R3編組表'!$C$6,'R4編組表'!$C$6),(ROW()-4)*$AA$1,COLUMN()-3),4)</f>
      </c>
      <c r="G8" s="65">
        <f>IF(B8="","",'基本資料'!$B$7+'基本資料'!$L$7*(B8-1)/60/24)</f>
        <v>0.2819444444444445</v>
      </c>
      <c r="H8" s="66">
        <f aca="true" t="shared" si="5" ref="H8:P8">IF($B8="","",G8+H$3*100/60/24)</f>
        <v>0.2923611111111112</v>
      </c>
      <c r="I8" s="67">
        <f t="shared" si="5"/>
        <v>0.3048611111111112</v>
      </c>
      <c r="J8" s="65">
        <f t="shared" si="5"/>
        <v>0.3152777777777779</v>
      </c>
      <c r="K8" s="66">
        <f t="shared" si="5"/>
        <v>0.32569444444444456</v>
      </c>
      <c r="L8" s="67">
        <f t="shared" si="5"/>
        <v>0.3340277777777779</v>
      </c>
      <c r="M8" s="65">
        <f t="shared" si="5"/>
        <v>0.3444444444444446</v>
      </c>
      <c r="N8" s="66">
        <f t="shared" si="5"/>
        <v>0.3548611111111113</v>
      </c>
      <c r="O8" s="67">
        <f t="shared" si="5"/>
        <v>0.36319444444444465</v>
      </c>
      <c r="P8" s="65">
        <f t="shared" si="5"/>
        <v>0.37569444444444466</v>
      </c>
    </row>
    <row r="9" spans="1:16" ht="16.5">
      <c r="A9" s="148"/>
      <c r="B9" s="68">
        <f t="shared" si="0"/>
        <v>6</v>
      </c>
      <c r="C9" s="69" t="str">
        <f ca="1">LEFT(OFFSET(CHOOSE($A$2+1,'資格賽編組表'!$C$6,'R1編組表'!$C$6,'R2編組表'!$C$6,'R3編組表'!$C$6,'R4編組表'!$C$6),(ROW()-4)*$AA$1,COLUMN()-3),4)</f>
        <v>黃君宇 </v>
      </c>
      <c r="D9" s="70" t="str">
        <f ca="1">LEFT(OFFSET(CHOOSE($A$2+1,'資格賽編組表'!$C$6,'R1編組表'!$C$6,'R2編組表'!$C$6,'R3編組表'!$C$6,'R4編組表'!$C$6),(ROW()-4)*$AA$1,COLUMN()-3),4)</f>
        <v>陳季群 </v>
      </c>
      <c r="E9" s="70" t="str">
        <f ca="1">LEFT(OFFSET(CHOOSE($A$2+1,'資格賽編組表'!$C$6,'R1編組表'!$C$6,'R2編組表'!$C$6,'R3編組表'!$C$6,'R4編組表'!$C$6),(ROW()-4)*$AA$1,COLUMN()-3),4)</f>
        <v>陳衍仁 </v>
      </c>
      <c r="F9" s="71">
        <f ca="1">LEFT(OFFSET(CHOOSE($A$2+1,'資格賽編組表'!$C$6,'R1編組表'!$C$6,'R2編組表'!$C$6,'R3編組表'!$C$6,'R4編組表'!$C$6),(ROW()-4)*$AA$1,COLUMN()-3),4)</f>
      </c>
      <c r="G9" s="72">
        <f>IF(B9="","",'基本資料'!$B$7+'基本資料'!$L$7*(B9-1)/60/24)</f>
        <v>0.2881944444444445</v>
      </c>
      <c r="H9" s="73">
        <f aca="true" t="shared" si="6" ref="H9:P9">IF($B9="","",G9+H$3*100/60/24)</f>
        <v>0.29861111111111116</v>
      </c>
      <c r="I9" s="74">
        <f t="shared" si="6"/>
        <v>0.31111111111111117</v>
      </c>
      <c r="J9" s="72">
        <f t="shared" si="6"/>
        <v>0.32152777777777786</v>
      </c>
      <c r="K9" s="73">
        <f t="shared" si="6"/>
        <v>0.33194444444444454</v>
      </c>
      <c r="L9" s="74">
        <f t="shared" si="6"/>
        <v>0.3402777777777779</v>
      </c>
      <c r="M9" s="72">
        <f t="shared" si="6"/>
        <v>0.3506944444444446</v>
      </c>
      <c r="N9" s="73">
        <f t="shared" si="6"/>
        <v>0.36111111111111127</v>
      </c>
      <c r="O9" s="74">
        <f t="shared" si="6"/>
        <v>0.36944444444444463</v>
      </c>
      <c r="P9" s="72">
        <f t="shared" si="6"/>
        <v>0.38194444444444464</v>
      </c>
    </row>
    <row r="10" spans="1:16" ht="16.5">
      <c r="A10" s="148"/>
      <c r="B10" s="54">
        <f t="shared" si="0"/>
        <v>7</v>
      </c>
      <c r="C10" s="75" t="str">
        <f ca="1">LEFT(OFFSET(CHOOSE($A$2+1,'資格賽編組表'!$C$6,'R1編組表'!$C$6,'R2編組表'!$C$6,'R3編組表'!$C$6,'R4編組表'!$C$6),(ROW()-4)*$AA$1,COLUMN()-3),4)</f>
        <v>涂　睿 </v>
      </c>
      <c r="D10" s="76" t="str">
        <f ca="1">LEFT(OFFSET(CHOOSE($A$2+1,'資格賽編組表'!$C$6,'R1編組表'!$C$6,'R2編組表'!$C$6,'R3編組表'!$C$6,'R4編組表'!$C$6),(ROW()-4)*$AA$1,COLUMN()-3),4)</f>
        <v>柯亮宇 </v>
      </c>
      <c r="E10" s="76" t="str">
        <f ca="1">LEFT(OFFSET(CHOOSE($A$2+1,'資格賽編組表'!$C$6,'R1編組表'!$C$6,'R2編組表'!$C$6,'R3編組表'!$C$6,'R4編組表'!$C$6),(ROW()-4)*$AA$1,COLUMN()-3),4)</f>
        <v>吳允植 </v>
      </c>
      <c r="F10" s="77">
        <f ca="1">LEFT(OFFSET(CHOOSE($A$2+1,'資格賽編組表'!$C$6,'R1編組表'!$C$6,'R2編組表'!$C$6,'R3編組表'!$C$6,'R4編組表'!$C$6),(ROW()-4)*$AA$1,COLUMN()-3),4)</f>
      </c>
      <c r="G10" s="58">
        <f>IF(B10="","",'基本資料'!$B$7+'基本資料'!$L$7*(B10-1)/60/24)</f>
        <v>0.29444444444444445</v>
      </c>
      <c r="H10" s="59">
        <f aca="true" t="shared" si="7" ref="H10:P10">IF($B10="","",G10+H$3*100/60/24)</f>
        <v>0.30486111111111114</v>
      </c>
      <c r="I10" s="60">
        <f t="shared" si="7"/>
        <v>0.31736111111111115</v>
      </c>
      <c r="J10" s="58">
        <f t="shared" si="7"/>
        <v>0.32777777777777783</v>
      </c>
      <c r="K10" s="59">
        <f t="shared" si="7"/>
        <v>0.3381944444444445</v>
      </c>
      <c r="L10" s="60">
        <f t="shared" si="7"/>
        <v>0.3465277777777779</v>
      </c>
      <c r="M10" s="58">
        <f t="shared" si="7"/>
        <v>0.35694444444444456</v>
      </c>
      <c r="N10" s="59">
        <f t="shared" si="7"/>
        <v>0.36736111111111125</v>
      </c>
      <c r="O10" s="60">
        <f t="shared" si="7"/>
        <v>0.3756944444444446</v>
      </c>
      <c r="P10" s="58">
        <f t="shared" si="7"/>
        <v>0.3881944444444446</v>
      </c>
    </row>
    <row r="11" spans="1:16" ht="16.5">
      <c r="A11" s="148"/>
      <c r="B11" s="61">
        <f t="shared" si="0"/>
        <v>8</v>
      </c>
      <c r="C11" s="62" t="str">
        <f ca="1">LEFT(OFFSET(CHOOSE($A$2+1,'資格賽編組表'!$C$6,'R1編組表'!$C$6,'R2編組表'!$C$6,'R3編組表'!$C$6,'R4編組表'!$C$6),(ROW()-4)*$AA$1,COLUMN()-3),4)</f>
        <v>楊孝哲 </v>
      </c>
      <c r="D11" s="63" t="str">
        <f ca="1">LEFT(OFFSET(CHOOSE($A$2+1,'資格賽編組表'!$C$6,'R1編組表'!$C$6,'R2編組表'!$C$6,'R3編組表'!$C$6,'R4編組表'!$C$6),(ROW()-4)*$AA$1,COLUMN()-3),4)</f>
        <v>楊云睿 </v>
      </c>
      <c r="E11" s="63" t="str">
        <f ca="1">LEFT(OFFSET(CHOOSE($A$2+1,'資格賽編組表'!$C$6,'R1編組表'!$C$6,'R2編組表'!$C$6,'R3編組表'!$C$6,'R4編組表'!$C$6),(ROW()-4)*$AA$1,COLUMN()-3),4)</f>
        <v>陳頎森 </v>
      </c>
      <c r="F11" s="64">
        <f ca="1">LEFT(OFFSET(CHOOSE($A$2+1,'資格賽編組表'!$C$6,'R1編組表'!$C$6,'R2編組表'!$C$6,'R3編組表'!$C$6,'R4編組表'!$C$6),(ROW()-4)*$AA$1,COLUMN()-3),4)</f>
      </c>
      <c r="G11" s="65">
        <f>IF(B11="","",'基本資料'!$B$7+'基本資料'!$L$7*(B11-1)/60/24)</f>
        <v>0.3006944444444445</v>
      </c>
      <c r="H11" s="66">
        <f aca="true" t="shared" si="8" ref="H11:P11">IF($B11="","",G11+H$3*100/60/24)</f>
        <v>0.31111111111111117</v>
      </c>
      <c r="I11" s="67">
        <f t="shared" si="8"/>
        <v>0.3236111111111112</v>
      </c>
      <c r="J11" s="65">
        <f t="shared" si="8"/>
        <v>0.33402777777777787</v>
      </c>
      <c r="K11" s="66">
        <f t="shared" si="8"/>
        <v>0.34444444444444455</v>
      </c>
      <c r="L11" s="67">
        <f t="shared" si="8"/>
        <v>0.3527777777777779</v>
      </c>
      <c r="M11" s="65">
        <f t="shared" si="8"/>
        <v>0.3631944444444446</v>
      </c>
      <c r="N11" s="66">
        <f t="shared" si="8"/>
        <v>0.3736111111111113</v>
      </c>
      <c r="O11" s="67">
        <f t="shared" si="8"/>
        <v>0.38194444444444464</v>
      </c>
      <c r="P11" s="65">
        <f t="shared" si="8"/>
        <v>0.39444444444444465</v>
      </c>
    </row>
    <row r="12" spans="1:16" ht="16.5">
      <c r="A12" s="148"/>
      <c r="B12" s="68">
        <f t="shared" si="0"/>
        <v>9</v>
      </c>
      <c r="C12" s="69" t="str">
        <f ca="1">LEFT(OFFSET(CHOOSE($A$2+1,'資格賽編組表'!$C$6,'R1編組表'!$C$6,'R2編組表'!$C$6,'R3編組表'!$C$6,'R4編組表'!$C$6),(ROW()-4)*$AA$1,COLUMN()-3),4)</f>
        <v>吳芷昀 </v>
      </c>
      <c r="D12" s="70" t="str">
        <f ca="1">LEFT(OFFSET(CHOOSE($A$2+1,'資格賽編組表'!$C$6,'R1編組表'!$C$6,'R2編組表'!$C$6,'R3編組表'!$C$6,'R4編組表'!$C$6),(ROW()-4)*$AA$1,COLUMN()-3),4)</f>
        <v>郭涵涓 </v>
      </c>
      <c r="E12" s="70" t="str">
        <f ca="1">LEFT(OFFSET(CHOOSE($A$2+1,'資格賽編組表'!$C$6,'R1編組表'!$C$6,'R2編組表'!$C$6,'R3編組表'!$C$6,'R4編組表'!$C$6),(ROW()-4)*$AA$1,COLUMN()-3),4)</f>
        <v>梁祺芬 </v>
      </c>
      <c r="F12" s="71">
        <f ca="1">LEFT(OFFSET(CHOOSE($A$2+1,'資格賽編組表'!$C$6,'R1編組表'!$C$6,'R2編組表'!$C$6,'R3編組表'!$C$6,'R4編組表'!$C$6),(ROW()-4)*$AA$1,COLUMN()-3),4)</f>
      </c>
      <c r="G12" s="72">
        <f>IF(B12="","",'基本資料'!$B$7+'基本資料'!$L$7*(B12-1)/60/24)</f>
        <v>0.30694444444444446</v>
      </c>
      <c r="H12" s="73">
        <f aca="true" t="shared" si="9" ref="H12:P12">IF($B12="","",G12+H$3*100/60/24)</f>
        <v>0.31736111111111115</v>
      </c>
      <c r="I12" s="74">
        <f t="shared" si="9"/>
        <v>0.32986111111111116</v>
      </c>
      <c r="J12" s="72">
        <f t="shared" si="9"/>
        <v>0.34027777777777785</v>
      </c>
      <c r="K12" s="73">
        <f t="shared" si="9"/>
        <v>0.35069444444444453</v>
      </c>
      <c r="L12" s="74">
        <f t="shared" si="9"/>
        <v>0.3590277777777779</v>
      </c>
      <c r="M12" s="72">
        <f t="shared" si="9"/>
        <v>0.3694444444444446</v>
      </c>
      <c r="N12" s="73">
        <f t="shared" si="9"/>
        <v>0.37986111111111126</v>
      </c>
      <c r="O12" s="74">
        <f t="shared" si="9"/>
        <v>0.3881944444444446</v>
      </c>
      <c r="P12" s="72">
        <f t="shared" si="9"/>
        <v>0.40069444444444463</v>
      </c>
    </row>
    <row r="13" spans="1:16" ht="16.5">
      <c r="A13" s="148"/>
      <c r="B13" s="54">
        <f t="shared" si="0"/>
        <v>10</v>
      </c>
      <c r="C13" s="75" t="str">
        <f ca="1">LEFT(OFFSET(CHOOSE($A$2+1,'資格賽編組表'!$C$6,'R1編組表'!$C$6,'R2編組表'!$C$6,'R3編組表'!$C$6,'R4編組表'!$C$6),(ROW()-4)*$AA$1,COLUMN()-3),4)</f>
        <v>侯羽桑 </v>
      </c>
      <c r="D13" s="76" t="str">
        <f ca="1">LEFT(OFFSET(CHOOSE($A$2+1,'資格賽編組表'!$C$6,'R1編組表'!$C$6,'R2編組表'!$C$6,'R3編組表'!$C$6,'R4編組表'!$C$6),(ROW()-4)*$AA$1,COLUMN()-3),4)</f>
        <v>涂郡庭 </v>
      </c>
      <c r="E13" s="76" t="str">
        <f ca="1">LEFT(OFFSET(CHOOSE($A$2+1,'資格賽編組表'!$C$6,'R1編組表'!$C$6,'R2編組表'!$C$6,'R3編組表'!$C$6,'R4編組表'!$C$6),(ROW()-4)*$AA$1,COLUMN()-3),4)</f>
        <v>洪若華 </v>
      </c>
      <c r="F13" s="77">
        <f ca="1">LEFT(OFFSET(CHOOSE($A$2+1,'資格賽編組表'!$C$6,'R1編組表'!$C$6,'R2編組表'!$C$6,'R3編組表'!$C$6,'R4編組表'!$C$6),(ROW()-4)*$AA$1,COLUMN()-3),4)</f>
      </c>
      <c r="G13" s="58">
        <f>IF(B13="","",'基本資料'!$B$7+'基本資料'!$L$7*(B13-1)/60/24)</f>
        <v>0.3131944444444445</v>
      </c>
      <c r="H13" s="59">
        <f aca="true" t="shared" si="10" ref="H13:P13">IF($B13="","",G13+H$3*100/60/24)</f>
        <v>0.3236111111111112</v>
      </c>
      <c r="I13" s="60">
        <f t="shared" si="10"/>
        <v>0.3361111111111112</v>
      </c>
      <c r="J13" s="58">
        <f t="shared" si="10"/>
        <v>0.3465277777777779</v>
      </c>
      <c r="K13" s="59">
        <f t="shared" si="10"/>
        <v>0.35694444444444456</v>
      </c>
      <c r="L13" s="60">
        <f t="shared" si="10"/>
        <v>0.3652777777777779</v>
      </c>
      <c r="M13" s="58">
        <f t="shared" si="10"/>
        <v>0.3756944444444446</v>
      </c>
      <c r="N13" s="59">
        <f t="shared" si="10"/>
        <v>0.3861111111111113</v>
      </c>
      <c r="O13" s="60">
        <f t="shared" si="10"/>
        <v>0.39444444444444465</v>
      </c>
      <c r="P13" s="58">
        <f t="shared" si="10"/>
        <v>0.40694444444444466</v>
      </c>
    </row>
    <row r="14" spans="1:16" ht="16.5">
      <c r="A14" s="148"/>
      <c r="B14" s="61">
        <f t="shared" si="0"/>
        <v>11</v>
      </c>
      <c r="C14" s="62" t="str">
        <f ca="1">IF($AA$1=1,"",LEFT(OFFSET(CHOOSE($A$2+1,'資格賽編組表'!$C$6,'R1編組表'!$C$6,'R2編組表'!$C$6,'R3編組表'!$C$6,'R4編組表'!$C$6),(ROW()-4)*$AA$1,COLUMN()-3),4))</f>
        <v>賴怡廷 </v>
      </c>
      <c r="D14" s="63" t="str">
        <f ca="1">IF($AA$1=1,"",LEFT(OFFSET(CHOOSE($A$2+1,'資格賽編組表'!$C$6,'R1編組表'!$C$6,'R2編組表'!$C$6,'R3編組表'!$C$6,'R4編組表'!$C$6),(ROW()-4)*$AA$1,COLUMN()-3),4))</f>
        <v>王薏涵 </v>
      </c>
      <c r="E14" s="63" t="str">
        <f ca="1">IF($AA$1=1,"",LEFT(OFFSET(CHOOSE($A$2+1,'資格賽編組表'!$C$6,'R1編組表'!$C$6,'R2編組表'!$C$6,'R3編組表'!$C$6,'R4編組表'!$C$6),(ROW()-4)*$AA$1,COLUMN()-3),4))</f>
        <v>張雨心 </v>
      </c>
      <c r="F14" s="64">
        <f ca="1">IF($AA$1=1,"",LEFT(OFFSET(CHOOSE($A$2+1,'資格賽編組表'!$C$6,'R1編組表'!$C$6,'R2編組表'!$C$6,'R3編組表'!$C$6,'R4編組表'!$C$6),(ROW()-4)*$AA$1,COLUMN()-3),4))</f>
      </c>
      <c r="G14" s="65">
        <f>IF(B14="","",'基本資料'!$B$7+'基本資料'!$L$7*(B14-1)/60/24)</f>
        <v>0.3194444444444445</v>
      </c>
      <c r="H14" s="66">
        <f aca="true" t="shared" si="11" ref="H14:P14">IF($B14="","",G14+H$3*100/60/24)</f>
        <v>0.32986111111111116</v>
      </c>
      <c r="I14" s="67">
        <f t="shared" si="11"/>
        <v>0.34236111111111117</v>
      </c>
      <c r="J14" s="65">
        <f t="shared" si="11"/>
        <v>0.35277777777777786</v>
      </c>
      <c r="K14" s="66">
        <f t="shared" si="11"/>
        <v>0.36319444444444454</v>
      </c>
      <c r="L14" s="67">
        <f t="shared" si="11"/>
        <v>0.3715277777777779</v>
      </c>
      <c r="M14" s="65">
        <f t="shared" si="11"/>
        <v>0.3819444444444446</v>
      </c>
      <c r="N14" s="66">
        <f t="shared" si="11"/>
        <v>0.39236111111111127</v>
      </c>
      <c r="O14" s="67">
        <f t="shared" si="11"/>
        <v>0.40069444444444463</v>
      </c>
      <c r="P14" s="65">
        <f t="shared" si="11"/>
        <v>0.41319444444444464</v>
      </c>
    </row>
    <row r="15" spans="1:16" ht="16.5">
      <c r="A15" s="148"/>
      <c r="B15" s="68">
        <f t="shared" si="0"/>
        <v>12</v>
      </c>
      <c r="C15" s="69" t="str">
        <f ca="1">IF($AA$1=1,"",LEFT(OFFSET(CHOOSE($A$2+1,'資格賽編組表'!$C$6,'R1編組表'!$C$6,'R2編組表'!$C$6,'R3編組表'!$C$6,'R4編組表'!$C$6),(ROW()-4)*$AA$1,COLUMN()-3),4))</f>
        <v>章巧宜 </v>
      </c>
      <c r="D15" s="70" t="str">
        <f ca="1">IF($AA$1=1,"",LEFT(OFFSET(CHOOSE($A$2+1,'資格賽編組表'!$C$6,'R1編組表'!$C$6,'R2編組表'!$C$6,'R3編組表'!$C$6,'R4編組表'!$C$6),(ROW()-4)*$AA$1,COLUMN()-3),4))</f>
        <v>洪紫庭 </v>
      </c>
      <c r="E15" s="70" t="str">
        <f ca="1">IF($AA$1=1,"",LEFT(OFFSET(CHOOSE($A$2+1,'資格賽編組表'!$C$6,'R1編組表'!$C$6,'R2編組表'!$C$6,'R3編組表'!$C$6,'R4編組表'!$C$6),(ROW()-4)*$AA$1,COLUMN()-3),4))</f>
        <v>羅尹楨 </v>
      </c>
      <c r="F15" s="71">
        <f ca="1">IF($AA$1=1,"",LEFT(OFFSET(CHOOSE($A$2+1,'資格賽編組表'!$C$6,'R1編組表'!$C$6,'R2編組表'!$C$6,'R3編組表'!$C$6,'R4編組表'!$C$6),(ROW()-4)*$AA$1,COLUMN()-3),4))</f>
      </c>
      <c r="G15" s="72">
        <f>IF(B15="","",'基本資料'!$B$7+'基本資料'!$L$7*(B15-1)/60/24)</f>
        <v>0.32569444444444445</v>
      </c>
      <c r="H15" s="73">
        <f aca="true" t="shared" si="12" ref="H15:P15">IF($B15="","",G15+H$3*100/60/24)</f>
        <v>0.33611111111111114</v>
      </c>
      <c r="I15" s="74">
        <f t="shared" si="12"/>
        <v>0.34861111111111115</v>
      </c>
      <c r="J15" s="72">
        <f t="shared" si="12"/>
        <v>0.35902777777777783</v>
      </c>
      <c r="K15" s="73">
        <f t="shared" si="12"/>
        <v>0.3694444444444445</v>
      </c>
      <c r="L15" s="74">
        <f t="shared" si="12"/>
        <v>0.3777777777777779</v>
      </c>
      <c r="M15" s="72">
        <f t="shared" si="12"/>
        <v>0.38819444444444456</v>
      </c>
      <c r="N15" s="73">
        <f t="shared" si="12"/>
        <v>0.39861111111111125</v>
      </c>
      <c r="O15" s="74">
        <f t="shared" si="12"/>
        <v>0.4069444444444446</v>
      </c>
      <c r="P15" s="72">
        <f t="shared" si="12"/>
        <v>0.4194444444444446</v>
      </c>
    </row>
    <row r="16" spans="1:16" ht="16.5">
      <c r="A16" s="148"/>
      <c r="B16" s="54">
        <f t="shared" si="0"/>
        <v>13</v>
      </c>
      <c r="C16" s="75" t="str">
        <f ca="1">IF($AA$1=1,"",LEFT(OFFSET(CHOOSE($A$2+1,'資格賽編組表'!$C$6,'R1編組表'!$C$6,'R2編組表'!$C$6,'R3編組表'!$C$6,'R4編組表'!$C$6),(ROW()-4)*$AA$1,COLUMN()-3),4))</f>
        <v>陳慈惠 </v>
      </c>
      <c r="D16" s="76" t="str">
        <f ca="1">IF($AA$1=1,"",LEFT(OFFSET(CHOOSE($A$2+1,'資格賽編組表'!$C$6,'R1編組表'!$C$6,'R2編組表'!$C$6,'R3編組表'!$C$6,'R4編組表'!$C$6),(ROW()-4)*$AA$1,COLUMN()-3),4))</f>
        <v>蔡欣恩 </v>
      </c>
      <c r="E16" s="76" t="str">
        <f ca="1">IF($AA$1=1,"",LEFT(OFFSET(CHOOSE($A$2+1,'資格賽編組表'!$C$6,'R1編組表'!$C$6,'R2編組表'!$C$6,'R3編組表'!$C$6,'R4編組表'!$C$6),(ROW()-4)*$AA$1,COLUMN()-3),4))</f>
        <v>伍以晴 </v>
      </c>
      <c r="F16" s="77">
        <f ca="1">IF($AA$1=1,"",LEFT(OFFSET(CHOOSE($A$2+1,'資格賽編組表'!$C$6,'R1編組表'!$C$6,'R2編組表'!$C$6,'R3編組表'!$C$6,'R4編組表'!$C$6),(ROW()-4)*$AA$1,COLUMN()-3),4))</f>
      </c>
      <c r="G16" s="58">
        <f>IF(B16="","",'基本資料'!$B$7+'基本資料'!$L$7*(B16-1)/60/24)</f>
        <v>0.3319444444444445</v>
      </c>
      <c r="H16" s="59">
        <f aca="true" t="shared" si="13" ref="H16:P16">IF($B16="","",G16+H$3*100/60/24)</f>
        <v>0.34236111111111117</v>
      </c>
      <c r="I16" s="60">
        <f t="shared" si="13"/>
        <v>0.3548611111111112</v>
      </c>
      <c r="J16" s="58">
        <f t="shared" si="13"/>
        <v>0.36527777777777787</v>
      </c>
      <c r="K16" s="59">
        <f t="shared" si="13"/>
        <v>0.37569444444444455</v>
      </c>
      <c r="L16" s="60">
        <f t="shared" si="13"/>
        <v>0.3840277777777779</v>
      </c>
      <c r="M16" s="58">
        <f t="shared" si="13"/>
        <v>0.3944444444444446</v>
      </c>
      <c r="N16" s="59">
        <f t="shared" si="13"/>
        <v>0.4048611111111113</v>
      </c>
      <c r="O16" s="60">
        <f t="shared" si="13"/>
        <v>0.41319444444444464</v>
      </c>
      <c r="P16" s="58">
        <f t="shared" si="13"/>
        <v>0.42569444444444465</v>
      </c>
    </row>
    <row r="17" spans="1:16" ht="16.5">
      <c r="A17" s="148"/>
      <c r="B17" s="61">
        <f t="shared" si="0"/>
      </c>
      <c r="C17" s="62">
        <f ca="1">IF($AA$1=1,"",LEFT(OFFSET(CHOOSE($A$2+1,'資格賽編組表'!$C$6,'R1編組表'!$C$6,'R2編組表'!$C$6,'R3編組表'!$C$6,'R4編組表'!$C$6),(ROW()-4)*$AA$1,COLUMN()-3),4))</f>
      </c>
      <c r="D17" s="63">
        <f ca="1">IF($AA$1=1,"",LEFT(OFFSET(CHOOSE($A$2+1,'資格賽編組表'!$C$6,'R1編組表'!$C$6,'R2編組表'!$C$6,'R3編組表'!$C$6,'R4編組表'!$C$6),(ROW()-4)*$AA$1,COLUMN()-3),4))</f>
      </c>
      <c r="E17" s="63">
        <f ca="1">IF($AA$1=1,"",LEFT(OFFSET(CHOOSE($A$2+1,'資格賽編組表'!$C$6,'R1編組表'!$C$6,'R2編組表'!$C$6,'R3編組表'!$C$6,'R4編組表'!$C$6),(ROW()-4)*$AA$1,COLUMN()-3),4))</f>
      </c>
      <c r="F17" s="64">
        <f ca="1">IF($AA$1=1,"",LEFT(OFFSET(CHOOSE($A$2+1,'資格賽編組表'!$C$6,'R1編組表'!$C$6,'R2編組表'!$C$6,'R3編組表'!$C$6,'R4編組表'!$C$6),(ROW()-4)*$AA$1,COLUMN()-3),4))</f>
      </c>
      <c r="G17" s="65">
        <f>IF(B17="","",'基本資料'!$B$7+'基本資料'!$L$7*(B17-1)/60/24)</f>
      </c>
      <c r="H17" s="66">
        <f aca="true" t="shared" si="14" ref="H17:P17">IF($B17="","",G17+H$3*100/60/24)</f>
      </c>
      <c r="I17" s="67">
        <f t="shared" si="14"/>
      </c>
      <c r="J17" s="65">
        <f t="shared" si="14"/>
      </c>
      <c r="K17" s="66">
        <f t="shared" si="14"/>
      </c>
      <c r="L17" s="67">
        <f t="shared" si="14"/>
      </c>
      <c r="M17" s="65">
        <f t="shared" si="14"/>
      </c>
      <c r="N17" s="66">
        <f t="shared" si="14"/>
      </c>
      <c r="O17" s="67">
        <f t="shared" si="14"/>
      </c>
      <c r="P17" s="65">
        <f t="shared" si="14"/>
      </c>
    </row>
    <row r="18" spans="1:16" ht="16.5">
      <c r="A18" s="148"/>
      <c r="B18" s="68">
        <f t="shared" si="0"/>
      </c>
      <c r="C18" s="78">
        <f ca="1">IF($AA$1=1,"",LEFT(OFFSET(CHOOSE($A$2+1,'資格賽編組表'!$C$6,'R1編組表'!$C$6,'R2編組表'!$C$6,'R3編組表'!$C$6,'R4編組表'!$C$6),(ROW()-4)*$AA$1,COLUMN()-3),4))</f>
      </c>
      <c r="D18" s="79">
        <f ca="1">IF($AA$1=1,"",LEFT(OFFSET(CHOOSE($A$2+1,'資格賽編組表'!$C$6,'R1編組表'!$C$6,'R2編組表'!$C$6,'R3編組表'!$C$6,'R4編組表'!$C$6),(ROW()-4)*$AA$1,COLUMN()-3),4))</f>
      </c>
      <c r="E18" s="79">
        <f ca="1">IF($AA$1=1,"",LEFT(OFFSET(CHOOSE($A$2+1,'資格賽編組表'!$C$6,'R1編組表'!$C$6,'R2編組表'!$C$6,'R3編組表'!$C$6,'R4編組表'!$C$6),(ROW()-4)*$AA$1,COLUMN()-3),4))</f>
      </c>
      <c r="F18" s="80">
        <f ca="1">IF($AA$1=1,"",LEFT(OFFSET(CHOOSE($A$2+1,'資格賽編組表'!$C$6,'R1編組表'!$C$6,'R2編組表'!$C$6,'R3編組表'!$C$6,'R4編組表'!$C$6),(ROW()-4)*$AA$1,COLUMN()-3),4))</f>
      </c>
      <c r="G18" s="72">
        <f>IF(B18="","",'基本資料'!$B$7+'基本資料'!$L$7*(B18-1)/60/24)</f>
      </c>
      <c r="H18" s="73">
        <f aca="true" t="shared" si="15" ref="H18:P18">IF($B18="","",G18+H$3*100/60/24)</f>
      </c>
      <c r="I18" s="74">
        <f t="shared" si="15"/>
      </c>
      <c r="J18" s="72">
        <f t="shared" si="15"/>
      </c>
      <c r="K18" s="73">
        <f t="shared" si="15"/>
      </c>
      <c r="L18" s="74">
        <f t="shared" si="15"/>
      </c>
      <c r="M18" s="72">
        <f t="shared" si="15"/>
      </c>
      <c r="N18" s="73">
        <f t="shared" si="15"/>
      </c>
      <c r="O18" s="74">
        <f t="shared" si="15"/>
      </c>
      <c r="P18" s="72">
        <f t="shared" si="15"/>
      </c>
    </row>
    <row r="19" spans="1:16" ht="16.5">
      <c r="A19" s="148" t="s">
        <v>115</v>
      </c>
      <c r="B19" s="54">
        <f aca="true" t="shared" si="16" ref="B19:B33">IF(C19="","",ROW()-18)</f>
        <v>1</v>
      </c>
      <c r="C19" s="55" t="str">
        <f ca="1">LEFT(OFFSET(CHOOSE($A$2+1,'資格賽編組表'!$C$18,'R1編組表'!$C$44,'R2編組表'!$C$44,'R3編組表'!$C$44,'R4編組表'!$C$44),(ROW()-19)*$AA$1,COLUMN()-3),4)</f>
        <v>林冠妤 </v>
      </c>
      <c r="D19" s="56" t="str">
        <f ca="1">LEFT(OFFSET(CHOOSE($A$2+1,'資格賽編組表'!$C$18,'R1編組表'!$C$44,'R2編組表'!$C$44,'R3編組表'!$C$44,'R4編組表'!$C$44),(ROW()-19)*$AA$1,COLUMN()-3),4)</f>
        <v>黃郁評 </v>
      </c>
      <c r="E19" s="56" t="str">
        <f ca="1">LEFT(OFFSET(CHOOSE($A$2+1,'資格賽編組表'!$C$18,'R1編組表'!$C$44,'R2編組表'!$C$44,'R3編組表'!$C$44,'R4編組表'!$C$44),(ROW()-19)*$AA$1,COLUMN()-3),4)</f>
        <v>林子涵 </v>
      </c>
      <c r="F19" s="57">
        <f ca="1">LEFT(OFFSET(CHOOSE($A$2+1,'資格賽編組表'!$C$18,'R1編組表'!$C$44,'R2編組表'!$C$44,'R3編組表'!$C$44,'R4編組表'!$C$44),(ROW()-19)*$AA$1,COLUMN()-3),4)</f>
      </c>
      <c r="G19" s="58">
        <f aca="true" t="shared" si="17" ref="G19:G33">IF(B19="","",P37+5/60/24)</f>
        <v>0.35416666666666685</v>
      </c>
      <c r="H19" s="59">
        <f aca="true" t="shared" si="18" ref="H19:P19">IF($B19="","",G19+H$3*100/60/24)</f>
        <v>0.36458333333333354</v>
      </c>
      <c r="I19" s="60">
        <f t="shared" si="18"/>
        <v>0.37708333333333355</v>
      </c>
      <c r="J19" s="58">
        <f t="shared" si="18"/>
        <v>0.38750000000000023</v>
      </c>
      <c r="K19" s="59">
        <f t="shared" si="18"/>
        <v>0.3979166666666669</v>
      </c>
      <c r="L19" s="60">
        <f t="shared" si="18"/>
        <v>0.4062500000000003</v>
      </c>
      <c r="M19" s="58">
        <f t="shared" si="18"/>
        <v>0.41666666666666696</v>
      </c>
      <c r="N19" s="59">
        <f t="shared" si="18"/>
        <v>0.42708333333333365</v>
      </c>
      <c r="O19" s="60">
        <f t="shared" si="18"/>
        <v>0.435416666666667</v>
      </c>
      <c r="P19" s="58">
        <f t="shared" si="18"/>
        <v>0.447916666666667</v>
      </c>
    </row>
    <row r="20" spans="1:16" ht="16.5">
      <c r="A20" s="148"/>
      <c r="B20" s="61">
        <f t="shared" si="16"/>
        <v>2</v>
      </c>
      <c r="C20" s="62" t="str">
        <f ca="1">LEFT(OFFSET(CHOOSE($A$2+1,'資格賽編組表'!$C$18,'R1編組表'!$C$44,'R2編組表'!$C$44,'R3編組表'!$C$44,'R4編組表'!$C$44),(ROW()-19)*$AA$1,COLUMN()-3),4)</f>
        <v>俞涵軒 </v>
      </c>
      <c r="D20" s="63" t="str">
        <f ca="1">LEFT(OFFSET(CHOOSE($A$2+1,'資格賽編組表'!$C$18,'R1編組表'!$C$44,'R2編組表'!$C$44,'R3編組表'!$C$44,'R4編組表'!$C$44),(ROW()-19)*$AA$1,COLUMN()-3),4)</f>
        <v>侯羽薔 </v>
      </c>
      <c r="E20" s="63" t="str">
        <f ca="1">LEFT(OFFSET(CHOOSE($A$2+1,'資格賽編組表'!$C$18,'R1編組表'!$C$44,'R2編組表'!$C$44,'R3編組表'!$C$44,'R4編組表'!$C$44),(ROW()-19)*$AA$1,COLUMN()-3),4)</f>
        <v>張子怡 </v>
      </c>
      <c r="F20" s="64">
        <f ca="1">LEFT(OFFSET(CHOOSE($A$2+1,'資格賽編組表'!$C$18,'R1編組表'!$C$44,'R2編組表'!$C$44,'R3編組表'!$C$44,'R4編組表'!$C$44),(ROW()-19)*$AA$1,COLUMN()-3),4)</f>
      </c>
      <c r="G20" s="65">
        <f t="shared" si="17"/>
        <v>0.36041666666666683</v>
      </c>
      <c r="H20" s="66">
        <f aca="true" t="shared" si="19" ref="H20:P20">IF($B20="","",G20+H$3*100/60/24)</f>
        <v>0.3708333333333335</v>
      </c>
      <c r="I20" s="67">
        <f t="shared" si="19"/>
        <v>0.3833333333333335</v>
      </c>
      <c r="J20" s="65">
        <f t="shared" si="19"/>
        <v>0.3937500000000002</v>
      </c>
      <c r="K20" s="66">
        <f t="shared" si="19"/>
        <v>0.4041666666666669</v>
      </c>
      <c r="L20" s="67">
        <f t="shared" si="19"/>
        <v>0.41250000000000026</v>
      </c>
      <c r="M20" s="65">
        <f t="shared" si="19"/>
        <v>0.42291666666666694</v>
      </c>
      <c r="N20" s="66">
        <f t="shared" si="19"/>
        <v>0.4333333333333336</v>
      </c>
      <c r="O20" s="67">
        <f t="shared" si="19"/>
        <v>0.441666666666667</v>
      </c>
      <c r="P20" s="65">
        <f t="shared" si="19"/>
        <v>0.454166666666667</v>
      </c>
    </row>
    <row r="21" spans="1:16" ht="16.5">
      <c r="A21" s="148"/>
      <c r="B21" s="68">
        <f t="shared" si="16"/>
        <v>3</v>
      </c>
      <c r="C21" s="69" t="str">
        <f ca="1">LEFT(OFFSET(CHOOSE($A$2+1,'資格賽編組表'!$C$18,'R1編組表'!$C$44,'R2編組表'!$C$44,'R3編組表'!$C$44,'R4編組表'!$C$44),(ROW()-19)*$AA$1,COLUMN()-3),4)</f>
        <v>林婕恩 </v>
      </c>
      <c r="D21" s="70" t="str">
        <f ca="1">LEFT(OFFSET(CHOOSE($A$2+1,'資格賽編組表'!$C$18,'R1編組表'!$C$44,'R2編組表'!$C$44,'R3編組表'!$C$44,'R4編組表'!$C$44),(ROW()-19)*$AA$1,COLUMN()-3),4)</f>
        <v>陳靜慈 </v>
      </c>
      <c r="E21" s="70" t="str">
        <f ca="1">LEFT(OFFSET(CHOOSE($A$2+1,'資格賽編組表'!$C$18,'R1編組表'!$C$44,'R2編組表'!$C$44,'R3編組表'!$C$44,'R4編組表'!$C$44),(ROW()-19)*$AA$1,COLUMN()-3),4)</f>
        <v>張雅淳 </v>
      </c>
      <c r="F21" s="71">
        <f ca="1">LEFT(OFFSET(CHOOSE($A$2+1,'資格賽編組表'!$C$18,'R1編組表'!$C$44,'R2編組表'!$C$44,'R3編組表'!$C$44,'R4編組表'!$C$44),(ROW()-19)*$AA$1,COLUMN()-3),4)</f>
      </c>
      <c r="G21" s="72">
        <f t="shared" si="17"/>
        <v>0.36666666666666686</v>
      </c>
      <c r="H21" s="73">
        <f aca="true" t="shared" si="20" ref="H21:P21">IF($B21="","",G21+H$3*100/60/24)</f>
        <v>0.37708333333333355</v>
      </c>
      <c r="I21" s="74">
        <f t="shared" si="20"/>
        <v>0.38958333333333356</v>
      </c>
      <c r="J21" s="72">
        <f t="shared" si="20"/>
        <v>0.40000000000000024</v>
      </c>
      <c r="K21" s="73">
        <f t="shared" si="20"/>
        <v>0.41041666666666693</v>
      </c>
      <c r="L21" s="74">
        <f t="shared" si="20"/>
        <v>0.4187500000000003</v>
      </c>
      <c r="M21" s="72">
        <f t="shared" si="20"/>
        <v>0.429166666666667</v>
      </c>
      <c r="N21" s="73">
        <f t="shared" si="20"/>
        <v>0.43958333333333366</v>
      </c>
      <c r="O21" s="74">
        <f t="shared" si="20"/>
        <v>0.447916666666667</v>
      </c>
      <c r="P21" s="72">
        <f t="shared" si="20"/>
        <v>0.46041666666666703</v>
      </c>
    </row>
    <row r="22" spans="1:16" ht="16.5">
      <c r="A22" s="148"/>
      <c r="B22" s="54">
        <f t="shared" si="16"/>
        <v>4</v>
      </c>
      <c r="C22" s="75" t="str">
        <f ca="1">LEFT(OFFSET(CHOOSE($A$2+1,'資格賽編組表'!$C$18,'R1編組表'!$C$44,'R2編組表'!$C$44,'R3編組表'!$C$44,'R4編組表'!$C$44),(ROW()-19)*$AA$1,COLUMN()-3),4)</f>
        <v>陳守成 </v>
      </c>
      <c r="D22" s="76" t="str">
        <f ca="1">LEFT(OFFSET(CHOOSE($A$2+1,'資格賽編組表'!$C$18,'R1編組表'!$C$44,'R2編組表'!$C$44,'R3編組表'!$C$44,'R4編組表'!$C$44),(ROW()-19)*$AA$1,COLUMN()-3),4)</f>
        <v>蘇晉弘 </v>
      </c>
      <c r="E22" s="76" t="str">
        <f ca="1">LEFT(OFFSET(CHOOSE($A$2+1,'資格賽編組表'!$C$18,'R1編組表'!$C$44,'R2編組表'!$C$44,'R3編組表'!$C$44,'R4編組表'!$C$44),(ROW()-19)*$AA$1,COLUMN()-3),4)</f>
        <v>陳伯豪 </v>
      </c>
      <c r="F22" s="77">
        <f ca="1">LEFT(OFFSET(CHOOSE($A$2+1,'資格賽編組表'!$C$18,'R1編組表'!$C$44,'R2編組表'!$C$44,'R3編組表'!$C$44,'R4編組表'!$C$44),(ROW()-19)*$AA$1,COLUMN()-3),4)</f>
      </c>
      <c r="G22" s="58">
        <f t="shared" si="17"/>
        <v>0.37291666666666684</v>
      </c>
      <c r="H22" s="59">
        <f aca="true" t="shared" si="21" ref="H22:P22">IF($B22="","",G22+H$3*100/60/24)</f>
        <v>0.3833333333333335</v>
      </c>
      <c r="I22" s="60">
        <f t="shared" si="21"/>
        <v>0.39583333333333354</v>
      </c>
      <c r="J22" s="58">
        <f t="shared" si="21"/>
        <v>0.4062500000000002</v>
      </c>
      <c r="K22" s="59">
        <f t="shared" si="21"/>
        <v>0.4166666666666669</v>
      </c>
      <c r="L22" s="60">
        <f t="shared" si="21"/>
        <v>0.42500000000000027</v>
      </c>
      <c r="M22" s="58">
        <f t="shared" si="21"/>
        <v>0.43541666666666695</v>
      </c>
      <c r="N22" s="59">
        <f t="shared" si="21"/>
        <v>0.44583333333333364</v>
      </c>
      <c r="O22" s="60">
        <f t="shared" si="21"/>
        <v>0.454166666666667</v>
      </c>
      <c r="P22" s="58">
        <f t="shared" si="21"/>
        <v>0.466666666666667</v>
      </c>
    </row>
    <row r="23" spans="1:16" ht="16.5">
      <c r="A23" s="148"/>
      <c r="B23" s="61">
        <f t="shared" si="16"/>
        <v>5</v>
      </c>
      <c r="C23" s="62" t="str">
        <f ca="1">LEFT(OFFSET(CHOOSE($A$2+1,'資格賽編組表'!$C$18,'R1編組表'!$C$44,'R2編組表'!$C$44,'R3編組表'!$C$44,'R4編組表'!$C$44),(ROW()-19)*$AA$1,COLUMN()-3),4)</f>
        <v>楊浚頡 </v>
      </c>
      <c r="D23" s="63" t="str">
        <f ca="1">LEFT(OFFSET(CHOOSE($A$2+1,'資格賽編組表'!$C$18,'R1編組表'!$C$44,'R2編組表'!$C$44,'R3編組表'!$C$44,'R4編組表'!$C$44),(ROW()-19)*$AA$1,COLUMN()-3),4)</f>
        <v>彭鉦雄 </v>
      </c>
      <c r="E23" s="63" t="str">
        <f ca="1">LEFT(OFFSET(CHOOSE($A$2+1,'資格賽編組表'!$C$18,'R1編組表'!$C$44,'R2編組表'!$C$44,'R3編組表'!$C$44,'R4編組表'!$C$44),(ROW()-19)*$AA$1,COLUMN()-3),4)</f>
        <v>沙比亞特</v>
      </c>
      <c r="F23" s="64">
        <f ca="1">LEFT(OFFSET(CHOOSE($A$2+1,'資格賽編組表'!$C$18,'R1編組表'!$C$44,'R2編組表'!$C$44,'R3編組表'!$C$44,'R4編組表'!$C$44),(ROW()-19)*$AA$1,COLUMN()-3),4)</f>
      </c>
      <c r="G23" s="65">
        <f t="shared" si="17"/>
        <v>0.3791666666666669</v>
      </c>
      <c r="H23" s="66">
        <f aca="true" t="shared" si="22" ref="H23:P23">IF($B23="","",G23+H$3*100/60/24)</f>
        <v>0.38958333333333356</v>
      </c>
      <c r="I23" s="67">
        <f t="shared" si="22"/>
        <v>0.40208333333333357</v>
      </c>
      <c r="J23" s="65">
        <f t="shared" si="22"/>
        <v>0.41250000000000026</v>
      </c>
      <c r="K23" s="66">
        <f t="shared" si="22"/>
        <v>0.42291666666666694</v>
      </c>
      <c r="L23" s="67">
        <f t="shared" si="22"/>
        <v>0.4312500000000003</v>
      </c>
      <c r="M23" s="65">
        <f t="shared" si="22"/>
        <v>0.441666666666667</v>
      </c>
      <c r="N23" s="66">
        <f t="shared" si="22"/>
        <v>0.45208333333333367</v>
      </c>
      <c r="O23" s="67">
        <f t="shared" si="22"/>
        <v>0.46041666666666703</v>
      </c>
      <c r="P23" s="65">
        <f t="shared" si="22"/>
        <v>0.47291666666666704</v>
      </c>
    </row>
    <row r="24" spans="1:16" ht="16.5">
      <c r="A24" s="148"/>
      <c r="B24" s="68">
        <f t="shared" si="16"/>
        <v>6</v>
      </c>
      <c r="C24" s="69" t="str">
        <f ca="1">LEFT(OFFSET(CHOOSE($A$2+1,'資格賽編組表'!$C$18,'R1編組表'!$C$44,'R2編組表'!$C$44,'R3編組表'!$C$44,'R4編組表'!$C$44),(ROW()-19)*$AA$1,COLUMN()-3),4)</f>
        <v>丁子軒 </v>
      </c>
      <c r="D24" s="70" t="str">
        <f ca="1">LEFT(OFFSET(CHOOSE($A$2+1,'資格賽編組表'!$C$18,'R1編組表'!$C$44,'R2編組表'!$C$44,'R3編組表'!$C$44,'R4編組表'!$C$44),(ROW()-19)*$AA$1,COLUMN()-3),4)</f>
        <v>林為超 </v>
      </c>
      <c r="E24" s="70" t="str">
        <f ca="1">LEFT(OFFSET(CHOOSE($A$2+1,'資格賽編組表'!$C$18,'R1編組表'!$C$44,'R2編組表'!$C$44,'R3編組表'!$C$44,'R4編組表'!$C$44),(ROW()-19)*$AA$1,COLUMN()-3),4)</f>
        <v>曾豐棟 </v>
      </c>
      <c r="F24" s="71" t="str">
        <f ca="1">LEFT(OFFSET(CHOOSE($A$2+1,'資格賽編組表'!$C$18,'R1編組表'!$C$44,'R2編組表'!$C$44,'R3編組表'!$C$44,'R4編組表'!$C$44),(ROW()-19)*$AA$1,COLUMN()-3),4)</f>
        <v>謝霆葳 </v>
      </c>
      <c r="G24" s="72">
        <f t="shared" si="17"/>
        <v>0.38541666666666685</v>
      </c>
      <c r="H24" s="73">
        <f aca="true" t="shared" si="23" ref="H24:P24">IF($B24="","",G24+H$3*100/60/24)</f>
        <v>0.39583333333333354</v>
      </c>
      <c r="I24" s="74">
        <f t="shared" si="23"/>
        <v>0.40833333333333355</v>
      </c>
      <c r="J24" s="72">
        <f t="shared" si="23"/>
        <v>0.41875000000000023</v>
      </c>
      <c r="K24" s="73">
        <f t="shared" si="23"/>
        <v>0.4291666666666669</v>
      </c>
      <c r="L24" s="74">
        <f t="shared" si="23"/>
        <v>0.4375000000000003</v>
      </c>
      <c r="M24" s="72">
        <f t="shared" si="23"/>
        <v>0.44791666666666696</v>
      </c>
      <c r="N24" s="73">
        <f t="shared" si="23"/>
        <v>0.45833333333333365</v>
      </c>
      <c r="O24" s="74">
        <f t="shared" si="23"/>
        <v>0.466666666666667</v>
      </c>
      <c r="P24" s="72">
        <f t="shared" si="23"/>
        <v>0.479166666666667</v>
      </c>
    </row>
    <row r="25" spans="1:16" ht="16.5">
      <c r="A25" s="148"/>
      <c r="B25" s="54">
        <f t="shared" si="16"/>
        <v>7</v>
      </c>
      <c r="C25" s="75" t="str">
        <f ca="1">LEFT(OFFSET(CHOOSE($A$2+1,'資格賽編組表'!$C$18,'R1編組表'!$C$44,'R2編組表'!$C$44,'R3編組表'!$C$44,'R4編組表'!$C$44),(ROW()-19)*$AA$1,COLUMN()-3),4)</f>
        <v>張勛宸 </v>
      </c>
      <c r="D25" s="76" t="str">
        <f ca="1">LEFT(OFFSET(CHOOSE($A$2+1,'資格賽編組表'!$C$18,'R1編組表'!$C$44,'R2編組表'!$C$44,'R3編組表'!$C$44,'R4編組表'!$C$44),(ROW()-19)*$AA$1,COLUMN()-3),4)</f>
        <v>沈威成 </v>
      </c>
      <c r="E25" s="76" t="str">
        <f ca="1">LEFT(OFFSET(CHOOSE($A$2+1,'資格賽編組表'!$C$18,'R1編組表'!$C$44,'R2編組表'!$C$44,'R3編組表'!$C$44,'R4編組表'!$C$44),(ROW()-19)*$AA$1,COLUMN()-3),4)</f>
        <v>廖云瑞 </v>
      </c>
      <c r="F25" s="77">
        <f ca="1">LEFT(OFFSET(CHOOSE($A$2+1,'資格賽編組表'!$C$18,'R1編組表'!$C$44,'R2編組表'!$C$44,'R3編組表'!$C$44,'R4編組表'!$C$44),(ROW()-19)*$AA$1,COLUMN()-3),4)</f>
      </c>
      <c r="G25" s="58">
        <f t="shared" si="17"/>
        <v>0.39166666666666683</v>
      </c>
      <c r="H25" s="59">
        <f aca="true" t="shared" si="24" ref="H25:P25">IF($B25="","",G25+H$3*100/60/24)</f>
        <v>0.4020833333333335</v>
      </c>
      <c r="I25" s="60">
        <f t="shared" si="24"/>
        <v>0.4145833333333335</v>
      </c>
      <c r="J25" s="58">
        <f t="shared" si="24"/>
        <v>0.4250000000000002</v>
      </c>
      <c r="K25" s="59">
        <f t="shared" si="24"/>
        <v>0.4354166666666669</v>
      </c>
      <c r="L25" s="60">
        <f t="shared" si="24"/>
        <v>0.44375000000000026</v>
      </c>
      <c r="M25" s="58">
        <f t="shared" si="24"/>
        <v>0.45416666666666694</v>
      </c>
      <c r="N25" s="59">
        <f t="shared" si="24"/>
        <v>0.4645833333333336</v>
      </c>
      <c r="O25" s="60">
        <f t="shared" si="24"/>
        <v>0.472916666666667</v>
      </c>
      <c r="P25" s="58">
        <f t="shared" si="24"/>
        <v>0.485416666666667</v>
      </c>
    </row>
    <row r="26" spans="1:16" ht="16.5">
      <c r="A26" s="148"/>
      <c r="B26" s="61">
        <f t="shared" si="16"/>
        <v>8</v>
      </c>
      <c r="C26" s="62" t="str">
        <f ca="1">LEFT(OFFSET(CHOOSE($A$2+1,'資格賽編組表'!$C$18,'R1編組表'!$C$44,'R2編組表'!$C$44,'R3編組表'!$C$44,'R4編組表'!$C$44),(ROW()-19)*$AA$1,COLUMN()-3),4)</f>
        <v>詹昱韋 </v>
      </c>
      <c r="D26" s="63" t="str">
        <f ca="1">LEFT(OFFSET(CHOOSE($A$2+1,'資格賽編組表'!$C$18,'R1編組表'!$C$44,'R2編組表'!$C$44,'R3編組表'!$C$44,'R4編組表'!$C$44),(ROW()-19)*$AA$1,COLUMN()-3),4)</f>
        <v>林煒傑 </v>
      </c>
      <c r="E26" s="63" t="str">
        <f ca="1">LEFT(OFFSET(CHOOSE($A$2+1,'資格賽編組表'!$C$18,'R1編組表'!$C$44,'R2編組表'!$C$44,'R3編組表'!$C$44,'R4編組表'!$C$44),(ROW()-19)*$AA$1,COLUMN()-3),4)</f>
        <v>王偉軒 </v>
      </c>
      <c r="F26" s="64">
        <f ca="1">LEFT(OFFSET(CHOOSE($A$2+1,'資格賽編組表'!$C$18,'R1編組表'!$C$44,'R2編組表'!$C$44,'R3編組表'!$C$44,'R4編組表'!$C$44),(ROW()-19)*$AA$1,COLUMN()-3),4)</f>
      </c>
      <c r="G26" s="65">
        <f t="shared" si="17"/>
        <v>0.39791666666666686</v>
      </c>
      <c r="H26" s="66">
        <f aca="true" t="shared" si="25" ref="H26:P26">IF($B26="","",G26+H$3*100/60/24)</f>
        <v>0.40833333333333355</v>
      </c>
      <c r="I26" s="67">
        <f t="shared" si="25"/>
        <v>0.42083333333333356</v>
      </c>
      <c r="J26" s="65">
        <f t="shared" si="25"/>
        <v>0.43125000000000024</v>
      </c>
      <c r="K26" s="66">
        <f t="shared" si="25"/>
        <v>0.44166666666666693</v>
      </c>
      <c r="L26" s="67">
        <f t="shared" si="25"/>
        <v>0.4500000000000003</v>
      </c>
      <c r="M26" s="65">
        <f t="shared" si="25"/>
        <v>0.460416666666667</v>
      </c>
      <c r="N26" s="66">
        <f t="shared" si="25"/>
        <v>0.47083333333333366</v>
      </c>
      <c r="O26" s="67">
        <f t="shared" si="25"/>
        <v>0.479166666666667</v>
      </c>
      <c r="P26" s="65">
        <f t="shared" si="25"/>
        <v>0.49166666666666703</v>
      </c>
    </row>
    <row r="27" spans="1:16" ht="16.5">
      <c r="A27" s="148"/>
      <c r="B27" s="68">
        <f t="shared" si="16"/>
        <v>9</v>
      </c>
      <c r="C27" s="69" t="str">
        <f ca="1">LEFT(OFFSET(CHOOSE($A$2+1,'資格賽編組表'!$C$18,'R1編組表'!$C$44,'R2編組表'!$C$44,'R3編組表'!$C$44,'R4編組表'!$C$44),(ROW()-19)*$AA$1,COLUMN()-3),4)</f>
        <v>李昭樺 </v>
      </c>
      <c r="D27" s="70" t="str">
        <f ca="1">LEFT(OFFSET(CHOOSE($A$2+1,'資格賽編組表'!$C$18,'R1編組表'!$C$44,'R2編組表'!$C$44,'R3編組表'!$C$44,'R4編組表'!$C$44),(ROW()-19)*$AA$1,COLUMN()-3),4)</f>
        <v>謝主典 </v>
      </c>
      <c r="E27" s="70" t="str">
        <f ca="1">LEFT(OFFSET(CHOOSE($A$2+1,'資格賽編組表'!$C$18,'R1編組表'!$C$44,'R2編組表'!$C$44,'R3編組表'!$C$44,'R4編組表'!$C$44),(ROW()-19)*$AA$1,COLUMN()-3),4)</f>
        <v>劉永華 </v>
      </c>
      <c r="F27" s="71" t="str">
        <f ca="1">LEFT(OFFSET(CHOOSE($A$2+1,'資格賽編組表'!$C$18,'R1編組表'!$C$44,'R2編組表'!$C$44,'R3編組表'!$C$44,'R4編組表'!$C$44),(ROW()-19)*$AA$1,COLUMN()-3),4)</f>
        <v>王文暘 </v>
      </c>
      <c r="G27" s="72">
        <f t="shared" si="17"/>
        <v>0.40416666666666684</v>
      </c>
      <c r="H27" s="73">
        <f aca="true" t="shared" si="26" ref="H27:P27">IF($B27="","",G27+H$3*100/60/24)</f>
        <v>0.4145833333333335</v>
      </c>
      <c r="I27" s="74">
        <f t="shared" si="26"/>
        <v>0.42708333333333354</v>
      </c>
      <c r="J27" s="72">
        <f t="shared" si="26"/>
        <v>0.4375000000000002</v>
      </c>
      <c r="K27" s="73">
        <f t="shared" si="26"/>
        <v>0.4479166666666669</v>
      </c>
      <c r="L27" s="74">
        <f t="shared" si="26"/>
        <v>0.45625000000000027</v>
      </c>
      <c r="M27" s="72">
        <f t="shared" si="26"/>
        <v>0.46666666666666695</v>
      </c>
      <c r="N27" s="73">
        <f t="shared" si="26"/>
        <v>0.47708333333333364</v>
      </c>
      <c r="O27" s="74">
        <f t="shared" si="26"/>
        <v>0.485416666666667</v>
      </c>
      <c r="P27" s="72">
        <f t="shared" si="26"/>
        <v>0.497916666666667</v>
      </c>
    </row>
    <row r="28" spans="1:16" ht="16.5">
      <c r="A28" s="148"/>
      <c r="B28" s="54">
        <f t="shared" si="16"/>
        <v>10</v>
      </c>
      <c r="C28" s="75" t="str">
        <f ca="1">LEFT(OFFSET(CHOOSE($A$2+1,'資格賽編組表'!$C$18,'R1編組表'!$C$44,'R2編組表'!$C$44,'R3編組表'!$C$44,'R4編組表'!$C$44),(ROW()-19)*$AA$1,COLUMN()-3),4)</f>
        <v>呂孫儀 </v>
      </c>
      <c r="D28" s="76" t="str">
        <f ca="1">LEFT(OFFSET(CHOOSE($A$2+1,'資格賽編組表'!$C$18,'R1編組表'!$C$44,'R2編組表'!$C$44,'R3編組表'!$C$44,'R4編組表'!$C$44),(ROW()-19)*$AA$1,COLUMN()-3),4)</f>
        <v>何祐誠 </v>
      </c>
      <c r="E28" s="76" t="str">
        <f ca="1">LEFT(OFFSET(CHOOSE($A$2+1,'資格賽編組表'!$C$18,'R1編組表'!$C$44,'R2編組表'!$C$44,'R3編組表'!$C$44,'R4編組表'!$C$44),(ROW()-19)*$AA$1,COLUMN()-3),4)</f>
        <v>溫楨祥 </v>
      </c>
      <c r="F28" s="77" t="str">
        <f ca="1">LEFT(OFFSET(CHOOSE($A$2+1,'資格賽編組表'!$C$18,'R1編組表'!$C$44,'R2編組表'!$C$44,'R3編組表'!$C$44,'R4編組表'!$C$44),(ROW()-19)*$AA$1,COLUMN()-3),4)</f>
        <v>洪昭鑫 </v>
      </c>
      <c r="G28" s="58">
        <f t="shared" si="17"/>
        <v>0.4104166666666669</v>
      </c>
      <c r="H28" s="59">
        <f aca="true" t="shared" si="27" ref="H28:P28">IF($B28="","",G28+H$3*100/60/24)</f>
        <v>0.42083333333333356</v>
      </c>
      <c r="I28" s="60">
        <f t="shared" si="27"/>
        <v>0.43333333333333357</v>
      </c>
      <c r="J28" s="58">
        <f t="shared" si="27"/>
        <v>0.44375000000000026</v>
      </c>
      <c r="K28" s="59">
        <f t="shared" si="27"/>
        <v>0.45416666666666694</v>
      </c>
      <c r="L28" s="60">
        <f t="shared" si="27"/>
        <v>0.4625000000000003</v>
      </c>
      <c r="M28" s="58">
        <f t="shared" si="27"/>
        <v>0.472916666666667</v>
      </c>
      <c r="N28" s="59">
        <f t="shared" si="27"/>
        <v>0.48333333333333367</v>
      </c>
      <c r="O28" s="60">
        <f t="shared" si="27"/>
        <v>0.49166666666666703</v>
      </c>
      <c r="P28" s="58">
        <f t="shared" si="27"/>
        <v>0.504166666666667</v>
      </c>
    </row>
    <row r="29" spans="1:16" ht="16.5">
      <c r="A29" s="148"/>
      <c r="B29" s="61">
        <f t="shared" si="16"/>
        <v>11</v>
      </c>
      <c r="C29" s="62" t="str">
        <f ca="1">IF($AA$1=1,"",LEFT(OFFSET(CHOOSE($A$2+1,'資格賽編組表'!$C$18,'R1編組表'!$C$44,'R2編組表'!$C$44,'R3編組表'!$C$44,'R4編組表'!$C$44),(ROW()-19)*$AA$1,COLUMN()-3),4))</f>
        <v>許瑋哲 </v>
      </c>
      <c r="D29" s="63" t="str">
        <f ca="1">IF($AA$1=1,"",LEFT(OFFSET(CHOOSE($A$2+1,'資格賽編組表'!$C$18,'R1編組表'!$C$44,'R2編組表'!$C$44,'R3編組表'!$C$44,'R4編組表'!$C$44),(ROW()-19)*$AA$1,COLUMN()-3),4))</f>
        <v>林張恆 </v>
      </c>
      <c r="E29" s="63" t="str">
        <f ca="1">IF($AA$1=1,"",LEFT(OFFSET(CHOOSE($A$2+1,'資格賽編組表'!$C$18,'R1編組表'!$C$44,'R2編組表'!$C$44,'R3編組表'!$C$44,'R4編組表'!$C$44),(ROW()-19)*$AA$1,COLUMN()-3),4))</f>
        <v>黃書亞 </v>
      </c>
      <c r="F29" s="64">
        <f ca="1">IF($AA$1=1,"",LEFT(OFFSET(CHOOSE($A$2+1,'資格賽編組表'!$C$18,'R1編組表'!$C$44,'R2編組表'!$C$44,'R3編組表'!$C$44,'R4編組表'!$C$44),(ROW()-19)*$AA$1,COLUMN()-3),4))</f>
      </c>
      <c r="G29" s="65">
        <f t="shared" si="17"/>
        <v>0.41666666666666685</v>
      </c>
      <c r="H29" s="66">
        <f aca="true" t="shared" si="28" ref="H29:P29">IF($B29="","",G29+H$3*100/60/24)</f>
        <v>0.42708333333333354</v>
      </c>
      <c r="I29" s="67">
        <f t="shared" si="28"/>
        <v>0.43958333333333355</v>
      </c>
      <c r="J29" s="65">
        <f t="shared" si="28"/>
        <v>0.45000000000000023</v>
      </c>
      <c r="K29" s="66">
        <f t="shared" si="28"/>
        <v>0.4604166666666669</v>
      </c>
      <c r="L29" s="67">
        <f t="shared" si="28"/>
        <v>0.4687500000000003</v>
      </c>
      <c r="M29" s="65">
        <f t="shared" si="28"/>
        <v>0.47916666666666696</v>
      </c>
      <c r="N29" s="66">
        <f t="shared" si="28"/>
        <v>0.48958333333333365</v>
      </c>
      <c r="O29" s="67">
        <f t="shared" si="28"/>
        <v>0.497916666666667</v>
      </c>
      <c r="P29" s="65">
        <f t="shared" si="28"/>
        <v>0.510416666666667</v>
      </c>
    </row>
    <row r="30" spans="1:16" ht="16.5">
      <c r="A30" s="148"/>
      <c r="B30" s="68">
        <f t="shared" si="16"/>
        <v>12</v>
      </c>
      <c r="C30" s="69" t="str">
        <f ca="1">IF($AA$1=1,"",LEFT(OFFSET(CHOOSE($A$2+1,'資格賽編組表'!$C$18,'R1編組表'!$C$44,'R2編組表'!$C$44,'R3編組表'!$C$44,'R4編組表'!$C$44),(ROW()-19)*$AA$1,COLUMN()-3),4))</f>
        <v>劉威汎 </v>
      </c>
      <c r="D30" s="70" t="str">
        <f ca="1">IF($AA$1=1,"",LEFT(OFFSET(CHOOSE($A$2+1,'資格賽編組表'!$C$18,'R1編組表'!$C$44,'R2編組表'!$C$44,'R3編組表'!$C$44,'R4編組表'!$C$44),(ROW()-19)*$AA$1,COLUMN()-3),4))</f>
        <v>黃議增 </v>
      </c>
      <c r="E30" s="70" t="str">
        <f ca="1">IF($AA$1=1,"",LEFT(OFFSET(CHOOSE($A$2+1,'資格賽編組表'!$C$18,'R1編組表'!$C$44,'R2編組表'!$C$44,'R3編組表'!$C$44,'R4編組表'!$C$44),(ROW()-19)*$AA$1,COLUMN()-3),4))</f>
        <v>林晟毓 </v>
      </c>
      <c r="F30" s="71" t="str">
        <f ca="1">IF($AA$1=1,"",LEFT(OFFSET(CHOOSE($A$2+1,'資格賽編組表'!$C$18,'R1編組表'!$C$44,'R2編組表'!$C$44,'R3編組表'!$C$44,'R4編組表'!$C$44),(ROW()-19)*$AA$1,COLUMN()-3),4))</f>
        <v>王偉祥 </v>
      </c>
      <c r="G30" s="72">
        <f t="shared" si="17"/>
        <v>0.42291666666666683</v>
      </c>
      <c r="H30" s="73">
        <f aca="true" t="shared" si="29" ref="H30:P30">IF($B30="","",G30+H$3*100/60/24)</f>
        <v>0.4333333333333335</v>
      </c>
      <c r="I30" s="74">
        <f t="shared" si="29"/>
        <v>0.4458333333333335</v>
      </c>
      <c r="J30" s="72">
        <f t="shared" si="29"/>
        <v>0.4562500000000002</v>
      </c>
      <c r="K30" s="73">
        <f t="shared" si="29"/>
        <v>0.4666666666666669</v>
      </c>
      <c r="L30" s="74">
        <f t="shared" si="29"/>
        <v>0.47500000000000026</v>
      </c>
      <c r="M30" s="72">
        <f t="shared" si="29"/>
        <v>0.48541666666666694</v>
      </c>
      <c r="N30" s="73">
        <f t="shared" si="29"/>
        <v>0.4958333333333336</v>
      </c>
      <c r="O30" s="74">
        <f t="shared" si="29"/>
        <v>0.504166666666667</v>
      </c>
      <c r="P30" s="72">
        <f t="shared" si="29"/>
        <v>0.5166666666666669</v>
      </c>
    </row>
    <row r="31" spans="1:16" ht="16.5">
      <c r="A31" s="148"/>
      <c r="B31" s="54">
        <f t="shared" si="16"/>
        <v>13</v>
      </c>
      <c r="C31" s="75" t="str">
        <f ca="1">IF($AA$1=1,"",LEFT(OFFSET(CHOOSE($A$2+1,'資格賽編組表'!$C$18,'R1編組表'!$C$44,'R2編組表'!$C$44,'R3編組表'!$C$44,'R4編組表'!$C$44),(ROW()-19)*$AA$1,COLUMN()-3),4))</f>
        <v>江以安 </v>
      </c>
      <c r="D31" s="76" t="str">
        <f ca="1">IF($AA$1=1,"",LEFT(OFFSET(CHOOSE($A$2+1,'資格賽編組表'!$C$18,'R1編組表'!$C$44,'R2編組表'!$C$44,'R3編組表'!$C$44,'R4編組表'!$C$44),(ROW()-19)*$AA$1,COLUMN()-3),4))</f>
        <v>蔡哲弘 </v>
      </c>
      <c r="E31" s="76" t="str">
        <f ca="1">IF($AA$1=1,"",LEFT(OFFSET(CHOOSE($A$2+1,'資格賽編組表'!$C$18,'R1編組表'!$C$44,'R2編組表'!$C$44,'R3編組表'!$C$44,'R4編組表'!$C$44),(ROW()-19)*$AA$1,COLUMN()-3),4))</f>
        <v>李玠柏 </v>
      </c>
      <c r="F31" s="77" t="str">
        <f ca="1">IF($AA$1=1,"",LEFT(OFFSET(CHOOSE($A$2+1,'資格賽編組表'!$C$18,'R1編組表'!$C$44,'R2編組表'!$C$44,'R3編組表'!$C$44,'R4編組表'!$C$44),(ROW()-19)*$AA$1,COLUMN()-3),4))</f>
        <v>陳睿昇 </v>
      </c>
      <c r="G31" s="58">
        <f t="shared" si="17"/>
        <v>0.42916666666666686</v>
      </c>
      <c r="H31" s="59">
        <f aca="true" t="shared" si="30" ref="H31:P31">IF($B31="","",G31+H$3*100/60/24)</f>
        <v>0.43958333333333355</v>
      </c>
      <c r="I31" s="60">
        <f t="shared" si="30"/>
        <v>0.45208333333333356</v>
      </c>
      <c r="J31" s="58">
        <f t="shared" si="30"/>
        <v>0.46250000000000024</v>
      </c>
      <c r="K31" s="59">
        <f t="shared" si="30"/>
        <v>0.47291666666666693</v>
      </c>
      <c r="L31" s="60">
        <f t="shared" si="30"/>
        <v>0.4812500000000003</v>
      </c>
      <c r="M31" s="58">
        <f t="shared" si="30"/>
        <v>0.491666666666667</v>
      </c>
      <c r="N31" s="59">
        <f t="shared" si="30"/>
        <v>0.5020833333333337</v>
      </c>
      <c r="O31" s="60">
        <f t="shared" si="30"/>
        <v>0.510416666666667</v>
      </c>
      <c r="P31" s="58">
        <f t="shared" si="30"/>
        <v>0.5229166666666669</v>
      </c>
    </row>
    <row r="32" spans="1:16" ht="16.5">
      <c r="A32" s="148"/>
      <c r="B32" s="61">
        <f t="shared" si="16"/>
      </c>
      <c r="C32" s="62">
        <f ca="1">IF($AA$1=1,"",LEFT(OFFSET(CHOOSE($A$2+1,'資格賽編組表'!$C$18,'R1編組表'!$C$44,'R2編組表'!$C$44,'R3編組表'!$C$44,'R4編組表'!$C$44),(ROW()-19)*$AA$1,COLUMN()-3),4))</f>
      </c>
      <c r="D32" s="63">
        <f ca="1">IF($AA$1=1,"",LEFT(OFFSET(CHOOSE($A$2+1,'資格賽編組表'!$C$18,'R1編組表'!$C$44,'R2編組表'!$C$44,'R3編組表'!$C$44,'R4編組表'!$C$44),(ROW()-19)*$AA$1,COLUMN()-3),4))</f>
      </c>
      <c r="E32" s="63">
        <f ca="1">IF($AA$1=1,"",LEFT(OFFSET(CHOOSE($A$2+1,'資格賽編組表'!$C$18,'R1編組表'!$C$44,'R2編組表'!$C$44,'R3編組表'!$C$44,'R4編組表'!$C$44),(ROW()-19)*$AA$1,COLUMN()-3),4))</f>
      </c>
      <c r="F32" s="64">
        <f ca="1">IF($AA$1=1,"",LEFT(OFFSET(CHOOSE($A$2+1,'資格賽編組表'!$C$18,'R1編組表'!$C$44,'R2編組表'!$C$44,'R3編組表'!$C$44,'R4編組表'!$C$44),(ROW()-19)*$AA$1,COLUMN()-3),4))</f>
      </c>
      <c r="G32" s="65">
        <f t="shared" si="17"/>
      </c>
      <c r="H32" s="66">
        <f aca="true" t="shared" si="31" ref="H32:P32">IF($B32="","",G32+H$3*100/60/24)</f>
      </c>
      <c r="I32" s="67">
        <f t="shared" si="31"/>
      </c>
      <c r="J32" s="65">
        <f t="shared" si="31"/>
      </c>
      <c r="K32" s="66">
        <f t="shared" si="31"/>
      </c>
      <c r="L32" s="67">
        <f t="shared" si="31"/>
      </c>
      <c r="M32" s="65">
        <f t="shared" si="31"/>
      </c>
      <c r="N32" s="66">
        <f t="shared" si="31"/>
      </c>
      <c r="O32" s="67">
        <f t="shared" si="31"/>
      </c>
      <c r="P32" s="65">
        <f t="shared" si="31"/>
      </c>
    </row>
    <row r="33" spans="1:16" ht="16.5">
      <c r="A33" s="148"/>
      <c r="B33" s="68">
        <f t="shared" si="16"/>
      </c>
      <c r="C33" s="78">
        <f ca="1">IF($AA$1=1,"",LEFT(OFFSET(CHOOSE($A$2+1,'資格賽編組表'!$C$18,'R1編組表'!$C$44,'R2編組表'!$C$44,'R3編組表'!$C$44,'R4編組表'!$C$44),(ROW()-19)*$AA$1,COLUMN()-3),4))</f>
      </c>
      <c r="D33" s="79">
        <f ca="1">IF($AA$1=1,"",LEFT(OFFSET(CHOOSE($A$2+1,'資格賽編組表'!$C$18,'R1編組表'!$C$44,'R2編組表'!$C$44,'R3編組表'!$C$44,'R4編組表'!$C$44),(ROW()-19)*$AA$1,COLUMN()-3),4))</f>
      </c>
      <c r="E33" s="79">
        <f ca="1">IF($AA$1=1,"",LEFT(OFFSET(CHOOSE($A$2+1,'資格賽編組表'!$C$18,'R1編組表'!$C$44,'R2編組表'!$C$44,'R3編組表'!$C$44,'R4編組表'!$C$44),(ROW()-19)*$AA$1,COLUMN()-3),4))</f>
      </c>
      <c r="F33" s="80">
        <f ca="1">IF($AA$1=1,"",LEFT(OFFSET(CHOOSE($A$2+1,'資格賽編組表'!$C$18,'R1編組表'!$C$44,'R2編組表'!$C$44,'R3編組表'!$C$44,'R4編組表'!$C$44),(ROW()-19)*$AA$1,COLUMN()-3),4))</f>
      </c>
      <c r="G33" s="72">
        <f t="shared" si="17"/>
      </c>
      <c r="H33" s="73">
        <f aca="true" t="shared" si="32" ref="H33:P33">IF($B33="","",G33+H$3*100/60/24)</f>
      </c>
      <c r="I33" s="74">
        <f t="shared" si="32"/>
      </c>
      <c r="J33" s="72">
        <f t="shared" si="32"/>
      </c>
      <c r="K33" s="73">
        <f t="shared" si="32"/>
      </c>
      <c r="L33" s="74">
        <f t="shared" si="32"/>
      </c>
      <c r="M33" s="72">
        <f t="shared" si="32"/>
      </c>
      <c r="N33" s="73">
        <f t="shared" si="32"/>
      </c>
      <c r="O33" s="74">
        <f t="shared" si="32"/>
      </c>
      <c r="P33" s="72">
        <f t="shared" si="32"/>
      </c>
    </row>
    <row r="34" spans="1:16" ht="16.5">
      <c r="A34" s="149" t="str">
        <f>A1</f>
        <v>中華民國103年渣打全國業餘高爾夫秋季排名賽</v>
      </c>
      <c r="B34" s="149"/>
      <c r="C34" s="149"/>
      <c r="D34" s="149"/>
      <c r="E34" s="149"/>
      <c r="F34" s="149"/>
      <c r="G34" s="49" t="s">
        <v>112</v>
      </c>
      <c r="H34" s="49">
        <v>10</v>
      </c>
      <c r="I34" s="49">
        <v>11</v>
      </c>
      <c r="J34" s="49">
        <v>12</v>
      </c>
      <c r="K34" s="49">
        <v>13</v>
      </c>
      <c r="L34" s="49">
        <v>14</v>
      </c>
      <c r="M34" s="49">
        <v>15</v>
      </c>
      <c r="N34" s="49">
        <v>16</v>
      </c>
      <c r="O34" s="49">
        <v>17</v>
      </c>
      <c r="P34" s="49">
        <v>18</v>
      </c>
    </row>
    <row r="35" spans="1:16" ht="16.5">
      <c r="A35" s="151">
        <f>A2</f>
        <v>4</v>
      </c>
      <c r="B35" s="151"/>
      <c r="C35" s="151"/>
      <c r="D35" s="81"/>
      <c r="E35" s="152">
        <f>E2</f>
        <v>41921</v>
      </c>
      <c r="F35" s="153"/>
      <c r="G35" s="49" t="s">
        <v>113</v>
      </c>
      <c r="H35" s="51">
        <f>'基本資料'!K5</f>
        <v>4</v>
      </c>
      <c r="I35" s="49">
        <f>'基本資料'!L5</f>
        <v>4</v>
      </c>
      <c r="J35" s="49">
        <f>'基本資料'!M5</f>
        <v>3</v>
      </c>
      <c r="K35" s="49">
        <f>'基本資料'!N5</f>
        <v>4</v>
      </c>
      <c r="L35" s="49">
        <f>'基本資料'!O5</f>
        <v>3</v>
      </c>
      <c r="M35" s="49">
        <f>'基本資料'!P5</f>
        <v>5</v>
      </c>
      <c r="N35" s="49">
        <f>'基本資料'!Q5</f>
        <v>4</v>
      </c>
      <c r="O35" s="49">
        <f>'基本資料'!R5</f>
        <v>5</v>
      </c>
      <c r="P35" s="49">
        <f>'基本資料'!S5</f>
        <v>4</v>
      </c>
    </row>
    <row r="36" spans="1:16" ht="16.5">
      <c r="A36" s="155" t="str">
        <f>A3</f>
        <v>嘉南高爾夫球場</v>
      </c>
      <c r="B36" s="155"/>
      <c r="C36" s="155"/>
      <c r="D36" s="155"/>
      <c r="E36" s="155"/>
      <c r="F36" s="155"/>
      <c r="G36" s="52">
        <v>10</v>
      </c>
      <c r="H36" s="53">
        <f>(CHOOSE(H35-2,0.12,0.15,0.18)*100+'基本資料'!K$6)/100</f>
        <v>0.15</v>
      </c>
      <c r="I36" s="53">
        <f>(CHOOSE(I35-2,0.12,0.15,0.18)*100+'基本資料'!L$6)/100</f>
        <v>0.15</v>
      </c>
      <c r="J36" s="53">
        <f>(CHOOSE(J35-2,0.12,0.15,0.18)*100+'基本資料'!M$6)/100</f>
        <v>0.12</v>
      </c>
      <c r="K36" s="53">
        <f>(CHOOSE(K35-2,0.12,0.15,0.18)*100+'基本資料'!N$6)/100</f>
        <v>0.15</v>
      </c>
      <c r="L36" s="53">
        <f>(CHOOSE(L35-2,0.12,0.15,0.18)*100+'基本資料'!O$6)/100</f>
        <v>0.12</v>
      </c>
      <c r="M36" s="53">
        <f>(CHOOSE(M35-2,0.12,0.15,0.18)*100+'基本資料'!P$6)/100</f>
        <v>0.18</v>
      </c>
      <c r="N36" s="53">
        <f>(CHOOSE(N35-2,0.12,0.15,0.18)*100+'基本資料'!Q$6)/100</f>
        <v>0.15</v>
      </c>
      <c r="O36" s="53">
        <f>(CHOOSE(O35-2,0.12,0.15,0.18)*100+'基本資料'!R$6)/100</f>
        <v>0.18</v>
      </c>
      <c r="P36" s="53">
        <f>(CHOOSE(P35-2,0.12,0.15,0.18)*100+'基本資料'!S$6)/100</f>
        <v>0.15</v>
      </c>
    </row>
    <row r="37" spans="1:16" ht="16.5">
      <c r="A37" s="148" t="s">
        <v>115</v>
      </c>
      <c r="B37" s="82">
        <f aca="true" t="shared" si="33" ref="B37:F51">B19</f>
        <v>1</v>
      </c>
      <c r="C37" s="76" t="str">
        <f t="shared" si="33"/>
        <v>林冠妤 </v>
      </c>
      <c r="D37" s="76" t="str">
        <f t="shared" si="33"/>
        <v>黃郁評 </v>
      </c>
      <c r="E37" s="76" t="str">
        <f t="shared" si="33"/>
        <v>林子涵 </v>
      </c>
      <c r="F37" s="83">
        <f t="shared" si="33"/>
      </c>
      <c r="G37" s="58">
        <f>IF(B37="","",'基本資料'!$B$7+'基本資料'!$L$7*(B37-1)/60/24)</f>
        <v>0.2569444444444445</v>
      </c>
      <c r="H37" s="59">
        <f aca="true" t="shared" si="34" ref="H37:P37">IF($B37="","",G37+H$36*100/60/24)</f>
        <v>0.26736111111111116</v>
      </c>
      <c r="I37" s="60">
        <f t="shared" si="34"/>
        <v>0.27777777777777785</v>
      </c>
      <c r="J37" s="58">
        <f t="shared" si="34"/>
        <v>0.2861111111111112</v>
      </c>
      <c r="K37" s="59">
        <f t="shared" si="34"/>
        <v>0.2965277777777779</v>
      </c>
      <c r="L37" s="60">
        <f t="shared" si="34"/>
        <v>0.30486111111111125</v>
      </c>
      <c r="M37" s="58">
        <f t="shared" si="34"/>
        <v>0.31736111111111126</v>
      </c>
      <c r="N37" s="59">
        <f t="shared" si="34"/>
        <v>0.32777777777777795</v>
      </c>
      <c r="O37" s="60">
        <f t="shared" si="34"/>
        <v>0.34027777777777796</v>
      </c>
      <c r="P37" s="58">
        <f t="shared" si="34"/>
        <v>0.35069444444444464</v>
      </c>
    </row>
    <row r="38" spans="1:16" ht="16.5">
      <c r="A38" s="148"/>
      <c r="B38" s="84">
        <f t="shared" si="33"/>
        <v>2</v>
      </c>
      <c r="C38" s="63" t="str">
        <f t="shared" si="33"/>
        <v>俞涵軒 </v>
      </c>
      <c r="D38" s="63" t="str">
        <f t="shared" si="33"/>
        <v>侯羽薔 </v>
      </c>
      <c r="E38" s="63" t="str">
        <f t="shared" si="33"/>
        <v>張子怡 </v>
      </c>
      <c r="F38" s="85">
        <f t="shared" si="33"/>
      </c>
      <c r="G38" s="65">
        <f>IF(B38="","",'基本資料'!$B$7+'基本資料'!$L$7*(B38-1)/60/24)</f>
        <v>0.26319444444444445</v>
      </c>
      <c r="H38" s="66">
        <f aca="true" t="shared" si="35" ref="H38:P38">IF($B38="","",G38+H$36*100/60/24)</f>
        <v>0.27361111111111114</v>
      </c>
      <c r="I38" s="67">
        <f t="shared" si="35"/>
        <v>0.2840277777777778</v>
      </c>
      <c r="J38" s="65">
        <f t="shared" si="35"/>
        <v>0.2923611111111112</v>
      </c>
      <c r="K38" s="66">
        <f t="shared" si="35"/>
        <v>0.30277777777777787</v>
      </c>
      <c r="L38" s="67">
        <f t="shared" si="35"/>
        <v>0.3111111111111112</v>
      </c>
      <c r="M38" s="65">
        <f t="shared" si="35"/>
        <v>0.32361111111111124</v>
      </c>
      <c r="N38" s="66">
        <f t="shared" si="35"/>
        <v>0.3340277777777779</v>
      </c>
      <c r="O38" s="67">
        <f t="shared" si="35"/>
        <v>0.34652777777777793</v>
      </c>
      <c r="P38" s="65">
        <f t="shared" si="35"/>
        <v>0.3569444444444446</v>
      </c>
    </row>
    <row r="39" spans="1:16" ht="16.5">
      <c r="A39" s="148"/>
      <c r="B39" s="86">
        <f t="shared" si="33"/>
        <v>3</v>
      </c>
      <c r="C39" s="70" t="str">
        <f t="shared" si="33"/>
        <v>林婕恩 </v>
      </c>
      <c r="D39" s="70" t="str">
        <f t="shared" si="33"/>
        <v>陳靜慈 </v>
      </c>
      <c r="E39" s="70" t="str">
        <f t="shared" si="33"/>
        <v>張雅淳 </v>
      </c>
      <c r="F39" s="87">
        <f t="shared" si="33"/>
      </c>
      <c r="G39" s="72">
        <f>IF(B39="","",'基本資料'!$B$7+'基本資料'!$L$7*(B39-1)/60/24)</f>
        <v>0.2694444444444445</v>
      </c>
      <c r="H39" s="73">
        <f aca="true" t="shared" si="36" ref="H39:P39">IF($B39="","",G39+H$36*100/60/24)</f>
        <v>0.27986111111111117</v>
      </c>
      <c r="I39" s="74">
        <f t="shared" si="36"/>
        <v>0.29027777777777786</v>
      </c>
      <c r="J39" s="72">
        <f t="shared" si="36"/>
        <v>0.2986111111111112</v>
      </c>
      <c r="K39" s="73">
        <f t="shared" si="36"/>
        <v>0.3090277777777779</v>
      </c>
      <c r="L39" s="74">
        <f t="shared" si="36"/>
        <v>0.31736111111111126</v>
      </c>
      <c r="M39" s="72">
        <f t="shared" si="36"/>
        <v>0.32986111111111127</v>
      </c>
      <c r="N39" s="73">
        <f t="shared" si="36"/>
        <v>0.34027777777777796</v>
      </c>
      <c r="O39" s="74">
        <f t="shared" si="36"/>
        <v>0.35277777777777797</v>
      </c>
      <c r="P39" s="72">
        <f t="shared" si="36"/>
        <v>0.36319444444444465</v>
      </c>
    </row>
    <row r="40" spans="1:16" ht="16.5">
      <c r="A40" s="148"/>
      <c r="B40" s="82">
        <f t="shared" si="33"/>
        <v>4</v>
      </c>
      <c r="C40" s="76" t="str">
        <f t="shared" si="33"/>
        <v>陳守成 </v>
      </c>
      <c r="D40" s="76" t="str">
        <f t="shared" si="33"/>
        <v>蘇晉弘 </v>
      </c>
      <c r="E40" s="76" t="str">
        <f t="shared" si="33"/>
        <v>陳伯豪 </v>
      </c>
      <c r="F40" s="83">
        <f t="shared" si="33"/>
      </c>
      <c r="G40" s="58">
        <f>IF(B40="","",'基本資料'!$B$7+'基本資料'!$L$7*(B40-1)/60/24)</f>
        <v>0.27569444444444446</v>
      </c>
      <c r="H40" s="59">
        <f aca="true" t="shared" si="37" ref="H40:P40">IF($B40="","",G40+H$36*100/60/24)</f>
        <v>0.28611111111111115</v>
      </c>
      <c r="I40" s="60">
        <f t="shared" si="37"/>
        <v>0.29652777777777783</v>
      </c>
      <c r="J40" s="58">
        <f t="shared" si="37"/>
        <v>0.3048611111111112</v>
      </c>
      <c r="K40" s="59">
        <f t="shared" si="37"/>
        <v>0.3152777777777779</v>
      </c>
      <c r="L40" s="60">
        <f t="shared" si="37"/>
        <v>0.32361111111111124</v>
      </c>
      <c r="M40" s="58">
        <f t="shared" si="37"/>
        <v>0.33611111111111125</v>
      </c>
      <c r="N40" s="59">
        <f t="shared" si="37"/>
        <v>0.34652777777777793</v>
      </c>
      <c r="O40" s="60">
        <f t="shared" si="37"/>
        <v>0.35902777777777795</v>
      </c>
      <c r="P40" s="58">
        <f t="shared" si="37"/>
        <v>0.36944444444444463</v>
      </c>
    </row>
    <row r="41" spans="1:16" ht="16.5">
      <c r="A41" s="148"/>
      <c r="B41" s="84">
        <f t="shared" si="33"/>
        <v>5</v>
      </c>
      <c r="C41" s="63" t="str">
        <f t="shared" si="33"/>
        <v>楊浚頡 </v>
      </c>
      <c r="D41" s="63" t="str">
        <f t="shared" si="33"/>
        <v>彭鉦雄 </v>
      </c>
      <c r="E41" s="63" t="str">
        <f t="shared" si="33"/>
        <v>沙比亞特</v>
      </c>
      <c r="F41" s="85">
        <f t="shared" si="33"/>
      </c>
      <c r="G41" s="65">
        <f>IF(B41="","",'基本資料'!$B$7+'基本資料'!$L$7*(B41-1)/60/24)</f>
        <v>0.2819444444444445</v>
      </c>
      <c r="H41" s="66">
        <f aca="true" t="shared" si="38" ref="H41:P41">IF($B41="","",G41+H$36*100/60/24)</f>
        <v>0.2923611111111112</v>
      </c>
      <c r="I41" s="67">
        <f t="shared" si="38"/>
        <v>0.30277777777777787</v>
      </c>
      <c r="J41" s="65">
        <f t="shared" si="38"/>
        <v>0.3111111111111112</v>
      </c>
      <c r="K41" s="66">
        <f t="shared" si="38"/>
        <v>0.3215277777777779</v>
      </c>
      <c r="L41" s="67">
        <f t="shared" si="38"/>
        <v>0.32986111111111127</v>
      </c>
      <c r="M41" s="65">
        <f t="shared" si="38"/>
        <v>0.3423611111111113</v>
      </c>
      <c r="N41" s="66">
        <f t="shared" si="38"/>
        <v>0.35277777777777797</v>
      </c>
      <c r="O41" s="67">
        <f t="shared" si="38"/>
        <v>0.365277777777778</v>
      </c>
      <c r="P41" s="65">
        <f t="shared" si="38"/>
        <v>0.37569444444444466</v>
      </c>
    </row>
    <row r="42" spans="1:16" ht="16.5">
      <c r="A42" s="148"/>
      <c r="B42" s="86">
        <f t="shared" si="33"/>
        <v>6</v>
      </c>
      <c r="C42" s="70" t="str">
        <f t="shared" si="33"/>
        <v>丁子軒 </v>
      </c>
      <c r="D42" s="70" t="str">
        <f t="shared" si="33"/>
        <v>林為超 </v>
      </c>
      <c r="E42" s="70" t="str">
        <f t="shared" si="33"/>
        <v>曾豐棟 </v>
      </c>
      <c r="F42" s="87" t="str">
        <f t="shared" si="33"/>
        <v>謝霆葳 </v>
      </c>
      <c r="G42" s="72">
        <f>IF(B42="","",'基本資料'!$B$7+'基本資料'!$L$7*(B42-1)/60/24)</f>
        <v>0.2881944444444445</v>
      </c>
      <c r="H42" s="73">
        <f aca="true" t="shared" si="39" ref="H42:P42">IF($B42="","",G42+H$36*100/60/24)</f>
        <v>0.29861111111111116</v>
      </c>
      <c r="I42" s="74">
        <f t="shared" si="39"/>
        <v>0.30902777777777785</v>
      </c>
      <c r="J42" s="72">
        <f t="shared" si="39"/>
        <v>0.3173611111111112</v>
      </c>
      <c r="K42" s="73">
        <f t="shared" si="39"/>
        <v>0.3277777777777779</v>
      </c>
      <c r="L42" s="74">
        <f t="shared" si="39"/>
        <v>0.33611111111111125</v>
      </c>
      <c r="M42" s="72">
        <f t="shared" si="39"/>
        <v>0.34861111111111126</v>
      </c>
      <c r="N42" s="73">
        <f t="shared" si="39"/>
        <v>0.35902777777777795</v>
      </c>
      <c r="O42" s="74">
        <f t="shared" si="39"/>
        <v>0.37152777777777796</v>
      </c>
      <c r="P42" s="72">
        <f t="shared" si="39"/>
        <v>0.38194444444444464</v>
      </c>
    </row>
    <row r="43" spans="1:16" ht="16.5">
      <c r="A43" s="148"/>
      <c r="B43" s="82">
        <f t="shared" si="33"/>
        <v>7</v>
      </c>
      <c r="C43" s="76" t="str">
        <f t="shared" si="33"/>
        <v>張勛宸 </v>
      </c>
      <c r="D43" s="76" t="str">
        <f t="shared" si="33"/>
        <v>沈威成 </v>
      </c>
      <c r="E43" s="76" t="str">
        <f t="shared" si="33"/>
        <v>廖云瑞 </v>
      </c>
      <c r="F43" s="83">
        <f t="shared" si="33"/>
      </c>
      <c r="G43" s="58">
        <f>IF(B43="","",'基本資料'!$B$7+'基本資料'!$L$7*(B43-1)/60/24)</f>
        <v>0.29444444444444445</v>
      </c>
      <c r="H43" s="59">
        <f aca="true" t="shared" si="40" ref="H43:P43">IF($B43="","",G43+H$36*100/60/24)</f>
        <v>0.30486111111111114</v>
      </c>
      <c r="I43" s="60">
        <f t="shared" si="40"/>
        <v>0.3152777777777778</v>
      </c>
      <c r="J43" s="58">
        <f t="shared" si="40"/>
        <v>0.3236111111111112</v>
      </c>
      <c r="K43" s="59">
        <f t="shared" si="40"/>
        <v>0.33402777777777787</v>
      </c>
      <c r="L43" s="60">
        <f t="shared" si="40"/>
        <v>0.3423611111111112</v>
      </c>
      <c r="M43" s="58">
        <f t="shared" si="40"/>
        <v>0.35486111111111124</v>
      </c>
      <c r="N43" s="59">
        <f t="shared" si="40"/>
        <v>0.3652777777777779</v>
      </c>
      <c r="O43" s="60">
        <f t="shared" si="40"/>
        <v>0.37777777777777793</v>
      </c>
      <c r="P43" s="58">
        <f t="shared" si="40"/>
        <v>0.3881944444444446</v>
      </c>
    </row>
    <row r="44" spans="1:16" ht="16.5">
      <c r="A44" s="148"/>
      <c r="B44" s="84">
        <f t="shared" si="33"/>
        <v>8</v>
      </c>
      <c r="C44" s="63" t="str">
        <f t="shared" si="33"/>
        <v>詹昱韋 </v>
      </c>
      <c r="D44" s="63" t="str">
        <f t="shared" si="33"/>
        <v>林煒傑 </v>
      </c>
      <c r="E44" s="63" t="str">
        <f t="shared" si="33"/>
        <v>王偉軒 </v>
      </c>
      <c r="F44" s="85">
        <f t="shared" si="33"/>
      </c>
      <c r="G44" s="65">
        <f>IF(B44="","",'基本資料'!$B$7+'基本資料'!$L$7*(B44-1)/60/24)</f>
        <v>0.3006944444444445</v>
      </c>
      <c r="H44" s="66">
        <f aca="true" t="shared" si="41" ref="H44:P44">IF($B44="","",G44+H$36*100/60/24)</f>
        <v>0.31111111111111117</v>
      </c>
      <c r="I44" s="67">
        <f t="shared" si="41"/>
        <v>0.32152777777777786</v>
      </c>
      <c r="J44" s="65">
        <f t="shared" si="41"/>
        <v>0.3298611111111112</v>
      </c>
      <c r="K44" s="66">
        <f t="shared" si="41"/>
        <v>0.3402777777777779</v>
      </c>
      <c r="L44" s="67">
        <f t="shared" si="41"/>
        <v>0.34861111111111126</v>
      </c>
      <c r="M44" s="65">
        <f t="shared" si="41"/>
        <v>0.36111111111111127</v>
      </c>
      <c r="N44" s="66">
        <f t="shared" si="41"/>
        <v>0.37152777777777796</v>
      </c>
      <c r="O44" s="67">
        <f t="shared" si="41"/>
        <v>0.38402777777777797</v>
      </c>
      <c r="P44" s="65">
        <f t="shared" si="41"/>
        <v>0.39444444444444465</v>
      </c>
    </row>
    <row r="45" spans="1:16" ht="16.5">
      <c r="A45" s="148"/>
      <c r="B45" s="86">
        <f t="shared" si="33"/>
        <v>9</v>
      </c>
      <c r="C45" s="70" t="str">
        <f t="shared" si="33"/>
        <v>李昭樺 </v>
      </c>
      <c r="D45" s="70" t="str">
        <f t="shared" si="33"/>
        <v>謝主典 </v>
      </c>
      <c r="E45" s="70" t="str">
        <f t="shared" si="33"/>
        <v>劉永華 </v>
      </c>
      <c r="F45" s="87" t="str">
        <f t="shared" si="33"/>
        <v>王文暘 </v>
      </c>
      <c r="G45" s="72">
        <f>IF(B45="","",'基本資料'!$B$7+'基本資料'!$L$7*(B45-1)/60/24)</f>
        <v>0.30694444444444446</v>
      </c>
      <c r="H45" s="73">
        <f aca="true" t="shared" si="42" ref="H45:P45">IF($B45="","",G45+H$36*100/60/24)</f>
        <v>0.31736111111111115</v>
      </c>
      <c r="I45" s="74">
        <f t="shared" si="42"/>
        <v>0.32777777777777783</v>
      </c>
      <c r="J45" s="72">
        <f t="shared" si="42"/>
        <v>0.3361111111111112</v>
      </c>
      <c r="K45" s="73">
        <f t="shared" si="42"/>
        <v>0.3465277777777779</v>
      </c>
      <c r="L45" s="74">
        <f t="shared" si="42"/>
        <v>0.35486111111111124</v>
      </c>
      <c r="M45" s="72">
        <f t="shared" si="42"/>
        <v>0.36736111111111125</v>
      </c>
      <c r="N45" s="73">
        <f t="shared" si="42"/>
        <v>0.37777777777777793</v>
      </c>
      <c r="O45" s="74">
        <f t="shared" si="42"/>
        <v>0.39027777777777795</v>
      </c>
      <c r="P45" s="72">
        <f t="shared" si="42"/>
        <v>0.40069444444444463</v>
      </c>
    </row>
    <row r="46" spans="1:16" ht="16.5">
      <c r="A46" s="148"/>
      <c r="B46" s="82">
        <f t="shared" si="33"/>
        <v>10</v>
      </c>
      <c r="C46" s="76" t="str">
        <f t="shared" si="33"/>
        <v>呂孫儀 </v>
      </c>
      <c r="D46" s="76" t="str">
        <f t="shared" si="33"/>
        <v>何祐誠 </v>
      </c>
      <c r="E46" s="76" t="str">
        <f t="shared" si="33"/>
        <v>溫楨祥 </v>
      </c>
      <c r="F46" s="83" t="str">
        <f t="shared" si="33"/>
        <v>洪昭鑫 </v>
      </c>
      <c r="G46" s="58">
        <f>IF(B46="","",'基本資料'!$B$7+'基本資料'!$L$7*(B46-1)/60/24)</f>
        <v>0.3131944444444445</v>
      </c>
      <c r="H46" s="59">
        <f aca="true" t="shared" si="43" ref="H46:P46">IF($B46="","",G46+H$36*100/60/24)</f>
        <v>0.3236111111111112</v>
      </c>
      <c r="I46" s="60">
        <f t="shared" si="43"/>
        <v>0.33402777777777787</v>
      </c>
      <c r="J46" s="58">
        <f t="shared" si="43"/>
        <v>0.3423611111111112</v>
      </c>
      <c r="K46" s="59">
        <f t="shared" si="43"/>
        <v>0.3527777777777779</v>
      </c>
      <c r="L46" s="60">
        <f t="shared" si="43"/>
        <v>0.36111111111111127</v>
      </c>
      <c r="M46" s="58">
        <f t="shared" si="43"/>
        <v>0.3736111111111113</v>
      </c>
      <c r="N46" s="59">
        <f t="shared" si="43"/>
        <v>0.38402777777777797</v>
      </c>
      <c r="O46" s="60">
        <f t="shared" si="43"/>
        <v>0.396527777777778</v>
      </c>
      <c r="P46" s="58">
        <f t="shared" si="43"/>
        <v>0.40694444444444466</v>
      </c>
    </row>
    <row r="47" spans="1:16" ht="16.5">
      <c r="A47" s="148"/>
      <c r="B47" s="84">
        <f t="shared" si="33"/>
        <v>11</v>
      </c>
      <c r="C47" s="63" t="str">
        <f t="shared" si="33"/>
        <v>許瑋哲 </v>
      </c>
      <c r="D47" s="63" t="str">
        <f t="shared" si="33"/>
        <v>林張恆 </v>
      </c>
      <c r="E47" s="63" t="str">
        <f t="shared" si="33"/>
        <v>黃書亞 </v>
      </c>
      <c r="F47" s="85">
        <f t="shared" si="33"/>
      </c>
      <c r="G47" s="65">
        <f>IF(B47="","",'基本資料'!$B$7+'基本資料'!$L$7*(B47-1)/60/24)</f>
        <v>0.3194444444444445</v>
      </c>
      <c r="H47" s="66">
        <f aca="true" t="shared" si="44" ref="H47:P47">IF($B47="","",G47+H$36*100/60/24)</f>
        <v>0.32986111111111116</v>
      </c>
      <c r="I47" s="67">
        <f t="shared" si="44"/>
        <v>0.34027777777777785</v>
      </c>
      <c r="J47" s="65">
        <f t="shared" si="44"/>
        <v>0.3486111111111112</v>
      </c>
      <c r="K47" s="66">
        <f t="shared" si="44"/>
        <v>0.3590277777777779</v>
      </c>
      <c r="L47" s="67">
        <f t="shared" si="44"/>
        <v>0.36736111111111125</v>
      </c>
      <c r="M47" s="65">
        <f t="shared" si="44"/>
        <v>0.37986111111111126</v>
      </c>
      <c r="N47" s="66">
        <f t="shared" si="44"/>
        <v>0.39027777777777795</v>
      </c>
      <c r="O47" s="67">
        <f t="shared" si="44"/>
        <v>0.40277777777777796</v>
      </c>
      <c r="P47" s="65">
        <f t="shared" si="44"/>
        <v>0.41319444444444464</v>
      </c>
    </row>
    <row r="48" spans="1:16" ht="16.5">
      <c r="A48" s="148"/>
      <c r="B48" s="86">
        <f t="shared" si="33"/>
        <v>12</v>
      </c>
      <c r="C48" s="70" t="str">
        <f t="shared" si="33"/>
        <v>劉威汎 </v>
      </c>
      <c r="D48" s="70" t="str">
        <f t="shared" si="33"/>
        <v>黃議增 </v>
      </c>
      <c r="E48" s="70" t="str">
        <f t="shared" si="33"/>
        <v>林晟毓 </v>
      </c>
      <c r="F48" s="87" t="str">
        <f t="shared" si="33"/>
        <v>王偉祥 </v>
      </c>
      <c r="G48" s="72">
        <f>IF(B48="","",'基本資料'!$B$7+'基本資料'!$L$7*(B48-1)/60/24)</f>
        <v>0.32569444444444445</v>
      </c>
      <c r="H48" s="73">
        <f aca="true" t="shared" si="45" ref="H48:P48">IF($B48="","",G48+H$36*100/60/24)</f>
        <v>0.33611111111111114</v>
      </c>
      <c r="I48" s="74">
        <f t="shared" si="45"/>
        <v>0.3465277777777778</v>
      </c>
      <c r="J48" s="72">
        <f t="shared" si="45"/>
        <v>0.3548611111111112</v>
      </c>
      <c r="K48" s="73">
        <f t="shared" si="45"/>
        <v>0.36527777777777787</v>
      </c>
      <c r="L48" s="74">
        <f t="shared" si="45"/>
        <v>0.3736111111111112</v>
      </c>
      <c r="M48" s="72">
        <f t="shared" si="45"/>
        <v>0.38611111111111124</v>
      </c>
      <c r="N48" s="73">
        <f t="shared" si="45"/>
        <v>0.3965277777777779</v>
      </c>
      <c r="O48" s="74">
        <f t="shared" si="45"/>
        <v>0.40902777777777793</v>
      </c>
      <c r="P48" s="72">
        <f t="shared" si="45"/>
        <v>0.4194444444444446</v>
      </c>
    </row>
    <row r="49" spans="1:16" ht="16.5">
      <c r="A49" s="148"/>
      <c r="B49" s="82">
        <f t="shared" si="33"/>
        <v>13</v>
      </c>
      <c r="C49" s="76" t="str">
        <f t="shared" si="33"/>
        <v>江以安 </v>
      </c>
      <c r="D49" s="76" t="str">
        <f t="shared" si="33"/>
        <v>蔡哲弘 </v>
      </c>
      <c r="E49" s="76" t="str">
        <f t="shared" si="33"/>
        <v>李玠柏 </v>
      </c>
      <c r="F49" s="83" t="str">
        <f t="shared" si="33"/>
        <v>陳睿昇 </v>
      </c>
      <c r="G49" s="58">
        <f>IF(B49="","",'基本資料'!$B$7+'基本資料'!$L$7*(B49-1)/60/24)</f>
        <v>0.3319444444444445</v>
      </c>
      <c r="H49" s="59">
        <f aca="true" t="shared" si="46" ref="H49:P49">IF($B49="","",G49+H$36*100/60/24)</f>
        <v>0.34236111111111117</v>
      </c>
      <c r="I49" s="60">
        <f t="shared" si="46"/>
        <v>0.35277777777777786</v>
      </c>
      <c r="J49" s="58">
        <f t="shared" si="46"/>
        <v>0.3611111111111112</v>
      </c>
      <c r="K49" s="59">
        <f t="shared" si="46"/>
        <v>0.3715277777777779</v>
      </c>
      <c r="L49" s="60">
        <f t="shared" si="46"/>
        <v>0.37986111111111126</v>
      </c>
      <c r="M49" s="58">
        <f t="shared" si="46"/>
        <v>0.39236111111111127</v>
      </c>
      <c r="N49" s="59">
        <f t="shared" si="46"/>
        <v>0.40277777777777796</v>
      </c>
      <c r="O49" s="60">
        <f t="shared" si="46"/>
        <v>0.41527777777777797</v>
      </c>
      <c r="P49" s="58">
        <f t="shared" si="46"/>
        <v>0.42569444444444465</v>
      </c>
    </row>
    <row r="50" spans="1:16" ht="16.5">
      <c r="A50" s="148"/>
      <c r="B50" s="84">
        <f t="shared" si="33"/>
      </c>
      <c r="C50" s="63">
        <f t="shared" si="33"/>
      </c>
      <c r="D50" s="63">
        <f t="shared" si="33"/>
      </c>
      <c r="E50" s="63">
        <f t="shared" si="33"/>
      </c>
      <c r="F50" s="85">
        <f t="shared" si="33"/>
      </c>
      <c r="G50" s="65">
        <f>IF(B50="","",'基本資料'!$B$7+'基本資料'!$L$7*(B50-1)/60/24)</f>
      </c>
      <c r="H50" s="66">
        <f aca="true" t="shared" si="47" ref="H50:P50">IF($B50="","",G50+H$36*100/60/24)</f>
      </c>
      <c r="I50" s="67">
        <f t="shared" si="47"/>
      </c>
      <c r="J50" s="65">
        <f t="shared" si="47"/>
      </c>
      <c r="K50" s="66">
        <f t="shared" si="47"/>
      </c>
      <c r="L50" s="67">
        <f t="shared" si="47"/>
      </c>
      <c r="M50" s="65">
        <f t="shared" si="47"/>
      </c>
      <c r="N50" s="66">
        <f t="shared" si="47"/>
      </c>
      <c r="O50" s="67">
        <f t="shared" si="47"/>
      </c>
      <c r="P50" s="65">
        <f t="shared" si="47"/>
      </c>
    </row>
    <row r="51" spans="1:16" ht="16.5">
      <c r="A51" s="148"/>
      <c r="B51" s="86">
        <f t="shared" si="33"/>
      </c>
      <c r="C51" s="70">
        <f t="shared" si="33"/>
      </c>
      <c r="D51" s="70">
        <f t="shared" si="33"/>
      </c>
      <c r="E51" s="70">
        <f t="shared" si="33"/>
      </c>
      <c r="F51" s="87">
        <f t="shared" si="33"/>
      </c>
      <c r="G51" s="72">
        <f>IF(B51="","",'基本資料'!$B$7+'基本資料'!$L$7*(B51-1)/60/24)</f>
      </c>
      <c r="H51" s="73">
        <f aca="true" t="shared" si="48" ref="H51:P51">IF($B51="","",G51+H$36*100/60/24)</f>
      </c>
      <c r="I51" s="74">
        <f t="shared" si="48"/>
      </c>
      <c r="J51" s="72">
        <f t="shared" si="48"/>
      </c>
      <c r="K51" s="73">
        <f t="shared" si="48"/>
      </c>
      <c r="L51" s="74">
        <f t="shared" si="48"/>
      </c>
      <c r="M51" s="72">
        <f t="shared" si="48"/>
      </c>
      <c r="N51" s="73">
        <f t="shared" si="48"/>
      </c>
      <c r="O51" s="74">
        <f t="shared" si="48"/>
      </c>
      <c r="P51" s="72">
        <f t="shared" si="48"/>
      </c>
    </row>
    <row r="52" spans="1:16" ht="16.5">
      <c r="A52" s="148" t="s">
        <v>114</v>
      </c>
      <c r="B52" s="82">
        <f aca="true" t="shared" si="49" ref="B52:F66">B4</f>
        <v>1</v>
      </c>
      <c r="C52" s="76" t="str">
        <f t="shared" si="49"/>
        <v>吳純葳 </v>
      </c>
      <c r="D52" s="76" t="str">
        <f t="shared" si="49"/>
        <v>黃亭瑄 </v>
      </c>
      <c r="E52" s="76" t="str">
        <f t="shared" si="49"/>
        <v>徐純鳳 </v>
      </c>
      <c r="F52" s="83">
        <f t="shared" si="49"/>
      </c>
      <c r="G52" s="88">
        <f aca="true" t="shared" si="50" ref="G52:G66">IF(B52="","",P4+5/60/24)</f>
        <v>0.35416666666666685</v>
      </c>
      <c r="H52" s="59">
        <f aca="true" t="shared" si="51" ref="H52:P52">IF($B52="","",G52+H$36*100/60/24)</f>
        <v>0.36458333333333354</v>
      </c>
      <c r="I52" s="60">
        <f t="shared" si="51"/>
        <v>0.3750000000000002</v>
      </c>
      <c r="J52" s="58">
        <f t="shared" si="51"/>
        <v>0.3833333333333336</v>
      </c>
      <c r="K52" s="59">
        <f t="shared" si="51"/>
        <v>0.39375000000000027</v>
      </c>
      <c r="L52" s="60">
        <f t="shared" si="51"/>
        <v>0.4020833333333336</v>
      </c>
      <c r="M52" s="58">
        <f t="shared" si="51"/>
        <v>0.41458333333333364</v>
      </c>
      <c r="N52" s="59">
        <f t="shared" si="51"/>
        <v>0.4250000000000003</v>
      </c>
      <c r="O52" s="60">
        <f t="shared" si="51"/>
        <v>0.43750000000000033</v>
      </c>
      <c r="P52" s="58">
        <f t="shared" si="51"/>
        <v>0.447916666666667</v>
      </c>
    </row>
    <row r="53" spans="1:16" ht="16.5">
      <c r="A53" s="148"/>
      <c r="B53" s="84">
        <f t="shared" si="49"/>
        <v>2</v>
      </c>
      <c r="C53" s="63" t="str">
        <f t="shared" si="49"/>
        <v>劉芃姍 </v>
      </c>
      <c r="D53" s="63" t="str">
        <f t="shared" si="49"/>
        <v>郭瑜恬 </v>
      </c>
      <c r="E53" s="63" t="str">
        <f t="shared" si="49"/>
        <v>曾　楨 </v>
      </c>
      <c r="F53" s="85">
        <f t="shared" si="49"/>
      </c>
      <c r="G53" s="89">
        <f t="shared" si="50"/>
        <v>0.36041666666666683</v>
      </c>
      <c r="H53" s="66">
        <f aca="true" t="shared" si="52" ref="H53:P53">IF($B53="","",G53+H$36*100/60/24)</f>
        <v>0.3708333333333335</v>
      </c>
      <c r="I53" s="67">
        <f t="shared" si="52"/>
        <v>0.3812500000000002</v>
      </c>
      <c r="J53" s="65">
        <f t="shared" si="52"/>
        <v>0.38958333333333356</v>
      </c>
      <c r="K53" s="66">
        <f t="shared" si="52"/>
        <v>0.40000000000000024</v>
      </c>
      <c r="L53" s="67">
        <f t="shared" si="52"/>
        <v>0.4083333333333336</v>
      </c>
      <c r="M53" s="65">
        <f t="shared" si="52"/>
        <v>0.4208333333333336</v>
      </c>
      <c r="N53" s="66">
        <f t="shared" si="52"/>
        <v>0.4312500000000003</v>
      </c>
      <c r="O53" s="67">
        <f t="shared" si="52"/>
        <v>0.4437500000000003</v>
      </c>
      <c r="P53" s="65">
        <f t="shared" si="52"/>
        <v>0.454166666666667</v>
      </c>
    </row>
    <row r="54" spans="1:16" ht="16.5">
      <c r="A54" s="148"/>
      <c r="B54" s="86">
        <f t="shared" si="49"/>
        <v>3</v>
      </c>
      <c r="C54" s="70" t="str">
        <f t="shared" si="49"/>
        <v>安禾佑 </v>
      </c>
      <c r="D54" s="70" t="str">
        <f t="shared" si="49"/>
        <v>劉庭妤 </v>
      </c>
      <c r="E54" s="70" t="str">
        <f t="shared" si="49"/>
        <v>詹芷綺 </v>
      </c>
      <c r="F54" s="87" t="str">
        <f t="shared" si="49"/>
        <v>周書羽 </v>
      </c>
      <c r="G54" s="90">
        <f t="shared" si="50"/>
        <v>0.36666666666666686</v>
      </c>
      <c r="H54" s="73">
        <f aca="true" t="shared" si="53" ref="H54:P54">IF($B54="","",G54+H$36*100/60/24)</f>
        <v>0.37708333333333355</v>
      </c>
      <c r="I54" s="74">
        <f t="shared" si="53"/>
        <v>0.38750000000000023</v>
      </c>
      <c r="J54" s="72">
        <f t="shared" si="53"/>
        <v>0.3958333333333336</v>
      </c>
      <c r="K54" s="73">
        <f t="shared" si="53"/>
        <v>0.4062500000000003</v>
      </c>
      <c r="L54" s="74">
        <f t="shared" si="53"/>
        <v>0.41458333333333364</v>
      </c>
      <c r="M54" s="72">
        <f t="shared" si="53"/>
        <v>0.42708333333333365</v>
      </c>
      <c r="N54" s="73">
        <f t="shared" si="53"/>
        <v>0.43750000000000033</v>
      </c>
      <c r="O54" s="74">
        <f t="shared" si="53"/>
        <v>0.45000000000000034</v>
      </c>
      <c r="P54" s="72">
        <f t="shared" si="53"/>
        <v>0.46041666666666703</v>
      </c>
    </row>
    <row r="55" spans="1:16" ht="16.5">
      <c r="A55" s="148"/>
      <c r="B55" s="82">
        <f t="shared" si="49"/>
        <v>4</v>
      </c>
      <c r="C55" s="76" t="str">
        <f t="shared" si="49"/>
        <v>黃至晨 </v>
      </c>
      <c r="D55" s="76" t="str">
        <f t="shared" si="49"/>
        <v>張哲睿 </v>
      </c>
      <c r="E55" s="76" t="str">
        <f t="shared" si="49"/>
        <v>張廷瑋 </v>
      </c>
      <c r="F55" s="83">
        <f t="shared" si="49"/>
      </c>
      <c r="G55" s="88">
        <f t="shared" si="50"/>
        <v>0.37291666666666684</v>
      </c>
      <c r="H55" s="59">
        <f aca="true" t="shared" si="54" ref="H55:P55">IF($B55="","",G55+H$36*100/60/24)</f>
        <v>0.3833333333333335</v>
      </c>
      <c r="I55" s="60">
        <f t="shared" si="54"/>
        <v>0.3937500000000002</v>
      </c>
      <c r="J55" s="58">
        <f t="shared" si="54"/>
        <v>0.40208333333333357</v>
      </c>
      <c r="K55" s="59">
        <f t="shared" si="54"/>
        <v>0.41250000000000026</v>
      </c>
      <c r="L55" s="60">
        <f t="shared" si="54"/>
        <v>0.4208333333333336</v>
      </c>
      <c r="M55" s="58">
        <f t="shared" si="54"/>
        <v>0.4333333333333336</v>
      </c>
      <c r="N55" s="59">
        <f t="shared" si="54"/>
        <v>0.4437500000000003</v>
      </c>
      <c r="O55" s="60">
        <f t="shared" si="54"/>
        <v>0.4562500000000003</v>
      </c>
      <c r="P55" s="58">
        <f t="shared" si="54"/>
        <v>0.466666666666667</v>
      </c>
    </row>
    <row r="56" spans="1:16" ht="16.5">
      <c r="A56" s="148"/>
      <c r="B56" s="84">
        <f t="shared" si="49"/>
        <v>5</v>
      </c>
      <c r="C56" s="63" t="str">
        <f t="shared" si="49"/>
        <v>李長祐 </v>
      </c>
      <c r="D56" s="63" t="str">
        <f t="shared" si="49"/>
        <v>林凡凱 </v>
      </c>
      <c r="E56" s="63" t="str">
        <f t="shared" si="49"/>
        <v>簡士閔 </v>
      </c>
      <c r="F56" s="85">
        <f t="shared" si="49"/>
      </c>
      <c r="G56" s="89">
        <f t="shared" si="50"/>
        <v>0.3791666666666669</v>
      </c>
      <c r="H56" s="66">
        <f aca="true" t="shared" si="55" ref="H56:P56">IF($B56="","",G56+H$36*100/60/24)</f>
        <v>0.38958333333333356</v>
      </c>
      <c r="I56" s="67">
        <f t="shared" si="55"/>
        <v>0.40000000000000024</v>
      </c>
      <c r="J56" s="65">
        <f t="shared" si="55"/>
        <v>0.4083333333333336</v>
      </c>
      <c r="K56" s="66">
        <f t="shared" si="55"/>
        <v>0.4187500000000003</v>
      </c>
      <c r="L56" s="67">
        <f t="shared" si="55"/>
        <v>0.42708333333333365</v>
      </c>
      <c r="M56" s="65">
        <f t="shared" si="55"/>
        <v>0.43958333333333366</v>
      </c>
      <c r="N56" s="66">
        <f t="shared" si="55"/>
        <v>0.45000000000000034</v>
      </c>
      <c r="O56" s="67">
        <f t="shared" si="55"/>
        <v>0.46250000000000036</v>
      </c>
      <c r="P56" s="65">
        <f t="shared" si="55"/>
        <v>0.47291666666666704</v>
      </c>
    </row>
    <row r="57" spans="1:16" ht="16.5">
      <c r="A57" s="148"/>
      <c r="B57" s="86">
        <f t="shared" si="49"/>
        <v>6</v>
      </c>
      <c r="C57" s="70" t="str">
        <f t="shared" si="49"/>
        <v>黃君宇 </v>
      </c>
      <c r="D57" s="70" t="str">
        <f t="shared" si="49"/>
        <v>陳季群 </v>
      </c>
      <c r="E57" s="70" t="str">
        <f t="shared" si="49"/>
        <v>陳衍仁 </v>
      </c>
      <c r="F57" s="87">
        <f t="shared" si="49"/>
      </c>
      <c r="G57" s="90">
        <f t="shared" si="50"/>
        <v>0.38541666666666685</v>
      </c>
      <c r="H57" s="73">
        <f aca="true" t="shared" si="56" ref="H57:P57">IF($B57="","",G57+H$36*100/60/24)</f>
        <v>0.39583333333333354</v>
      </c>
      <c r="I57" s="74">
        <f t="shared" si="56"/>
        <v>0.4062500000000002</v>
      </c>
      <c r="J57" s="72">
        <f t="shared" si="56"/>
        <v>0.4145833333333336</v>
      </c>
      <c r="K57" s="73">
        <f t="shared" si="56"/>
        <v>0.42500000000000027</v>
      </c>
      <c r="L57" s="74">
        <f t="shared" si="56"/>
        <v>0.4333333333333336</v>
      </c>
      <c r="M57" s="72">
        <f t="shared" si="56"/>
        <v>0.44583333333333364</v>
      </c>
      <c r="N57" s="73">
        <f t="shared" si="56"/>
        <v>0.4562500000000003</v>
      </c>
      <c r="O57" s="74">
        <f t="shared" si="56"/>
        <v>0.46875000000000033</v>
      </c>
      <c r="P57" s="72">
        <f t="shared" si="56"/>
        <v>0.479166666666667</v>
      </c>
    </row>
    <row r="58" spans="1:16" ht="16.5">
      <c r="A58" s="148"/>
      <c r="B58" s="82">
        <f t="shared" si="49"/>
        <v>7</v>
      </c>
      <c r="C58" s="76" t="str">
        <f t="shared" si="49"/>
        <v>涂　睿 </v>
      </c>
      <c r="D58" s="76" t="str">
        <f t="shared" si="49"/>
        <v>柯亮宇 </v>
      </c>
      <c r="E58" s="76" t="str">
        <f t="shared" si="49"/>
        <v>吳允植 </v>
      </c>
      <c r="F58" s="83">
        <f t="shared" si="49"/>
      </c>
      <c r="G58" s="88">
        <f t="shared" si="50"/>
        <v>0.39166666666666683</v>
      </c>
      <c r="H58" s="59">
        <f aca="true" t="shared" si="57" ref="H58:P58">IF($B58="","",G58+H$36*100/60/24)</f>
        <v>0.4020833333333335</v>
      </c>
      <c r="I58" s="60">
        <f t="shared" si="57"/>
        <v>0.4125000000000002</v>
      </c>
      <c r="J58" s="58">
        <f t="shared" si="57"/>
        <v>0.42083333333333356</v>
      </c>
      <c r="K58" s="59">
        <f t="shared" si="57"/>
        <v>0.43125000000000024</v>
      </c>
      <c r="L58" s="60">
        <f t="shared" si="57"/>
        <v>0.4395833333333336</v>
      </c>
      <c r="M58" s="58">
        <f t="shared" si="57"/>
        <v>0.4520833333333336</v>
      </c>
      <c r="N58" s="59">
        <f t="shared" si="57"/>
        <v>0.4625000000000003</v>
      </c>
      <c r="O58" s="60">
        <f t="shared" si="57"/>
        <v>0.4750000000000003</v>
      </c>
      <c r="P58" s="58">
        <f t="shared" si="57"/>
        <v>0.485416666666667</v>
      </c>
    </row>
    <row r="59" spans="1:16" ht="16.5">
      <c r="A59" s="148"/>
      <c r="B59" s="84">
        <f t="shared" si="49"/>
        <v>8</v>
      </c>
      <c r="C59" s="63" t="str">
        <f t="shared" si="49"/>
        <v>楊孝哲 </v>
      </c>
      <c r="D59" s="63" t="str">
        <f t="shared" si="49"/>
        <v>楊云睿 </v>
      </c>
      <c r="E59" s="63" t="str">
        <f t="shared" si="49"/>
        <v>陳頎森 </v>
      </c>
      <c r="F59" s="85">
        <f t="shared" si="49"/>
      </c>
      <c r="G59" s="89">
        <f t="shared" si="50"/>
        <v>0.39791666666666686</v>
      </c>
      <c r="H59" s="66">
        <f aca="true" t="shared" si="58" ref="H59:P59">IF($B59="","",G59+H$36*100/60/24)</f>
        <v>0.40833333333333355</v>
      </c>
      <c r="I59" s="67">
        <f t="shared" si="58"/>
        <v>0.41875000000000023</v>
      </c>
      <c r="J59" s="65">
        <f t="shared" si="58"/>
        <v>0.4270833333333336</v>
      </c>
      <c r="K59" s="66">
        <f t="shared" si="58"/>
        <v>0.4375000000000003</v>
      </c>
      <c r="L59" s="67">
        <f t="shared" si="58"/>
        <v>0.44583333333333364</v>
      </c>
      <c r="M59" s="65">
        <f t="shared" si="58"/>
        <v>0.45833333333333365</v>
      </c>
      <c r="N59" s="66">
        <f t="shared" si="58"/>
        <v>0.46875000000000033</v>
      </c>
      <c r="O59" s="67">
        <f t="shared" si="58"/>
        <v>0.48125000000000034</v>
      </c>
      <c r="P59" s="65">
        <f t="shared" si="58"/>
        <v>0.49166666666666703</v>
      </c>
    </row>
    <row r="60" spans="1:16" ht="16.5">
      <c r="A60" s="148"/>
      <c r="B60" s="86">
        <f t="shared" si="49"/>
        <v>9</v>
      </c>
      <c r="C60" s="70" t="str">
        <f t="shared" si="49"/>
        <v>吳芷昀 </v>
      </c>
      <c r="D60" s="70" t="str">
        <f t="shared" si="49"/>
        <v>郭涵涓 </v>
      </c>
      <c r="E60" s="70" t="str">
        <f t="shared" si="49"/>
        <v>梁祺芬 </v>
      </c>
      <c r="F60" s="87">
        <f t="shared" si="49"/>
      </c>
      <c r="G60" s="90">
        <f t="shared" si="50"/>
        <v>0.40416666666666684</v>
      </c>
      <c r="H60" s="73">
        <f aca="true" t="shared" si="59" ref="H60:P60">IF($B60="","",G60+H$36*100/60/24)</f>
        <v>0.4145833333333335</v>
      </c>
      <c r="I60" s="74">
        <f t="shared" si="59"/>
        <v>0.4250000000000002</v>
      </c>
      <c r="J60" s="72">
        <f t="shared" si="59"/>
        <v>0.43333333333333357</v>
      </c>
      <c r="K60" s="73">
        <f t="shared" si="59"/>
        <v>0.44375000000000026</v>
      </c>
      <c r="L60" s="74">
        <f t="shared" si="59"/>
        <v>0.4520833333333336</v>
      </c>
      <c r="M60" s="72">
        <f t="shared" si="59"/>
        <v>0.4645833333333336</v>
      </c>
      <c r="N60" s="73">
        <f t="shared" si="59"/>
        <v>0.4750000000000003</v>
      </c>
      <c r="O60" s="74">
        <f t="shared" si="59"/>
        <v>0.4875000000000003</v>
      </c>
      <c r="P60" s="72">
        <f t="shared" si="59"/>
        <v>0.497916666666667</v>
      </c>
    </row>
    <row r="61" spans="1:16" ht="16.5">
      <c r="A61" s="148"/>
      <c r="B61" s="82">
        <f t="shared" si="49"/>
        <v>10</v>
      </c>
      <c r="C61" s="76" t="str">
        <f t="shared" si="49"/>
        <v>侯羽桑 </v>
      </c>
      <c r="D61" s="76" t="str">
        <f t="shared" si="49"/>
        <v>涂郡庭 </v>
      </c>
      <c r="E61" s="76" t="str">
        <f t="shared" si="49"/>
        <v>洪若華 </v>
      </c>
      <c r="F61" s="83">
        <f t="shared" si="49"/>
      </c>
      <c r="G61" s="88">
        <f t="shared" si="50"/>
        <v>0.4104166666666669</v>
      </c>
      <c r="H61" s="59">
        <f aca="true" t="shared" si="60" ref="H61:P61">IF($B61="","",G61+H$36*100/60/24)</f>
        <v>0.42083333333333356</v>
      </c>
      <c r="I61" s="60">
        <f t="shared" si="60"/>
        <v>0.43125000000000024</v>
      </c>
      <c r="J61" s="58">
        <f t="shared" si="60"/>
        <v>0.4395833333333336</v>
      </c>
      <c r="K61" s="59">
        <f t="shared" si="60"/>
        <v>0.4500000000000003</v>
      </c>
      <c r="L61" s="60">
        <f t="shared" si="60"/>
        <v>0.45833333333333365</v>
      </c>
      <c r="M61" s="58">
        <f t="shared" si="60"/>
        <v>0.47083333333333366</v>
      </c>
      <c r="N61" s="59">
        <f t="shared" si="60"/>
        <v>0.48125000000000034</v>
      </c>
      <c r="O61" s="60">
        <f t="shared" si="60"/>
        <v>0.49375000000000036</v>
      </c>
      <c r="P61" s="58">
        <f t="shared" si="60"/>
        <v>0.504166666666667</v>
      </c>
    </row>
    <row r="62" spans="1:16" ht="16.5">
      <c r="A62" s="148"/>
      <c r="B62" s="84">
        <f t="shared" si="49"/>
        <v>11</v>
      </c>
      <c r="C62" s="63" t="str">
        <f t="shared" si="49"/>
        <v>賴怡廷 </v>
      </c>
      <c r="D62" s="63" t="str">
        <f t="shared" si="49"/>
        <v>王薏涵 </v>
      </c>
      <c r="E62" s="63" t="str">
        <f t="shared" si="49"/>
        <v>張雨心 </v>
      </c>
      <c r="F62" s="85">
        <f t="shared" si="49"/>
      </c>
      <c r="G62" s="89">
        <f t="shared" si="50"/>
        <v>0.41666666666666685</v>
      </c>
      <c r="H62" s="66">
        <f aca="true" t="shared" si="61" ref="H62:P62">IF($B62="","",G62+H$36*100/60/24)</f>
        <v>0.42708333333333354</v>
      </c>
      <c r="I62" s="67">
        <f t="shared" si="61"/>
        <v>0.4375000000000002</v>
      </c>
      <c r="J62" s="65">
        <f t="shared" si="61"/>
        <v>0.4458333333333336</v>
      </c>
      <c r="K62" s="66">
        <f t="shared" si="61"/>
        <v>0.45625000000000027</v>
      </c>
      <c r="L62" s="67">
        <f t="shared" si="61"/>
        <v>0.4645833333333336</v>
      </c>
      <c r="M62" s="65">
        <f t="shared" si="61"/>
        <v>0.47708333333333364</v>
      </c>
      <c r="N62" s="66">
        <f t="shared" si="61"/>
        <v>0.4875000000000003</v>
      </c>
      <c r="O62" s="67">
        <f t="shared" si="61"/>
        <v>0.5000000000000003</v>
      </c>
      <c r="P62" s="65">
        <f t="shared" si="61"/>
        <v>0.510416666666667</v>
      </c>
    </row>
    <row r="63" spans="1:16" ht="16.5">
      <c r="A63" s="148"/>
      <c r="B63" s="86">
        <f t="shared" si="49"/>
        <v>12</v>
      </c>
      <c r="C63" s="70" t="str">
        <f t="shared" si="49"/>
        <v>章巧宜 </v>
      </c>
      <c r="D63" s="70" t="str">
        <f t="shared" si="49"/>
        <v>洪紫庭 </v>
      </c>
      <c r="E63" s="70" t="str">
        <f t="shared" si="49"/>
        <v>羅尹楨 </v>
      </c>
      <c r="F63" s="87">
        <f t="shared" si="49"/>
      </c>
      <c r="G63" s="90">
        <f t="shared" si="50"/>
        <v>0.42291666666666683</v>
      </c>
      <c r="H63" s="73">
        <f aca="true" t="shared" si="62" ref="H63:P63">IF($B63="","",G63+H$36*100/60/24)</f>
        <v>0.4333333333333335</v>
      </c>
      <c r="I63" s="74">
        <f t="shared" si="62"/>
        <v>0.4437500000000002</v>
      </c>
      <c r="J63" s="72">
        <f t="shared" si="62"/>
        <v>0.45208333333333356</v>
      </c>
      <c r="K63" s="73">
        <f t="shared" si="62"/>
        <v>0.46250000000000024</v>
      </c>
      <c r="L63" s="74">
        <f t="shared" si="62"/>
        <v>0.4708333333333336</v>
      </c>
      <c r="M63" s="72">
        <f t="shared" si="62"/>
        <v>0.4833333333333336</v>
      </c>
      <c r="N63" s="73">
        <f t="shared" si="62"/>
        <v>0.4937500000000003</v>
      </c>
      <c r="O63" s="74">
        <f t="shared" si="62"/>
        <v>0.5062500000000003</v>
      </c>
      <c r="P63" s="72">
        <f t="shared" si="62"/>
        <v>0.5166666666666669</v>
      </c>
    </row>
    <row r="64" spans="1:16" ht="16.5">
      <c r="A64" s="148"/>
      <c r="B64" s="82">
        <f t="shared" si="49"/>
        <v>13</v>
      </c>
      <c r="C64" s="76" t="str">
        <f t="shared" si="49"/>
        <v>陳慈惠 </v>
      </c>
      <c r="D64" s="76" t="str">
        <f t="shared" si="49"/>
        <v>蔡欣恩 </v>
      </c>
      <c r="E64" s="76" t="str">
        <f t="shared" si="49"/>
        <v>伍以晴 </v>
      </c>
      <c r="F64" s="83">
        <f t="shared" si="49"/>
      </c>
      <c r="G64" s="88">
        <f t="shared" si="50"/>
        <v>0.42916666666666686</v>
      </c>
      <c r="H64" s="59">
        <f aca="true" t="shared" si="63" ref="H64:P64">IF($B64="","",G64+H$36*100/60/24)</f>
        <v>0.43958333333333355</v>
      </c>
      <c r="I64" s="60">
        <f t="shared" si="63"/>
        <v>0.45000000000000023</v>
      </c>
      <c r="J64" s="58">
        <f t="shared" si="63"/>
        <v>0.4583333333333336</v>
      </c>
      <c r="K64" s="59">
        <f t="shared" si="63"/>
        <v>0.4687500000000003</v>
      </c>
      <c r="L64" s="60">
        <f t="shared" si="63"/>
        <v>0.47708333333333364</v>
      </c>
      <c r="M64" s="58">
        <f t="shared" si="63"/>
        <v>0.48958333333333365</v>
      </c>
      <c r="N64" s="59">
        <f t="shared" si="63"/>
        <v>0.5000000000000003</v>
      </c>
      <c r="O64" s="60">
        <f t="shared" si="63"/>
        <v>0.5125000000000003</v>
      </c>
      <c r="P64" s="58">
        <f t="shared" si="63"/>
        <v>0.5229166666666669</v>
      </c>
    </row>
    <row r="65" spans="1:16" ht="16.5">
      <c r="A65" s="148"/>
      <c r="B65" s="84">
        <f t="shared" si="49"/>
      </c>
      <c r="C65" s="63">
        <f t="shared" si="49"/>
      </c>
      <c r="D65" s="63">
        <f t="shared" si="49"/>
      </c>
      <c r="E65" s="63">
        <f t="shared" si="49"/>
      </c>
      <c r="F65" s="85">
        <f t="shared" si="49"/>
      </c>
      <c r="G65" s="89">
        <f t="shared" si="50"/>
      </c>
      <c r="H65" s="66">
        <f aca="true" t="shared" si="64" ref="H65:P65">IF($B65="","",G65+H$36*100/60/24)</f>
      </c>
      <c r="I65" s="67">
        <f t="shared" si="64"/>
      </c>
      <c r="J65" s="65">
        <f t="shared" si="64"/>
      </c>
      <c r="K65" s="66">
        <f t="shared" si="64"/>
      </c>
      <c r="L65" s="67">
        <f t="shared" si="64"/>
      </c>
      <c r="M65" s="65">
        <f t="shared" si="64"/>
      </c>
      <c r="N65" s="66">
        <f t="shared" si="64"/>
      </c>
      <c r="O65" s="67">
        <f t="shared" si="64"/>
      </c>
      <c r="P65" s="65">
        <f t="shared" si="64"/>
      </c>
    </row>
    <row r="66" spans="1:16" ht="16.5">
      <c r="A66" s="148"/>
      <c r="B66" s="86">
        <f t="shared" si="49"/>
      </c>
      <c r="C66" s="70">
        <f t="shared" si="49"/>
      </c>
      <c r="D66" s="70">
        <f t="shared" si="49"/>
      </c>
      <c r="E66" s="70">
        <f t="shared" si="49"/>
      </c>
      <c r="F66" s="87">
        <f t="shared" si="49"/>
      </c>
      <c r="G66" s="90">
        <f t="shared" si="50"/>
      </c>
      <c r="H66" s="73">
        <f aca="true" t="shared" si="65" ref="H66:P66">IF($B66="","",G66+H$36*100/60/24)</f>
      </c>
      <c r="I66" s="74">
        <f t="shared" si="65"/>
      </c>
      <c r="J66" s="72">
        <f t="shared" si="65"/>
      </c>
      <c r="K66" s="73">
        <f t="shared" si="65"/>
      </c>
      <c r="L66" s="74">
        <f t="shared" si="65"/>
      </c>
      <c r="M66" s="72">
        <f t="shared" si="65"/>
      </c>
      <c r="N66" s="73">
        <f t="shared" si="65"/>
      </c>
      <c r="O66" s="74">
        <f t="shared" si="65"/>
      </c>
      <c r="P66" s="72">
        <f t="shared" si="65"/>
      </c>
    </row>
    <row r="67" spans="1:16" ht="16.5" hidden="1">
      <c r="A67" s="149" t="str">
        <f>A1</f>
        <v>中華民國103年渣打全國業餘高爾夫秋季排名賽</v>
      </c>
      <c r="B67" s="149"/>
      <c r="C67" s="149"/>
      <c r="D67" s="149"/>
      <c r="E67" s="149"/>
      <c r="F67" s="150"/>
      <c r="G67" s="49" t="s">
        <v>112</v>
      </c>
      <c r="H67" s="49">
        <v>1</v>
      </c>
      <c r="I67" s="49">
        <v>2</v>
      </c>
      <c r="J67" s="49">
        <v>3</v>
      </c>
      <c r="K67" s="49">
        <v>4</v>
      </c>
      <c r="L67" s="49">
        <v>5</v>
      </c>
      <c r="M67" s="49">
        <v>6</v>
      </c>
      <c r="N67" s="49">
        <v>7</v>
      </c>
      <c r="O67" s="49">
        <v>8</v>
      </c>
      <c r="P67" s="49">
        <v>9</v>
      </c>
    </row>
    <row r="68" spans="1:16" ht="16.5" hidden="1">
      <c r="A68" s="151">
        <f>A2</f>
        <v>4</v>
      </c>
      <c r="B68" s="151"/>
      <c r="C68" s="151"/>
      <c r="D68" s="50"/>
      <c r="E68" s="152">
        <f>E2</f>
        <v>41921</v>
      </c>
      <c r="F68" s="153"/>
      <c r="G68" s="49" t="s">
        <v>113</v>
      </c>
      <c r="H68" s="51">
        <f aca="true" t="shared" si="66" ref="H68:P68">H2</f>
        <v>4</v>
      </c>
      <c r="I68" s="51">
        <f t="shared" si="66"/>
        <v>5</v>
      </c>
      <c r="J68" s="51">
        <f t="shared" si="66"/>
        <v>4</v>
      </c>
      <c r="K68" s="51">
        <f t="shared" si="66"/>
        <v>4</v>
      </c>
      <c r="L68" s="51">
        <f t="shared" si="66"/>
        <v>3</v>
      </c>
      <c r="M68" s="51">
        <f t="shared" si="66"/>
        <v>4</v>
      </c>
      <c r="N68" s="51">
        <f t="shared" si="66"/>
        <v>4</v>
      </c>
      <c r="O68" s="51">
        <f t="shared" si="66"/>
        <v>3</v>
      </c>
      <c r="P68" s="51">
        <f t="shared" si="66"/>
        <v>5</v>
      </c>
    </row>
    <row r="69" spans="1:16" ht="16.5" hidden="1">
      <c r="A69" s="154" t="str">
        <f>A3</f>
        <v>嘉南高爾夫球場</v>
      </c>
      <c r="B69" s="154"/>
      <c r="C69" s="154"/>
      <c r="D69" s="154"/>
      <c r="E69" s="154"/>
      <c r="F69" s="154"/>
      <c r="G69" s="52">
        <v>1</v>
      </c>
      <c r="H69" s="53">
        <f aca="true" t="shared" si="67" ref="H69:P69">H3</f>
        <v>0.15</v>
      </c>
      <c r="I69" s="53">
        <f t="shared" si="67"/>
        <v>0.18</v>
      </c>
      <c r="J69" s="53">
        <f t="shared" si="67"/>
        <v>0.15</v>
      </c>
      <c r="K69" s="53">
        <f t="shared" si="67"/>
        <v>0.15</v>
      </c>
      <c r="L69" s="53">
        <f t="shared" si="67"/>
        <v>0.12</v>
      </c>
      <c r="M69" s="53">
        <f t="shared" si="67"/>
        <v>0.15</v>
      </c>
      <c r="N69" s="53">
        <f t="shared" si="67"/>
        <v>0.15</v>
      </c>
      <c r="O69" s="53">
        <f t="shared" si="67"/>
        <v>0.12</v>
      </c>
      <c r="P69" s="53">
        <f t="shared" si="67"/>
        <v>0.18</v>
      </c>
    </row>
    <row r="70" spans="1:16" ht="16.5" hidden="1">
      <c r="A70" s="148" t="s">
        <v>114</v>
      </c>
      <c r="B70" s="54" t="e">
        <f>IF(C70="","",ROW()-54)</f>
        <v>#VALUE!</v>
      </c>
      <c r="C70" s="55" t="e">
        <f ca="1">LEFT(OFFSET(CHOOSE($A$2+1,"",'R1編組表'!$C$6,'R2編組表'!$C$6,"",""),(ROW()-55)*$AA$1,COLUMN()-3),4)</f>
        <v>#VALUE!</v>
      </c>
      <c r="D70" s="56" t="e">
        <f ca="1">LEFT(OFFSET(CHOOSE($A$2+1,"",'R1編組表'!$C$6,'R2編組表'!$C$6,"",""),(ROW()-55)*$AA$1,COLUMN()-3),4)</f>
        <v>#VALUE!</v>
      </c>
      <c r="E70" s="56" t="e">
        <f ca="1">LEFT(OFFSET(CHOOSE($A$2+1,"",'R1編組表'!$C$6,'R2編組表'!$C$6,"",""),(ROW()-55)*$AA$1,COLUMN()-3),4)</f>
        <v>#VALUE!</v>
      </c>
      <c r="F70" s="57" t="e">
        <f ca="1">LEFT(OFFSET(CHOOSE($A$2+1,"",'R1編組表'!$C$6,'R2編組表'!$C$6,"",""),(ROW()-55)*$AA$1,COLUMN()-3),4)</f>
        <v>#VALUE!</v>
      </c>
      <c r="G70" s="58" t="e">
        <f>IF(B70="","",'基本資料'!$B$7+'基本資料'!$L$7*(B70-1)/60/24)</f>
        <v>#VALUE!</v>
      </c>
      <c r="H70" s="59" t="e">
        <f aca="true" t="shared" si="68" ref="H70:P70">IF($B70="","",G70+H$3*100/60/24)</f>
        <v>#VALUE!</v>
      </c>
      <c r="I70" s="60" t="e">
        <f t="shared" si="68"/>
        <v>#VALUE!</v>
      </c>
      <c r="J70" s="58" t="e">
        <f t="shared" si="68"/>
        <v>#VALUE!</v>
      </c>
      <c r="K70" s="59" t="e">
        <f t="shared" si="68"/>
        <v>#VALUE!</v>
      </c>
      <c r="L70" s="60" t="e">
        <f t="shared" si="68"/>
        <v>#VALUE!</v>
      </c>
      <c r="M70" s="58" t="e">
        <f t="shared" si="68"/>
        <v>#VALUE!</v>
      </c>
      <c r="N70" s="59" t="e">
        <f t="shared" si="68"/>
        <v>#VALUE!</v>
      </c>
      <c r="O70" s="60" t="e">
        <f t="shared" si="68"/>
        <v>#VALUE!</v>
      </c>
      <c r="P70" s="58" t="e">
        <f t="shared" si="68"/>
        <v>#VALUE!</v>
      </c>
    </row>
    <row r="71" spans="1:16" ht="16.5" hidden="1">
      <c r="A71" s="148"/>
      <c r="B71" s="61" t="e">
        <f>IF(C71="","",ROW()-54)</f>
        <v>#VALUE!</v>
      </c>
      <c r="C71" s="62" t="e">
        <f ca="1">LEFT(OFFSET(CHOOSE($A$2+1,"",'R1編組表'!$C$6,'R2編組表'!$C$6,"",""),(ROW()-55)*$AA$1,COLUMN()-3),4)</f>
        <v>#VALUE!</v>
      </c>
      <c r="D71" s="63" t="e">
        <f ca="1">LEFT(OFFSET(CHOOSE($A$2+1,"",'R1編組表'!$C$6,'R2編組表'!$C$6,"",""),(ROW()-55)*$AA$1,COLUMN()-3),4)</f>
        <v>#VALUE!</v>
      </c>
      <c r="E71" s="63" t="e">
        <f ca="1">LEFT(OFFSET(CHOOSE($A$2+1,"",'R1編組表'!$C$6,'R2編組表'!$C$6,"",""),(ROW()-55)*$AA$1,COLUMN()-3),4)</f>
        <v>#VALUE!</v>
      </c>
      <c r="F71" s="64" t="e">
        <f ca="1">LEFT(OFFSET(CHOOSE($A$2+1,"",'R1編組表'!$C$6,'R2編組表'!$C$6,"",""),(ROW()-55)*$AA$1,COLUMN()-3),4)</f>
        <v>#VALUE!</v>
      </c>
      <c r="G71" s="65" t="e">
        <f>IF(B71="","",'基本資料'!$B$7+'基本資料'!$L$7*(B71-1)/60/24)</f>
        <v>#VALUE!</v>
      </c>
      <c r="H71" s="66" t="e">
        <f aca="true" t="shared" si="69" ref="H71:P71">IF($B71="","",G71+H$3*100/60/24)</f>
        <v>#VALUE!</v>
      </c>
      <c r="I71" s="67" t="e">
        <f t="shared" si="69"/>
        <v>#VALUE!</v>
      </c>
      <c r="J71" s="65" t="e">
        <f t="shared" si="69"/>
        <v>#VALUE!</v>
      </c>
      <c r="K71" s="66" t="e">
        <f t="shared" si="69"/>
        <v>#VALUE!</v>
      </c>
      <c r="L71" s="67" t="e">
        <f t="shared" si="69"/>
        <v>#VALUE!</v>
      </c>
      <c r="M71" s="65" t="e">
        <f t="shared" si="69"/>
        <v>#VALUE!</v>
      </c>
      <c r="N71" s="66" t="e">
        <f t="shared" si="69"/>
        <v>#VALUE!</v>
      </c>
      <c r="O71" s="67" t="e">
        <f t="shared" si="69"/>
        <v>#VALUE!</v>
      </c>
      <c r="P71" s="65" t="e">
        <f t="shared" si="69"/>
        <v>#VALUE!</v>
      </c>
    </row>
    <row r="72" spans="1:16" ht="16.5" hidden="1">
      <c r="A72" s="148"/>
      <c r="B72" s="68" t="e">
        <f>IF(C72="","",ROW()-54)</f>
        <v>#VALUE!</v>
      </c>
      <c r="C72" s="69" t="e">
        <f ca="1">LEFT(OFFSET(CHOOSE($A$2+1,"",'R1編組表'!$C$6,'R2編組表'!$C$6,"",""),(ROW()-55)*$AA$1,COLUMN()-3),4)</f>
        <v>#VALUE!</v>
      </c>
      <c r="D72" s="70" t="e">
        <f ca="1">LEFT(OFFSET(CHOOSE($A$2+1,"",'R1編組表'!$C$6,'R2編組表'!$C$6,"",""),(ROW()-55)*$AA$1,COLUMN()-3),4)</f>
        <v>#VALUE!</v>
      </c>
      <c r="E72" s="70" t="e">
        <f ca="1">LEFT(OFFSET(CHOOSE($A$2+1,"",'R1編組表'!$C$6,'R2編組表'!$C$6,"",""),(ROW()-55)*$AA$1,COLUMN()-3),4)</f>
        <v>#VALUE!</v>
      </c>
      <c r="F72" s="71" t="e">
        <f ca="1">LEFT(OFFSET(CHOOSE($A$2+1,"",'R1編組表'!$C$6,'R2編組表'!$C$6,"",""),(ROW()-55)*$AA$1,COLUMN()-3),4)</f>
        <v>#VALUE!</v>
      </c>
      <c r="G72" s="72" t="e">
        <f>IF(B72="","",'基本資料'!$B$7+'基本資料'!$L$7*(B72-1)/60/24)</f>
        <v>#VALUE!</v>
      </c>
      <c r="H72" s="73" t="e">
        <f aca="true" t="shared" si="70" ref="H72:P72">IF($B72="","",G72+H$3*100/60/24)</f>
        <v>#VALUE!</v>
      </c>
      <c r="I72" s="74" t="e">
        <f t="shared" si="70"/>
        <v>#VALUE!</v>
      </c>
      <c r="J72" s="72" t="e">
        <f t="shared" si="70"/>
        <v>#VALUE!</v>
      </c>
      <c r="K72" s="73" t="e">
        <f t="shared" si="70"/>
        <v>#VALUE!</v>
      </c>
      <c r="L72" s="74" t="e">
        <f t="shared" si="70"/>
        <v>#VALUE!</v>
      </c>
      <c r="M72" s="72" t="e">
        <f t="shared" si="70"/>
        <v>#VALUE!</v>
      </c>
      <c r="N72" s="73" t="e">
        <f t="shared" si="70"/>
        <v>#VALUE!</v>
      </c>
      <c r="O72" s="74" t="e">
        <f t="shared" si="70"/>
        <v>#VALUE!</v>
      </c>
      <c r="P72" s="72" t="e">
        <f t="shared" si="70"/>
        <v>#VALUE!</v>
      </c>
    </row>
    <row r="73" spans="1:16" ht="16.5" hidden="1">
      <c r="A73" s="148"/>
      <c r="B73" s="54"/>
      <c r="C73" s="75"/>
      <c r="D73" s="76"/>
      <c r="E73" s="76"/>
      <c r="F73" s="77"/>
      <c r="G73" s="58" t="s">
        <v>8</v>
      </c>
      <c r="H73" s="59" t="s">
        <v>8</v>
      </c>
      <c r="I73" s="60" t="s">
        <v>8</v>
      </c>
      <c r="J73" s="58" t="s">
        <v>8</v>
      </c>
      <c r="K73" s="59" t="s">
        <v>8</v>
      </c>
      <c r="L73" s="60" t="s">
        <v>8</v>
      </c>
      <c r="M73" s="58" t="s">
        <v>8</v>
      </c>
      <c r="N73" s="59" t="s">
        <v>8</v>
      </c>
      <c r="O73" s="60" t="s">
        <v>8</v>
      </c>
      <c r="P73" s="58" t="s">
        <v>8</v>
      </c>
    </row>
    <row r="74" spans="1:16" ht="16.5" hidden="1">
      <c r="A74" s="148"/>
      <c r="B74" s="61"/>
      <c r="C74" s="62"/>
      <c r="D74" s="63"/>
      <c r="E74" s="63"/>
      <c r="F74" s="64"/>
      <c r="G74" s="65" t="s">
        <v>8</v>
      </c>
      <c r="H74" s="66" t="s">
        <v>8</v>
      </c>
      <c r="I74" s="67" t="s">
        <v>8</v>
      </c>
      <c r="J74" s="65" t="s">
        <v>8</v>
      </c>
      <c r="K74" s="66" t="s">
        <v>8</v>
      </c>
      <c r="L74" s="67" t="s">
        <v>8</v>
      </c>
      <c r="M74" s="65" t="s">
        <v>8</v>
      </c>
      <c r="N74" s="66" t="s">
        <v>8</v>
      </c>
      <c r="O74" s="67" t="s">
        <v>8</v>
      </c>
      <c r="P74" s="65" t="s">
        <v>8</v>
      </c>
    </row>
    <row r="75" spans="1:16" ht="16.5" hidden="1">
      <c r="A75" s="148"/>
      <c r="B75" s="68"/>
      <c r="C75" s="69"/>
      <c r="D75" s="70"/>
      <c r="E75" s="70"/>
      <c r="F75" s="71"/>
      <c r="G75" s="72" t="s">
        <v>8</v>
      </c>
      <c r="H75" s="73" t="s">
        <v>8</v>
      </c>
      <c r="I75" s="74" t="s">
        <v>8</v>
      </c>
      <c r="J75" s="72" t="s">
        <v>8</v>
      </c>
      <c r="K75" s="73" t="s">
        <v>8</v>
      </c>
      <c r="L75" s="74" t="s">
        <v>8</v>
      </c>
      <c r="M75" s="72" t="s">
        <v>8</v>
      </c>
      <c r="N75" s="73" t="s">
        <v>8</v>
      </c>
      <c r="O75" s="74" t="s">
        <v>8</v>
      </c>
      <c r="P75" s="72" t="s">
        <v>8</v>
      </c>
    </row>
    <row r="76" spans="1:16" ht="16.5" hidden="1">
      <c r="A76" s="148"/>
      <c r="B76" s="54"/>
      <c r="C76" s="75"/>
      <c r="D76" s="76"/>
      <c r="E76" s="76"/>
      <c r="F76" s="77"/>
      <c r="G76" s="58" t="s">
        <v>8</v>
      </c>
      <c r="H76" s="59" t="s">
        <v>8</v>
      </c>
      <c r="I76" s="60" t="s">
        <v>8</v>
      </c>
      <c r="J76" s="58" t="s">
        <v>8</v>
      </c>
      <c r="K76" s="59" t="s">
        <v>8</v>
      </c>
      <c r="L76" s="60" t="s">
        <v>8</v>
      </c>
      <c r="M76" s="58" t="s">
        <v>8</v>
      </c>
      <c r="N76" s="59" t="s">
        <v>8</v>
      </c>
      <c r="O76" s="60" t="s">
        <v>8</v>
      </c>
      <c r="P76" s="58" t="s">
        <v>8</v>
      </c>
    </row>
    <row r="77" spans="1:16" ht="16.5" hidden="1">
      <c r="A77" s="148"/>
      <c r="B77" s="61"/>
      <c r="C77" s="62"/>
      <c r="D77" s="63"/>
      <c r="E77" s="63"/>
      <c r="F77" s="64"/>
      <c r="G77" s="65" t="s">
        <v>8</v>
      </c>
      <c r="H77" s="66" t="s">
        <v>8</v>
      </c>
      <c r="I77" s="67" t="s">
        <v>8</v>
      </c>
      <c r="J77" s="65" t="s">
        <v>8</v>
      </c>
      <c r="K77" s="66" t="s">
        <v>8</v>
      </c>
      <c r="L77" s="67" t="s">
        <v>8</v>
      </c>
      <c r="M77" s="65" t="s">
        <v>8</v>
      </c>
      <c r="N77" s="66" t="s">
        <v>8</v>
      </c>
      <c r="O77" s="67" t="s">
        <v>8</v>
      </c>
      <c r="P77" s="65" t="s">
        <v>8</v>
      </c>
    </row>
    <row r="78" spans="1:16" ht="16.5" hidden="1">
      <c r="A78" s="148"/>
      <c r="B78" s="68"/>
      <c r="C78" s="69"/>
      <c r="D78" s="70"/>
      <c r="E78" s="70"/>
      <c r="F78" s="71"/>
      <c r="G78" s="72" t="s">
        <v>8</v>
      </c>
      <c r="H78" s="73" t="s">
        <v>8</v>
      </c>
      <c r="I78" s="74" t="s">
        <v>8</v>
      </c>
      <c r="J78" s="72" t="s">
        <v>8</v>
      </c>
      <c r="K78" s="73" t="s">
        <v>8</v>
      </c>
      <c r="L78" s="74" t="s">
        <v>8</v>
      </c>
      <c r="M78" s="72" t="s">
        <v>8</v>
      </c>
      <c r="N78" s="73" t="s">
        <v>8</v>
      </c>
      <c r="O78" s="74" t="s">
        <v>8</v>
      </c>
      <c r="P78" s="72" t="s">
        <v>8</v>
      </c>
    </row>
    <row r="79" spans="1:16" ht="16.5" hidden="1">
      <c r="A79" s="148"/>
      <c r="B79" s="54"/>
      <c r="C79" s="75"/>
      <c r="D79" s="76"/>
      <c r="E79" s="76"/>
      <c r="F79" s="77"/>
      <c r="G79" s="58" t="s">
        <v>8</v>
      </c>
      <c r="H79" s="59" t="s">
        <v>8</v>
      </c>
      <c r="I79" s="60" t="s">
        <v>8</v>
      </c>
      <c r="J79" s="58" t="s">
        <v>8</v>
      </c>
      <c r="K79" s="59" t="s">
        <v>8</v>
      </c>
      <c r="L79" s="60" t="s">
        <v>8</v>
      </c>
      <c r="M79" s="58" t="s">
        <v>8</v>
      </c>
      <c r="N79" s="59" t="s">
        <v>8</v>
      </c>
      <c r="O79" s="60" t="s">
        <v>8</v>
      </c>
      <c r="P79" s="58" t="s">
        <v>8</v>
      </c>
    </row>
    <row r="80" spans="1:16" ht="16.5" hidden="1">
      <c r="A80" s="148"/>
      <c r="B80" s="61"/>
      <c r="C80" s="62"/>
      <c r="D80" s="63"/>
      <c r="E80" s="63"/>
      <c r="F80" s="64"/>
      <c r="G80" s="65" t="s">
        <v>8</v>
      </c>
      <c r="H80" s="66" t="s">
        <v>8</v>
      </c>
      <c r="I80" s="67" t="s">
        <v>8</v>
      </c>
      <c r="J80" s="65" t="s">
        <v>8</v>
      </c>
      <c r="K80" s="66" t="s">
        <v>8</v>
      </c>
      <c r="L80" s="67" t="s">
        <v>8</v>
      </c>
      <c r="M80" s="65" t="s">
        <v>8</v>
      </c>
      <c r="N80" s="66" t="s">
        <v>8</v>
      </c>
      <c r="O80" s="67" t="s">
        <v>8</v>
      </c>
      <c r="P80" s="65" t="s">
        <v>8</v>
      </c>
    </row>
    <row r="81" spans="1:16" ht="16.5" hidden="1">
      <c r="A81" s="148"/>
      <c r="B81" s="68"/>
      <c r="C81" s="69"/>
      <c r="D81" s="70"/>
      <c r="E81" s="70"/>
      <c r="F81" s="71"/>
      <c r="G81" s="72" t="s">
        <v>8</v>
      </c>
      <c r="H81" s="73" t="s">
        <v>8</v>
      </c>
      <c r="I81" s="74" t="s">
        <v>8</v>
      </c>
      <c r="J81" s="72" t="s">
        <v>8</v>
      </c>
      <c r="K81" s="73" t="s">
        <v>8</v>
      </c>
      <c r="L81" s="74" t="s">
        <v>8</v>
      </c>
      <c r="M81" s="72" t="s">
        <v>8</v>
      </c>
      <c r="N81" s="73" t="s">
        <v>8</v>
      </c>
      <c r="O81" s="74" t="s">
        <v>8</v>
      </c>
      <c r="P81" s="72" t="s">
        <v>8</v>
      </c>
    </row>
    <row r="82" spans="1:16" ht="16.5" hidden="1">
      <c r="A82" s="148"/>
      <c r="B82" s="54"/>
      <c r="C82" s="75"/>
      <c r="D82" s="76"/>
      <c r="E82" s="76"/>
      <c r="F82" s="77"/>
      <c r="G82" s="58" t="s">
        <v>8</v>
      </c>
      <c r="H82" s="59" t="s">
        <v>8</v>
      </c>
      <c r="I82" s="60" t="s">
        <v>8</v>
      </c>
      <c r="J82" s="58" t="s">
        <v>8</v>
      </c>
      <c r="K82" s="59" t="s">
        <v>8</v>
      </c>
      <c r="L82" s="60" t="s">
        <v>8</v>
      </c>
      <c r="M82" s="58" t="s">
        <v>8</v>
      </c>
      <c r="N82" s="59" t="s">
        <v>8</v>
      </c>
      <c r="O82" s="60" t="s">
        <v>8</v>
      </c>
      <c r="P82" s="58" t="s">
        <v>8</v>
      </c>
    </row>
    <row r="83" spans="1:16" ht="16.5" hidden="1">
      <c r="A83" s="148"/>
      <c r="B83" s="61"/>
      <c r="C83" s="62"/>
      <c r="D83" s="63"/>
      <c r="E83" s="63"/>
      <c r="F83" s="64"/>
      <c r="G83" s="65" t="s">
        <v>8</v>
      </c>
      <c r="H83" s="66" t="s">
        <v>8</v>
      </c>
      <c r="I83" s="67" t="s">
        <v>8</v>
      </c>
      <c r="J83" s="65" t="s">
        <v>8</v>
      </c>
      <c r="K83" s="66" t="s">
        <v>8</v>
      </c>
      <c r="L83" s="67" t="s">
        <v>8</v>
      </c>
      <c r="M83" s="65" t="s">
        <v>8</v>
      </c>
      <c r="N83" s="66" t="s">
        <v>8</v>
      </c>
      <c r="O83" s="67" t="s">
        <v>8</v>
      </c>
      <c r="P83" s="65" t="s">
        <v>8</v>
      </c>
    </row>
    <row r="84" spans="1:16" ht="16.5" hidden="1">
      <c r="A84" s="148"/>
      <c r="B84" s="68"/>
      <c r="C84" s="78"/>
      <c r="D84" s="79"/>
      <c r="E84" s="79"/>
      <c r="F84" s="80"/>
      <c r="G84" s="72" t="s">
        <v>8</v>
      </c>
      <c r="H84" s="73" t="s">
        <v>8</v>
      </c>
      <c r="I84" s="74" t="s">
        <v>8</v>
      </c>
      <c r="J84" s="72" t="s">
        <v>8</v>
      </c>
      <c r="K84" s="73" t="s">
        <v>8</v>
      </c>
      <c r="L84" s="74" t="s">
        <v>8</v>
      </c>
      <c r="M84" s="72" t="s">
        <v>8</v>
      </c>
      <c r="N84" s="73" t="s">
        <v>8</v>
      </c>
      <c r="O84" s="74" t="s">
        <v>8</v>
      </c>
      <c r="P84" s="72" t="s">
        <v>8</v>
      </c>
    </row>
    <row r="85" spans="1:16" ht="16.5" hidden="1">
      <c r="A85" s="148" t="s">
        <v>115</v>
      </c>
      <c r="B85" s="54" t="e">
        <f>IF(C85="","",ROW()-69)</f>
        <v>#VALUE!</v>
      </c>
      <c r="C85" s="55" t="e">
        <f ca="1">LEFT(OFFSET(CHOOSE($A$2+1,"",'R1編組表'!$C$44,'R2編組表'!$C$44,"",""),(ROW()-70)*$AA$1,COLUMN()-3),4)</f>
        <v>#VALUE!</v>
      </c>
      <c r="D85" s="56" t="e">
        <f ca="1">LEFT(OFFSET(CHOOSE($A$2+1,"",'R1編組表'!$C$44,'R2編組表'!$C$44,"",""),(ROW()-70)*$AA$1,COLUMN()-3),4)</f>
        <v>#VALUE!</v>
      </c>
      <c r="E85" s="56" t="e">
        <f ca="1">LEFT(OFFSET(CHOOSE($A$2+1,"",'R1編組表'!$C$44,'R2編組表'!$C$44,"",""),(ROW()-70)*$AA$1,COLUMN()-3),4)</f>
        <v>#VALUE!</v>
      </c>
      <c r="F85" s="57" t="e">
        <f ca="1">LEFT(OFFSET(CHOOSE($A$2+1,"",'R1編組表'!$C$44,'R2編組表'!$C$44,"",""),(ROW()-70)*$AA$1,COLUMN()-3),4)</f>
        <v>#VALUE!</v>
      </c>
      <c r="G85" s="58" t="e">
        <f>IF(B85="","",P103+5/60/24)</f>
        <v>#VALUE!</v>
      </c>
      <c r="H85" s="59" t="e">
        <f aca="true" t="shared" si="71" ref="H85:P85">IF($B85="","",G85+H$3*100/60/24)</f>
        <v>#VALUE!</v>
      </c>
      <c r="I85" s="60" t="e">
        <f t="shared" si="71"/>
        <v>#VALUE!</v>
      </c>
      <c r="J85" s="58" t="e">
        <f t="shared" si="71"/>
        <v>#VALUE!</v>
      </c>
      <c r="K85" s="59" t="e">
        <f t="shared" si="71"/>
        <v>#VALUE!</v>
      </c>
      <c r="L85" s="60" t="e">
        <f t="shared" si="71"/>
        <v>#VALUE!</v>
      </c>
      <c r="M85" s="58" t="e">
        <f t="shared" si="71"/>
        <v>#VALUE!</v>
      </c>
      <c r="N85" s="59" t="e">
        <f t="shared" si="71"/>
        <v>#VALUE!</v>
      </c>
      <c r="O85" s="60" t="e">
        <f t="shared" si="71"/>
        <v>#VALUE!</v>
      </c>
      <c r="P85" s="58" t="e">
        <f t="shared" si="71"/>
        <v>#VALUE!</v>
      </c>
    </row>
    <row r="86" spans="1:16" ht="16.5" hidden="1">
      <c r="A86" s="148"/>
      <c r="B86" s="61" t="e">
        <f>IF(C86="","",ROW()-69)</f>
        <v>#VALUE!</v>
      </c>
      <c r="C86" s="62" t="e">
        <f ca="1">LEFT(OFFSET(CHOOSE($A$2+1,"",'R1編組表'!$C$44,'R2編組表'!$C$44,"",""),(ROW()-70)*$AA$1,COLUMN()-3),4)</f>
        <v>#VALUE!</v>
      </c>
      <c r="D86" s="63" t="e">
        <f ca="1">LEFT(OFFSET(CHOOSE($A$2+1,"",'R1編組表'!$C$44,'R2編組表'!$C$44,"",""),(ROW()-70)*$AA$1,COLUMN()-3),4)</f>
        <v>#VALUE!</v>
      </c>
      <c r="E86" s="63" t="e">
        <f ca="1">LEFT(OFFSET(CHOOSE($A$2+1,"",'R1編組表'!$C$44,'R2編組表'!$C$44,"",""),(ROW()-70)*$AA$1,COLUMN()-3),4)</f>
        <v>#VALUE!</v>
      </c>
      <c r="F86" s="64" t="e">
        <f ca="1">LEFT(OFFSET(CHOOSE($A$2+1,"",'R1編組表'!$C$44,'R2編組表'!$C$44,"",""),(ROW()-70)*$AA$1,COLUMN()-3),4)</f>
        <v>#VALUE!</v>
      </c>
      <c r="G86" s="106" t="e">
        <f>IF(B86="","",P104+5/60/24)</f>
        <v>#VALUE!</v>
      </c>
      <c r="H86" s="66" t="e">
        <f aca="true" t="shared" si="72" ref="H86:P86">IF($B86="","",G86+H$3*100/60/24)</f>
        <v>#VALUE!</v>
      </c>
      <c r="I86" s="67" t="e">
        <f t="shared" si="72"/>
        <v>#VALUE!</v>
      </c>
      <c r="J86" s="65" t="e">
        <f t="shared" si="72"/>
        <v>#VALUE!</v>
      </c>
      <c r="K86" s="66" t="e">
        <f t="shared" si="72"/>
        <v>#VALUE!</v>
      </c>
      <c r="L86" s="67" t="e">
        <f t="shared" si="72"/>
        <v>#VALUE!</v>
      </c>
      <c r="M86" s="65" t="e">
        <f t="shared" si="72"/>
        <v>#VALUE!</v>
      </c>
      <c r="N86" s="66" t="e">
        <f t="shared" si="72"/>
        <v>#VALUE!</v>
      </c>
      <c r="O86" s="67" t="e">
        <f t="shared" si="72"/>
        <v>#VALUE!</v>
      </c>
      <c r="P86" s="65" t="e">
        <f t="shared" si="72"/>
        <v>#VALUE!</v>
      </c>
    </row>
    <row r="87" spans="1:16" ht="16.5" hidden="1">
      <c r="A87" s="148"/>
      <c r="B87" s="68" t="e">
        <f>IF(C87="","",ROW()-69)</f>
        <v>#VALUE!</v>
      </c>
      <c r="C87" s="69" t="e">
        <f ca="1">LEFT(OFFSET(CHOOSE($A$2+1,"",'R1編組表'!$C$44,'R2編組表'!$C$44,"",""),(ROW()-70)*$AA$1,COLUMN()-3),4)</f>
        <v>#VALUE!</v>
      </c>
      <c r="D87" s="70" t="e">
        <f ca="1">LEFT(OFFSET(CHOOSE($A$2+1,"",'R1編組表'!$C$44,'R2編組表'!$C$44,"",""),(ROW()-70)*$AA$1,COLUMN()-3),4)</f>
        <v>#VALUE!</v>
      </c>
      <c r="E87" s="70" t="e">
        <f ca="1">LEFT(OFFSET(CHOOSE($A$2+1,"",'R1編組表'!$C$44,'R2編組表'!$C$44,"",""),(ROW()-70)*$AA$1,COLUMN()-3),4)</f>
        <v>#VALUE!</v>
      </c>
      <c r="F87" s="71" t="e">
        <f ca="1">LEFT(OFFSET(CHOOSE($A$2+1,"",'R1編組表'!$C$44,'R2編組表'!$C$44,"",""),(ROW()-70)*$AA$1,COLUMN()-3),4)</f>
        <v>#VALUE!</v>
      </c>
      <c r="G87" s="107" t="e">
        <f>IF(B87="","",P105+5/60/24)</f>
        <v>#VALUE!</v>
      </c>
      <c r="H87" s="73" t="e">
        <f aca="true" t="shared" si="73" ref="H87:P87">IF($B87="","",G87+H$3*100/60/24)</f>
        <v>#VALUE!</v>
      </c>
      <c r="I87" s="74" t="e">
        <f t="shared" si="73"/>
        <v>#VALUE!</v>
      </c>
      <c r="J87" s="72" t="e">
        <f t="shared" si="73"/>
        <v>#VALUE!</v>
      </c>
      <c r="K87" s="73" t="e">
        <f t="shared" si="73"/>
        <v>#VALUE!</v>
      </c>
      <c r="L87" s="74" t="e">
        <f t="shared" si="73"/>
        <v>#VALUE!</v>
      </c>
      <c r="M87" s="72" t="e">
        <f t="shared" si="73"/>
        <v>#VALUE!</v>
      </c>
      <c r="N87" s="73" t="e">
        <f t="shared" si="73"/>
        <v>#VALUE!</v>
      </c>
      <c r="O87" s="74" t="e">
        <f t="shared" si="73"/>
        <v>#VALUE!</v>
      </c>
      <c r="P87" s="72" t="e">
        <f t="shared" si="73"/>
        <v>#VALUE!</v>
      </c>
    </row>
    <row r="88" spans="1:16" ht="16.5" hidden="1">
      <c r="A88" s="148"/>
      <c r="B88" s="54"/>
      <c r="C88" s="75"/>
      <c r="D88" s="76"/>
      <c r="E88" s="76"/>
      <c r="F88" s="77"/>
      <c r="G88" s="58" t="s">
        <v>8</v>
      </c>
      <c r="H88" s="59" t="s">
        <v>8</v>
      </c>
      <c r="I88" s="60" t="s">
        <v>8</v>
      </c>
      <c r="J88" s="58" t="s">
        <v>8</v>
      </c>
      <c r="K88" s="59" t="s">
        <v>8</v>
      </c>
      <c r="L88" s="60" t="s">
        <v>8</v>
      </c>
      <c r="M88" s="58" t="s">
        <v>8</v>
      </c>
      <c r="N88" s="59" t="s">
        <v>8</v>
      </c>
      <c r="O88" s="60" t="s">
        <v>8</v>
      </c>
      <c r="P88" s="58" t="s">
        <v>8</v>
      </c>
    </row>
    <row r="89" spans="1:16" ht="16.5" hidden="1">
      <c r="A89" s="148"/>
      <c r="B89" s="61"/>
      <c r="C89" s="62"/>
      <c r="D89" s="63"/>
      <c r="E89" s="63"/>
      <c r="F89" s="64"/>
      <c r="G89" s="65" t="s">
        <v>8</v>
      </c>
      <c r="H89" s="66" t="s">
        <v>8</v>
      </c>
      <c r="I89" s="67" t="s">
        <v>8</v>
      </c>
      <c r="J89" s="65" t="s">
        <v>8</v>
      </c>
      <c r="K89" s="66" t="s">
        <v>8</v>
      </c>
      <c r="L89" s="67" t="s">
        <v>8</v>
      </c>
      <c r="M89" s="65" t="s">
        <v>8</v>
      </c>
      <c r="N89" s="66" t="s">
        <v>8</v>
      </c>
      <c r="O89" s="67" t="s">
        <v>8</v>
      </c>
      <c r="P89" s="65" t="s">
        <v>8</v>
      </c>
    </row>
    <row r="90" spans="1:16" ht="16.5" hidden="1">
      <c r="A90" s="148"/>
      <c r="B90" s="68"/>
      <c r="C90" s="69"/>
      <c r="D90" s="70"/>
      <c r="E90" s="70"/>
      <c r="F90" s="71"/>
      <c r="G90" s="72" t="s">
        <v>8</v>
      </c>
      <c r="H90" s="73" t="s">
        <v>8</v>
      </c>
      <c r="I90" s="74" t="s">
        <v>8</v>
      </c>
      <c r="J90" s="72" t="s">
        <v>8</v>
      </c>
      <c r="K90" s="73" t="s">
        <v>8</v>
      </c>
      <c r="L90" s="74" t="s">
        <v>8</v>
      </c>
      <c r="M90" s="72" t="s">
        <v>8</v>
      </c>
      <c r="N90" s="73" t="s">
        <v>8</v>
      </c>
      <c r="O90" s="74" t="s">
        <v>8</v>
      </c>
      <c r="P90" s="72" t="s">
        <v>8</v>
      </c>
    </row>
    <row r="91" spans="1:16" ht="16.5" hidden="1">
      <c r="A91" s="148"/>
      <c r="B91" s="54"/>
      <c r="C91" s="75"/>
      <c r="D91" s="76"/>
      <c r="E91" s="76"/>
      <c r="F91" s="77"/>
      <c r="G91" s="58" t="s">
        <v>8</v>
      </c>
      <c r="H91" s="59" t="s">
        <v>8</v>
      </c>
      <c r="I91" s="60" t="s">
        <v>8</v>
      </c>
      <c r="J91" s="58" t="s">
        <v>8</v>
      </c>
      <c r="K91" s="59" t="s">
        <v>8</v>
      </c>
      <c r="L91" s="60" t="s">
        <v>8</v>
      </c>
      <c r="M91" s="58" t="s">
        <v>8</v>
      </c>
      <c r="N91" s="59" t="s">
        <v>8</v>
      </c>
      <c r="O91" s="60" t="s">
        <v>8</v>
      </c>
      <c r="P91" s="58" t="s">
        <v>8</v>
      </c>
    </row>
    <row r="92" spans="1:16" ht="16.5" hidden="1">
      <c r="A92" s="148"/>
      <c r="B92" s="61"/>
      <c r="C92" s="62"/>
      <c r="D92" s="63"/>
      <c r="E92" s="63"/>
      <c r="F92" s="64"/>
      <c r="G92" s="65" t="s">
        <v>8</v>
      </c>
      <c r="H92" s="66" t="s">
        <v>8</v>
      </c>
      <c r="I92" s="67" t="s">
        <v>8</v>
      </c>
      <c r="J92" s="65" t="s">
        <v>8</v>
      </c>
      <c r="K92" s="66" t="s">
        <v>8</v>
      </c>
      <c r="L92" s="67" t="s">
        <v>8</v>
      </c>
      <c r="M92" s="65" t="s">
        <v>8</v>
      </c>
      <c r="N92" s="66" t="s">
        <v>8</v>
      </c>
      <c r="O92" s="67" t="s">
        <v>8</v>
      </c>
      <c r="P92" s="65" t="s">
        <v>8</v>
      </c>
    </row>
    <row r="93" spans="1:16" ht="16.5" hidden="1">
      <c r="A93" s="148"/>
      <c r="B93" s="68"/>
      <c r="C93" s="69"/>
      <c r="D93" s="70"/>
      <c r="E93" s="70"/>
      <c r="F93" s="71"/>
      <c r="G93" s="72" t="s">
        <v>8</v>
      </c>
      <c r="H93" s="73" t="s">
        <v>8</v>
      </c>
      <c r="I93" s="74" t="s">
        <v>8</v>
      </c>
      <c r="J93" s="72" t="s">
        <v>8</v>
      </c>
      <c r="K93" s="73" t="s">
        <v>8</v>
      </c>
      <c r="L93" s="74" t="s">
        <v>8</v>
      </c>
      <c r="M93" s="72" t="s">
        <v>8</v>
      </c>
      <c r="N93" s="73" t="s">
        <v>8</v>
      </c>
      <c r="O93" s="74" t="s">
        <v>8</v>
      </c>
      <c r="P93" s="72" t="s">
        <v>8</v>
      </c>
    </row>
    <row r="94" spans="1:16" ht="16.5" hidden="1">
      <c r="A94" s="148"/>
      <c r="B94" s="54"/>
      <c r="C94" s="75"/>
      <c r="D94" s="76"/>
      <c r="E94" s="76"/>
      <c r="F94" s="77"/>
      <c r="G94" s="58" t="s">
        <v>8</v>
      </c>
      <c r="H94" s="59" t="s">
        <v>8</v>
      </c>
      <c r="I94" s="60" t="s">
        <v>8</v>
      </c>
      <c r="J94" s="58" t="s">
        <v>8</v>
      </c>
      <c r="K94" s="59" t="s">
        <v>8</v>
      </c>
      <c r="L94" s="60" t="s">
        <v>8</v>
      </c>
      <c r="M94" s="58" t="s">
        <v>8</v>
      </c>
      <c r="N94" s="59" t="s">
        <v>8</v>
      </c>
      <c r="O94" s="60" t="s">
        <v>8</v>
      </c>
      <c r="P94" s="58" t="s">
        <v>8</v>
      </c>
    </row>
    <row r="95" spans="1:16" ht="16.5" hidden="1">
      <c r="A95" s="148"/>
      <c r="B95" s="61"/>
      <c r="C95" s="62"/>
      <c r="D95" s="63"/>
      <c r="E95" s="63"/>
      <c r="F95" s="64"/>
      <c r="G95" s="65" t="s">
        <v>8</v>
      </c>
      <c r="H95" s="66" t="s">
        <v>8</v>
      </c>
      <c r="I95" s="67" t="s">
        <v>8</v>
      </c>
      <c r="J95" s="65" t="s">
        <v>8</v>
      </c>
      <c r="K95" s="66" t="s">
        <v>8</v>
      </c>
      <c r="L95" s="67" t="s">
        <v>8</v>
      </c>
      <c r="M95" s="65" t="s">
        <v>8</v>
      </c>
      <c r="N95" s="66" t="s">
        <v>8</v>
      </c>
      <c r="O95" s="67" t="s">
        <v>8</v>
      </c>
      <c r="P95" s="65" t="s">
        <v>8</v>
      </c>
    </row>
    <row r="96" spans="1:16" ht="16.5" hidden="1">
      <c r="A96" s="148"/>
      <c r="B96" s="68"/>
      <c r="C96" s="69"/>
      <c r="D96" s="70"/>
      <c r="E96" s="70"/>
      <c r="F96" s="71"/>
      <c r="G96" s="72" t="s">
        <v>8</v>
      </c>
      <c r="H96" s="73" t="s">
        <v>8</v>
      </c>
      <c r="I96" s="74" t="s">
        <v>8</v>
      </c>
      <c r="J96" s="72" t="s">
        <v>8</v>
      </c>
      <c r="K96" s="73" t="s">
        <v>8</v>
      </c>
      <c r="L96" s="74" t="s">
        <v>8</v>
      </c>
      <c r="M96" s="72" t="s">
        <v>8</v>
      </c>
      <c r="N96" s="73" t="s">
        <v>8</v>
      </c>
      <c r="O96" s="74" t="s">
        <v>8</v>
      </c>
      <c r="P96" s="72" t="s">
        <v>8</v>
      </c>
    </row>
    <row r="97" spans="1:16" ht="16.5" hidden="1">
      <c r="A97" s="148"/>
      <c r="B97" s="54"/>
      <c r="C97" s="75"/>
      <c r="D97" s="76"/>
      <c r="E97" s="76"/>
      <c r="F97" s="77"/>
      <c r="G97" s="58" t="s">
        <v>8</v>
      </c>
      <c r="H97" s="59" t="s">
        <v>8</v>
      </c>
      <c r="I97" s="60" t="s">
        <v>8</v>
      </c>
      <c r="J97" s="58" t="s">
        <v>8</v>
      </c>
      <c r="K97" s="59" t="s">
        <v>8</v>
      </c>
      <c r="L97" s="60" t="s">
        <v>8</v>
      </c>
      <c r="M97" s="58" t="s">
        <v>8</v>
      </c>
      <c r="N97" s="59" t="s">
        <v>8</v>
      </c>
      <c r="O97" s="60" t="s">
        <v>8</v>
      </c>
      <c r="P97" s="58" t="s">
        <v>8</v>
      </c>
    </row>
    <row r="98" spans="1:16" ht="16.5" hidden="1">
      <c r="A98" s="148"/>
      <c r="B98" s="61"/>
      <c r="C98" s="62"/>
      <c r="D98" s="63"/>
      <c r="E98" s="63"/>
      <c r="F98" s="64"/>
      <c r="G98" s="65" t="s">
        <v>8</v>
      </c>
      <c r="H98" s="66" t="s">
        <v>8</v>
      </c>
      <c r="I98" s="67" t="s">
        <v>8</v>
      </c>
      <c r="J98" s="65" t="s">
        <v>8</v>
      </c>
      <c r="K98" s="66" t="s">
        <v>8</v>
      </c>
      <c r="L98" s="67" t="s">
        <v>8</v>
      </c>
      <c r="M98" s="65" t="s">
        <v>8</v>
      </c>
      <c r="N98" s="66" t="s">
        <v>8</v>
      </c>
      <c r="O98" s="67" t="s">
        <v>8</v>
      </c>
      <c r="P98" s="65" t="s">
        <v>8</v>
      </c>
    </row>
    <row r="99" spans="1:16" ht="16.5" hidden="1">
      <c r="A99" s="148"/>
      <c r="B99" s="68"/>
      <c r="C99" s="78"/>
      <c r="D99" s="79"/>
      <c r="E99" s="79"/>
      <c r="F99" s="80"/>
      <c r="G99" s="72" t="s">
        <v>8</v>
      </c>
      <c r="H99" s="73" t="s">
        <v>8</v>
      </c>
      <c r="I99" s="74" t="s">
        <v>8</v>
      </c>
      <c r="J99" s="72" t="s">
        <v>8</v>
      </c>
      <c r="K99" s="73" t="s">
        <v>8</v>
      </c>
      <c r="L99" s="74" t="s">
        <v>8</v>
      </c>
      <c r="M99" s="72" t="s">
        <v>8</v>
      </c>
      <c r="N99" s="73" t="s">
        <v>8</v>
      </c>
      <c r="O99" s="74" t="s">
        <v>8</v>
      </c>
      <c r="P99" s="72" t="s">
        <v>8</v>
      </c>
    </row>
    <row r="100" spans="1:16" ht="16.5" hidden="1">
      <c r="A100" s="149" t="str">
        <f>A1</f>
        <v>中華民國103年渣打全國業餘高爾夫秋季排名賽</v>
      </c>
      <c r="B100" s="149"/>
      <c r="C100" s="149"/>
      <c r="D100" s="149"/>
      <c r="E100" s="149"/>
      <c r="F100" s="149"/>
      <c r="G100" s="49" t="s">
        <v>112</v>
      </c>
      <c r="H100" s="49">
        <v>10</v>
      </c>
      <c r="I100" s="49">
        <v>11</v>
      </c>
      <c r="J100" s="49">
        <v>12</v>
      </c>
      <c r="K100" s="49">
        <v>13</v>
      </c>
      <c r="L100" s="49">
        <v>14</v>
      </c>
      <c r="M100" s="49">
        <v>15</v>
      </c>
      <c r="N100" s="49">
        <v>16</v>
      </c>
      <c r="O100" s="49">
        <v>17</v>
      </c>
      <c r="P100" s="49">
        <v>18</v>
      </c>
    </row>
    <row r="101" spans="1:16" ht="16.5" hidden="1">
      <c r="A101" s="151">
        <f>A2</f>
        <v>4</v>
      </c>
      <c r="B101" s="151"/>
      <c r="C101" s="151"/>
      <c r="D101" s="81"/>
      <c r="E101" s="152">
        <f>E2</f>
        <v>41921</v>
      </c>
      <c r="F101" s="153"/>
      <c r="G101" s="49" t="s">
        <v>113</v>
      </c>
      <c r="H101" s="51">
        <f aca="true" t="shared" si="74" ref="H101:P101">H35</f>
        <v>4</v>
      </c>
      <c r="I101" s="49">
        <f t="shared" si="74"/>
        <v>4</v>
      </c>
      <c r="J101" s="49">
        <f t="shared" si="74"/>
        <v>3</v>
      </c>
      <c r="K101" s="49">
        <f t="shared" si="74"/>
        <v>4</v>
      </c>
      <c r="L101" s="49">
        <f t="shared" si="74"/>
        <v>3</v>
      </c>
      <c r="M101" s="49">
        <f t="shared" si="74"/>
        <v>5</v>
      </c>
      <c r="N101" s="49">
        <f t="shared" si="74"/>
        <v>4</v>
      </c>
      <c r="O101" s="49">
        <f t="shared" si="74"/>
        <v>5</v>
      </c>
      <c r="P101" s="49">
        <f t="shared" si="74"/>
        <v>4</v>
      </c>
    </row>
    <row r="102" spans="1:16" ht="16.5" hidden="1">
      <c r="A102" s="155" t="str">
        <f>A3</f>
        <v>嘉南高爾夫球場</v>
      </c>
      <c r="B102" s="155"/>
      <c r="C102" s="155"/>
      <c r="D102" s="155"/>
      <c r="E102" s="155"/>
      <c r="F102" s="155"/>
      <c r="G102" s="52">
        <v>10</v>
      </c>
      <c r="H102" s="53">
        <f aca="true" t="shared" si="75" ref="H102:P102">H36</f>
        <v>0.15</v>
      </c>
      <c r="I102" s="53">
        <f t="shared" si="75"/>
        <v>0.15</v>
      </c>
      <c r="J102" s="53">
        <f t="shared" si="75"/>
        <v>0.12</v>
      </c>
      <c r="K102" s="53">
        <f t="shared" si="75"/>
        <v>0.15</v>
      </c>
      <c r="L102" s="53">
        <f t="shared" si="75"/>
        <v>0.12</v>
      </c>
      <c r="M102" s="53">
        <f t="shared" si="75"/>
        <v>0.18</v>
      </c>
      <c r="N102" s="53">
        <f t="shared" si="75"/>
        <v>0.15</v>
      </c>
      <c r="O102" s="53">
        <f t="shared" si="75"/>
        <v>0.18</v>
      </c>
      <c r="P102" s="53">
        <f t="shared" si="75"/>
        <v>0.15</v>
      </c>
    </row>
    <row r="103" spans="1:16" ht="16.5" hidden="1">
      <c r="A103" s="148" t="s">
        <v>115</v>
      </c>
      <c r="B103" s="82" t="e">
        <f aca="true" t="shared" si="76" ref="B103:F105">B85</f>
        <v>#VALUE!</v>
      </c>
      <c r="C103" s="55" t="e">
        <f t="shared" si="76"/>
        <v>#VALUE!</v>
      </c>
      <c r="D103" s="76" t="e">
        <f t="shared" si="76"/>
        <v>#VALUE!</v>
      </c>
      <c r="E103" s="76" t="e">
        <f t="shared" si="76"/>
        <v>#VALUE!</v>
      </c>
      <c r="F103" s="83" t="e">
        <f t="shared" si="76"/>
        <v>#VALUE!</v>
      </c>
      <c r="G103" s="58" t="e">
        <f>IF(B103="","",'基本資料'!$B$7+'基本資料'!$L$7*(B103-1)/60/24)</f>
        <v>#VALUE!</v>
      </c>
      <c r="H103" s="59" t="e">
        <f aca="true" t="shared" si="77" ref="H103:P103">IF($B103="","",G103+H$36*100/60/24)</f>
        <v>#VALUE!</v>
      </c>
      <c r="I103" s="60" t="e">
        <f t="shared" si="77"/>
        <v>#VALUE!</v>
      </c>
      <c r="J103" s="58" t="e">
        <f t="shared" si="77"/>
        <v>#VALUE!</v>
      </c>
      <c r="K103" s="59" t="e">
        <f t="shared" si="77"/>
        <v>#VALUE!</v>
      </c>
      <c r="L103" s="60" t="e">
        <f t="shared" si="77"/>
        <v>#VALUE!</v>
      </c>
      <c r="M103" s="58" t="e">
        <f t="shared" si="77"/>
        <v>#VALUE!</v>
      </c>
      <c r="N103" s="59" t="e">
        <f t="shared" si="77"/>
        <v>#VALUE!</v>
      </c>
      <c r="O103" s="60" t="e">
        <f t="shared" si="77"/>
        <v>#VALUE!</v>
      </c>
      <c r="P103" s="58" t="e">
        <f t="shared" si="77"/>
        <v>#VALUE!</v>
      </c>
    </row>
    <row r="104" spans="1:16" ht="16.5" hidden="1">
      <c r="A104" s="148"/>
      <c r="B104" s="84" t="e">
        <f t="shared" si="76"/>
        <v>#VALUE!</v>
      </c>
      <c r="C104" s="63" t="e">
        <f t="shared" si="76"/>
        <v>#VALUE!</v>
      </c>
      <c r="D104" s="63" t="e">
        <f t="shared" si="76"/>
        <v>#VALUE!</v>
      </c>
      <c r="E104" s="63" t="e">
        <f t="shared" si="76"/>
        <v>#VALUE!</v>
      </c>
      <c r="F104" s="85" t="e">
        <f t="shared" si="76"/>
        <v>#VALUE!</v>
      </c>
      <c r="G104" s="65" t="e">
        <f>IF(B104="","",'基本資料'!$B$7+'基本資料'!$L$7*(B104-1)/60/24)</f>
        <v>#VALUE!</v>
      </c>
      <c r="H104" s="66" t="e">
        <f aca="true" t="shared" si="78" ref="H104:P104">IF($B104="","",G104+H$36*100/60/24)</f>
        <v>#VALUE!</v>
      </c>
      <c r="I104" s="67" t="e">
        <f t="shared" si="78"/>
        <v>#VALUE!</v>
      </c>
      <c r="J104" s="65" t="e">
        <f t="shared" si="78"/>
        <v>#VALUE!</v>
      </c>
      <c r="K104" s="66" t="e">
        <f t="shared" si="78"/>
        <v>#VALUE!</v>
      </c>
      <c r="L104" s="67" t="e">
        <f t="shared" si="78"/>
        <v>#VALUE!</v>
      </c>
      <c r="M104" s="65" t="e">
        <f t="shared" si="78"/>
        <v>#VALUE!</v>
      </c>
      <c r="N104" s="66" t="e">
        <f t="shared" si="78"/>
        <v>#VALUE!</v>
      </c>
      <c r="O104" s="67" t="e">
        <f t="shared" si="78"/>
        <v>#VALUE!</v>
      </c>
      <c r="P104" s="65" t="e">
        <f t="shared" si="78"/>
        <v>#VALUE!</v>
      </c>
    </row>
    <row r="105" spans="1:16" ht="16.5" hidden="1">
      <c r="A105" s="148"/>
      <c r="B105" s="86" t="e">
        <f t="shared" si="76"/>
        <v>#VALUE!</v>
      </c>
      <c r="C105" s="70" t="e">
        <f t="shared" si="76"/>
        <v>#VALUE!</v>
      </c>
      <c r="D105" s="70" t="e">
        <f t="shared" si="76"/>
        <v>#VALUE!</v>
      </c>
      <c r="E105" s="70" t="e">
        <f t="shared" si="76"/>
        <v>#VALUE!</v>
      </c>
      <c r="F105" s="87" t="e">
        <f t="shared" si="76"/>
        <v>#VALUE!</v>
      </c>
      <c r="G105" s="72" t="e">
        <f>IF(B105="","",'基本資料'!$B$7+'基本資料'!$L$7*(B105-1)/60/24)</f>
        <v>#VALUE!</v>
      </c>
      <c r="H105" s="73" t="e">
        <f aca="true" t="shared" si="79" ref="H105:P105">IF($B105="","",G105+H$36*100/60/24)</f>
        <v>#VALUE!</v>
      </c>
      <c r="I105" s="74" t="e">
        <f t="shared" si="79"/>
        <v>#VALUE!</v>
      </c>
      <c r="J105" s="72" t="e">
        <f t="shared" si="79"/>
        <v>#VALUE!</v>
      </c>
      <c r="K105" s="73" t="e">
        <f t="shared" si="79"/>
        <v>#VALUE!</v>
      </c>
      <c r="L105" s="74" t="e">
        <f t="shared" si="79"/>
        <v>#VALUE!</v>
      </c>
      <c r="M105" s="72" t="e">
        <f t="shared" si="79"/>
        <v>#VALUE!</v>
      </c>
      <c r="N105" s="73" t="e">
        <f t="shared" si="79"/>
        <v>#VALUE!</v>
      </c>
      <c r="O105" s="74" t="e">
        <f t="shared" si="79"/>
        <v>#VALUE!</v>
      </c>
      <c r="P105" s="72" t="e">
        <f t="shared" si="79"/>
        <v>#VALUE!</v>
      </c>
    </row>
    <row r="106" spans="1:16" ht="16.5" hidden="1">
      <c r="A106" s="148"/>
      <c r="B106" s="82">
        <f aca="true" t="shared" si="80" ref="B106:B117">B88</f>
        <v>0</v>
      </c>
      <c r="C106" s="76"/>
      <c r="D106" s="76"/>
      <c r="E106" s="76"/>
      <c r="F106" s="83"/>
      <c r="G106" s="58" t="s">
        <v>8</v>
      </c>
      <c r="H106" s="59" t="s">
        <v>8</v>
      </c>
      <c r="I106" s="60" t="s">
        <v>8</v>
      </c>
      <c r="J106" s="58" t="s">
        <v>8</v>
      </c>
      <c r="K106" s="59" t="s">
        <v>8</v>
      </c>
      <c r="L106" s="60" t="s">
        <v>8</v>
      </c>
      <c r="M106" s="58" t="s">
        <v>8</v>
      </c>
      <c r="N106" s="59" t="s">
        <v>8</v>
      </c>
      <c r="O106" s="60" t="s">
        <v>8</v>
      </c>
      <c r="P106" s="58" t="s">
        <v>8</v>
      </c>
    </row>
    <row r="107" spans="1:16" ht="16.5" hidden="1">
      <c r="A107" s="148"/>
      <c r="B107" s="84">
        <f t="shared" si="80"/>
        <v>0</v>
      </c>
      <c r="C107" s="63"/>
      <c r="D107" s="63"/>
      <c r="E107" s="63"/>
      <c r="F107" s="85"/>
      <c r="G107" s="65" t="s">
        <v>8</v>
      </c>
      <c r="H107" s="66" t="s">
        <v>8</v>
      </c>
      <c r="I107" s="67" t="s">
        <v>8</v>
      </c>
      <c r="J107" s="65" t="s">
        <v>8</v>
      </c>
      <c r="K107" s="66" t="s">
        <v>8</v>
      </c>
      <c r="L107" s="67" t="s">
        <v>8</v>
      </c>
      <c r="M107" s="65" t="s">
        <v>8</v>
      </c>
      <c r="N107" s="66" t="s">
        <v>8</v>
      </c>
      <c r="O107" s="67" t="s">
        <v>8</v>
      </c>
      <c r="P107" s="65" t="s">
        <v>8</v>
      </c>
    </row>
    <row r="108" spans="1:16" ht="16.5" hidden="1">
      <c r="A108" s="148"/>
      <c r="B108" s="86">
        <f t="shared" si="80"/>
        <v>0</v>
      </c>
      <c r="C108" s="70"/>
      <c r="D108" s="70"/>
      <c r="E108" s="70"/>
      <c r="F108" s="87"/>
      <c r="G108" s="72" t="s">
        <v>8</v>
      </c>
      <c r="H108" s="73" t="s">
        <v>8</v>
      </c>
      <c r="I108" s="74" t="s">
        <v>8</v>
      </c>
      <c r="J108" s="72" t="s">
        <v>8</v>
      </c>
      <c r="K108" s="73" t="s">
        <v>8</v>
      </c>
      <c r="L108" s="74" t="s">
        <v>8</v>
      </c>
      <c r="M108" s="72" t="s">
        <v>8</v>
      </c>
      <c r="N108" s="73" t="s">
        <v>8</v>
      </c>
      <c r="O108" s="74" t="s">
        <v>8</v>
      </c>
      <c r="P108" s="72" t="s">
        <v>8</v>
      </c>
    </row>
    <row r="109" spans="1:16" ht="16.5" hidden="1">
      <c r="A109" s="148"/>
      <c r="B109" s="82">
        <f t="shared" si="80"/>
        <v>0</v>
      </c>
      <c r="C109" s="76"/>
      <c r="D109" s="76"/>
      <c r="E109" s="76"/>
      <c r="F109" s="83"/>
      <c r="G109" s="58" t="s">
        <v>8</v>
      </c>
      <c r="H109" s="59" t="s">
        <v>8</v>
      </c>
      <c r="I109" s="60" t="s">
        <v>8</v>
      </c>
      <c r="J109" s="58" t="s">
        <v>8</v>
      </c>
      <c r="K109" s="59" t="s">
        <v>8</v>
      </c>
      <c r="L109" s="60" t="s">
        <v>8</v>
      </c>
      <c r="M109" s="58" t="s">
        <v>8</v>
      </c>
      <c r="N109" s="59" t="s">
        <v>8</v>
      </c>
      <c r="O109" s="60" t="s">
        <v>8</v>
      </c>
      <c r="P109" s="58" t="s">
        <v>8</v>
      </c>
    </row>
    <row r="110" spans="1:16" ht="16.5" hidden="1">
      <c r="A110" s="148"/>
      <c r="B110" s="84">
        <f t="shared" si="80"/>
        <v>0</v>
      </c>
      <c r="C110" s="63"/>
      <c r="D110" s="63"/>
      <c r="E110" s="63"/>
      <c r="F110" s="85"/>
      <c r="G110" s="65" t="s">
        <v>8</v>
      </c>
      <c r="H110" s="66" t="s">
        <v>8</v>
      </c>
      <c r="I110" s="67" t="s">
        <v>8</v>
      </c>
      <c r="J110" s="65" t="s">
        <v>8</v>
      </c>
      <c r="K110" s="66" t="s">
        <v>8</v>
      </c>
      <c r="L110" s="67" t="s">
        <v>8</v>
      </c>
      <c r="M110" s="65" t="s">
        <v>8</v>
      </c>
      <c r="N110" s="66" t="s">
        <v>8</v>
      </c>
      <c r="O110" s="67" t="s">
        <v>8</v>
      </c>
      <c r="P110" s="65" t="s">
        <v>8</v>
      </c>
    </row>
    <row r="111" spans="1:16" ht="16.5" hidden="1">
      <c r="A111" s="148"/>
      <c r="B111" s="86">
        <f t="shared" si="80"/>
        <v>0</v>
      </c>
      <c r="C111" s="70"/>
      <c r="D111" s="70"/>
      <c r="E111" s="70"/>
      <c r="F111" s="87"/>
      <c r="G111" s="72" t="s">
        <v>8</v>
      </c>
      <c r="H111" s="73" t="s">
        <v>8</v>
      </c>
      <c r="I111" s="74" t="s">
        <v>8</v>
      </c>
      <c r="J111" s="72" t="s">
        <v>8</v>
      </c>
      <c r="K111" s="73" t="s">
        <v>8</v>
      </c>
      <c r="L111" s="74" t="s">
        <v>8</v>
      </c>
      <c r="M111" s="72" t="s">
        <v>8</v>
      </c>
      <c r="N111" s="73" t="s">
        <v>8</v>
      </c>
      <c r="O111" s="74" t="s">
        <v>8</v>
      </c>
      <c r="P111" s="72" t="s">
        <v>8</v>
      </c>
    </row>
    <row r="112" spans="1:16" ht="16.5" hidden="1">
      <c r="A112" s="148"/>
      <c r="B112" s="82">
        <f t="shared" si="80"/>
        <v>0</v>
      </c>
      <c r="C112" s="76"/>
      <c r="D112" s="76"/>
      <c r="E112" s="76"/>
      <c r="F112" s="83"/>
      <c r="G112" s="58" t="s">
        <v>8</v>
      </c>
      <c r="H112" s="59" t="s">
        <v>8</v>
      </c>
      <c r="I112" s="60" t="s">
        <v>8</v>
      </c>
      <c r="J112" s="58" t="s">
        <v>8</v>
      </c>
      <c r="K112" s="59" t="s">
        <v>8</v>
      </c>
      <c r="L112" s="60" t="s">
        <v>8</v>
      </c>
      <c r="M112" s="58" t="s">
        <v>8</v>
      </c>
      <c r="N112" s="59" t="s">
        <v>8</v>
      </c>
      <c r="O112" s="60" t="s">
        <v>8</v>
      </c>
      <c r="P112" s="58" t="s">
        <v>8</v>
      </c>
    </row>
    <row r="113" spans="1:16" ht="16.5" hidden="1">
      <c r="A113" s="148"/>
      <c r="B113" s="84">
        <f t="shared" si="80"/>
        <v>0</v>
      </c>
      <c r="C113" s="63"/>
      <c r="D113" s="63"/>
      <c r="E113" s="63"/>
      <c r="F113" s="85"/>
      <c r="G113" s="65" t="s">
        <v>8</v>
      </c>
      <c r="H113" s="66" t="s">
        <v>8</v>
      </c>
      <c r="I113" s="67" t="s">
        <v>8</v>
      </c>
      <c r="J113" s="65" t="s">
        <v>8</v>
      </c>
      <c r="K113" s="66" t="s">
        <v>8</v>
      </c>
      <c r="L113" s="67" t="s">
        <v>8</v>
      </c>
      <c r="M113" s="65" t="s">
        <v>8</v>
      </c>
      <c r="N113" s="66" t="s">
        <v>8</v>
      </c>
      <c r="O113" s="67" t="s">
        <v>8</v>
      </c>
      <c r="P113" s="65" t="s">
        <v>8</v>
      </c>
    </row>
    <row r="114" spans="1:16" ht="16.5" hidden="1">
      <c r="A114" s="148"/>
      <c r="B114" s="86">
        <f t="shared" si="80"/>
        <v>0</v>
      </c>
      <c r="C114" s="70"/>
      <c r="D114" s="70"/>
      <c r="E114" s="70"/>
      <c r="F114" s="87"/>
      <c r="G114" s="72" t="s">
        <v>8</v>
      </c>
      <c r="H114" s="73" t="s">
        <v>8</v>
      </c>
      <c r="I114" s="74" t="s">
        <v>8</v>
      </c>
      <c r="J114" s="72" t="s">
        <v>8</v>
      </c>
      <c r="K114" s="73" t="s">
        <v>8</v>
      </c>
      <c r="L114" s="74" t="s">
        <v>8</v>
      </c>
      <c r="M114" s="72" t="s">
        <v>8</v>
      </c>
      <c r="N114" s="73" t="s">
        <v>8</v>
      </c>
      <c r="O114" s="74" t="s">
        <v>8</v>
      </c>
      <c r="P114" s="72" t="s">
        <v>8</v>
      </c>
    </row>
    <row r="115" spans="1:16" ht="16.5" hidden="1">
      <c r="A115" s="148"/>
      <c r="B115" s="82">
        <f t="shared" si="80"/>
        <v>0</v>
      </c>
      <c r="C115" s="76" t="s">
        <v>8</v>
      </c>
      <c r="D115" s="76" t="s">
        <v>8</v>
      </c>
      <c r="E115" s="76"/>
      <c r="F115" s="83" t="s">
        <v>8</v>
      </c>
      <c r="G115" s="58" t="s">
        <v>8</v>
      </c>
      <c r="H115" s="59" t="s">
        <v>8</v>
      </c>
      <c r="I115" s="60" t="s">
        <v>8</v>
      </c>
      <c r="J115" s="58" t="s">
        <v>8</v>
      </c>
      <c r="K115" s="59" t="s">
        <v>8</v>
      </c>
      <c r="L115" s="60" t="s">
        <v>8</v>
      </c>
      <c r="M115" s="58" t="s">
        <v>8</v>
      </c>
      <c r="N115" s="59" t="s">
        <v>8</v>
      </c>
      <c r="O115" s="60" t="s">
        <v>8</v>
      </c>
      <c r="P115" s="58" t="s">
        <v>8</v>
      </c>
    </row>
    <row r="116" spans="1:16" ht="16.5" hidden="1">
      <c r="A116" s="148"/>
      <c r="B116" s="84">
        <f t="shared" si="80"/>
        <v>0</v>
      </c>
      <c r="C116" s="63" t="s">
        <v>8</v>
      </c>
      <c r="D116" s="63" t="s">
        <v>8</v>
      </c>
      <c r="E116" s="63"/>
      <c r="F116" s="85" t="s">
        <v>8</v>
      </c>
      <c r="G116" s="65" t="s">
        <v>8</v>
      </c>
      <c r="H116" s="66" t="s">
        <v>8</v>
      </c>
      <c r="I116" s="67" t="s">
        <v>8</v>
      </c>
      <c r="J116" s="65" t="s">
        <v>8</v>
      </c>
      <c r="K116" s="66" t="s">
        <v>8</v>
      </c>
      <c r="L116" s="67" t="s">
        <v>8</v>
      </c>
      <c r="M116" s="65" t="s">
        <v>8</v>
      </c>
      <c r="N116" s="66" t="s">
        <v>8</v>
      </c>
      <c r="O116" s="67" t="s">
        <v>8</v>
      </c>
      <c r="P116" s="65" t="s">
        <v>8</v>
      </c>
    </row>
    <row r="117" spans="1:16" ht="16.5" hidden="1">
      <c r="A117" s="148"/>
      <c r="B117" s="86">
        <f t="shared" si="80"/>
        <v>0</v>
      </c>
      <c r="C117" s="70">
        <v>0</v>
      </c>
      <c r="D117" s="70">
        <v>0</v>
      </c>
      <c r="E117" s="70"/>
      <c r="F117" s="87">
        <v>0</v>
      </c>
      <c r="G117" s="72" t="s">
        <v>8</v>
      </c>
      <c r="H117" s="73" t="s">
        <v>8</v>
      </c>
      <c r="I117" s="74" t="s">
        <v>8</v>
      </c>
      <c r="J117" s="72" t="s">
        <v>8</v>
      </c>
      <c r="K117" s="73" t="s">
        <v>8</v>
      </c>
      <c r="L117" s="74" t="s">
        <v>8</v>
      </c>
      <c r="M117" s="72" t="s">
        <v>8</v>
      </c>
      <c r="N117" s="73" t="s">
        <v>8</v>
      </c>
      <c r="O117" s="74" t="s">
        <v>8</v>
      </c>
      <c r="P117" s="72" t="s">
        <v>8</v>
      </c>
    </row>
    <row r="118" spans="1:16" ht="16.5" hidden="1">
      <c r="A118" s="148" t="s">
        <v>114</v>
      </c>
      <c r="B118" s="82" t="e">
        <f aca="true" t="shared" si="81" ref="B118:F120">B70</f>
        <v>#VALUE!</v>
      </c>
      <c r="C118" s="76" t="e">
        <f t="shared" si="81"/>
        <v>#VALUE!</v>
      </c>
      <c r="D118" s="76" t="e">
        <f t="shared" si="81"/>
        <v>#VALUE!</v>
      </c>
      <c r="E118" s="76" t="e">
        <f t="shared" si="81"/>
        <v>#VALUE!</v>
      </c>
      <c r="F118" s="83" t="e">
        <f t="shared" si="81"/>
        <v>#VALUE!</v>
      </c>
      <c r="G118" s="58" t="e">
        <f>IF(B118="","",P70+5/60/24)</f>
        <v>#VALUE!</v>
      </c>
      <c r="H118" s="59" t="e">
        <f aca="true" t="shared" si="82" ref="H118:P118">IF($B118="","",G118+H$36*100/60/24)</f>
        <v>#VALUE!</v>
      </c>
      <c r="I118" s="60" t="e">
        <f t="shared" si="82"/>
        <v>#VALUE!</v>
      </c>
      <c r="J118" s="58" t="e">
        <f t="shared" si="82"/>
        <v>#VALUE!</v>
      </c>
      <c r="K118" s="59" t="e">
        <f t="shared" si="82"/>
        <v>#VALUE!</v>
      </c>
      <c r="L118" s="60" t="e">
        <f t="shared" si="82"/>
        <v>#VALUE!</v>
      </c>
      <c r="M118" s="58" t="e">
        <f t="shared" si="82"/>
        <v>#VALUE!</v>
      </c>
      <c r="N118" s="59" t="e">
        <f t="shared" si="82"/>
        <v>#VALUE!</v>
      </c>
      <c r="O118" s="60" t="e">
        <f t="shared" si="82"/>
        <v>#VALUE!</v>
      </c>
      <c r="P118" s="58" t="e">
        <f t="shared" si="82"/>
        <v>#VALUE!</v>
      </c>
    </row>
    <row r="119" spans="1:16" ht="16.5" hidden="1">
      <c r="A119" s="148"/>
      <c r="B119" s="84" t="e">
        <f t="shared" si="81"/>
        <v>#VALUE!</v>
      </c>
      <c r="C119" s="63" t="e">
        <f t="shared" si="81"/>
        <v>#VALUE!</v>
      </c>
      <c r="D119" s="63" t="e">
        <f t="shared" si="81"/>
        <v>#VALUE!</v>
      </c>
      <c r="E119" s="63" t="e">
        <f t="shared" si="81"/>
        <v>#VALUE!</v>
      </c>
      <c r="F119" s="85" t="e">
        <f t="shared" si="81"/>
        <v>#VALUE!</v>
      </c>
      <c r="G119" s="65" t="e">
        <f>IF(B119="","",P71+5/60/24)</f>
        <v>#VALUE!</v>
      </c>
      <c r="H119" s="66" t="e">
        <f aca="true" t="shared" si="83" ref="H119:P119">IF($B119="","",G119+H$36*100/60/24)</f>
        <v>#VALUE!</v>
      </c>
      <c r="I119" s="67" t="e">
        <f t="shared" si="83"/>
        <v>#VALUE!</v>
      </c>
      <c r="J119" s="65" t="e">
        <f t="shared" si="83"/>
        <v>#VALUE!</v>
      </c>
      <c r="K119" s="66" t="e">
        <f t="shared" si="83"/>
        <v>#VALUE!</v>
      </c>
      <c r="L119" s="67" t="e">
        <f t="shared" si="83"/>
        <v>#VALUE!</v>
      </c>
      <c r="M119" s="65" t="e">
        <f t="shared" si="83"/>
        <v>#VALUE!</v>
      </c>
      <c r="N119" s="66" t="e">
        <f t="shared" si="83"/>
        <v>#VALUE!</v>
      </c>
      <c r="O119" s="67" t="e">
        <f t="shared" si="83"/>
        <v>#VALUE!</v>
      </c>
      <c r="P119" s="65" t="e">
        <f t="shared" si="83"/>
        <v>#VALUE!</v>
      </c>
    </row>
    <row r="120" spans="1:16" ht="16.5" hidden="1">
      <c r="A120" s="148"/>
      <c r="B120" s="86" t="e">
        <f t="shared" si="81"/>
        <v>#VALUE!</v>
      </c>
      <c r="C120" s="70" t="e">
        <f t="shared" si="81"/>
        <v>#VALUE!</v>
      </c>
      <c r="D120" s="70" t="e">
        <f t="shared" si="81"/>
        <v>#VALUE!</v>
      </c>
      <c r="E120" s="70" t="e">
        <f t="shared" si="81"/>
        <v>#VALUE!</v>
      </c>
      <c r="F120" s="87" t="e">
        <f t="shared" si="81"/>
        <v>#VALUE!</v>
      </c>
      <c r="G120" s="72" t="e">
        <f>IF(B120="","",P72+5/60/24)</f>
        <v>#VALUE!</v>
      </c>
      <c r="H120" s="73" t="e">
        <f aca="true" t="shared" si="84" ref="H120:P120">IF($B120="","",G120+H$36*100/60/24)</f>
        <v>#VALUE!</v>
      </c>
      <c r="I120" s="74" t="e">
        <f t="shared" si="84"/>
        <v>#VALUE!</v>
      </c>
      <c r="J120" s="72" t="e">
        <f t="shared" si="84"/>
        <v>#VALUE!</v>
      </c>
      <c r="K120" s="73" t="e">
        <f t="shared" si="84"/>
        <v>#VALUE!</v>
      </c>
      <c r="L120" s="74" t="e">
        <f t="shared" si="84"/>
        <v>#VALUE!</v>
      </c>
      <c r="M120" s="72" t="e">
        <f t="shared" si="84"/>
        <v>#VALUE!</v>
      </c>
      <c r="N120" s="73" t="e">
        <f t="shared" si="84"/>
        <v>#VALUE!</v>
      </c>
      <c r="O120" s="74" t="e">
        <f t="shared" si="84"/>
        <v>#VALUE!</v>
      </c>
      <c r="P120" s="72" t="e">
        <f t="shared" si="84"/>
        <v>#VALUE!</v>
      </c>
    </row>
    <row r="121" spans="1:16" ht="16.5" hidden="1">
      <c r="A121" s="148"/>
      <c r="B121" s="82">
        <f aca="true" t="shared" si="85" ref="B121:B132">B73</f>
        <v>0</v>
      </c>
      <c r="C121" s="76"/>
      <c r="D121" s="76"/>
      <c r="E121" s="76"/>
      <c r="F121" s="83"/>
      <c r="G121" s="88"/>
      <c r="H121" s="59" t="s">
        <v>8</v>
      </c>
      <c r="I121" s="60" t="s">
        <v>8</v>
      </c>
      <c r="J121" s="58" t="s">
        <v>8</v>
      </c>
      <c r="K121" s="59" t="s">
        <v>8</v>
      </c>
      <c r="L121" s="60" t="s">
        <v>8</v>
      </c>
      <c r="M121" s="58" t="s">
        <v>8</v>
      </c>
      <c r="N121" s="59" t="s">
        <v>8</v>
      </c>
      <c r="O121" s="60" t="s">
        <v>8</v>
      </c>
      <c r="P121" s="58" t="s">
        <v>8</v>
      </c>
    </row>
    <row r="122" spans="1:16" ht="16.5" hidden="1">
      <c r="A122" s="148"/>
      <c r="B122" s="84">
        <f t="shared" si="85"/>
        <v>0</v>
      </c>
      <c r="C122" s="63"/>
      <c r="D122" s="63"/>
      <c r="E122" s="63"/>
      <c r="F122" s="85"/>
      <c r="G122" s="89"/>
      <c r="H122" s="66" t="s">
        <v>8</v>
      </c>
      <c r="I122" s="67" t="s">
        <v>8</v>
      </c>
      <c r="J122" s="65" t="s">
        <v>8</v>
      </c>
      <c r="K122" s="66" t="s">
        <v>8</v>
      </c>
      <c r="L122" s="67" t="s">
        <v>8</v>
      </c>
      <c r="M122" s="65" t="s">
        <v>8</v>
      </c>
      <c r="N122" s="66" t="s">
        <v>8</v>
      </c>
      <c r="O122" s="67" t="s">
        <v>8</v>
      </c>
      <c r="P122" s="65" t="s">
        <v>8</v>
      </c>
    </row>
    <row r="123" spans="1:16" ht="16.5" hidden="1">
      <c r="A123" s="148"/>
      <c r="B123" s="86">
        <f t="shared" si="85"/>
        <v>0</v>
      </c>
      <c r="C123" s="70"/>
      <c r="D123" s="70"/>
      <c r="E123" s="70"/>
      <c r="F123" s="87"/>
      <c r="G123" s="90"/>
      <c r="H123" s="73" t="s">
        <v>8</v>
      </c>
      <c r="I123" s="74" t="s">
        <v>8</v>
      </c>
      <c r="J123" s="72" t="s">
        <v>8</v>
      </c>
      <c r="K123" s="73" t="s">
        <v>8</v>
      </c>
      <c r="L123" s="74" t="s">
        <v>8</v>
      </c>
      <c r="M123" s="72" t="s">
        <v>8</v>
      </c>
      <c r="N123" s="73" t="s">
        <v>8</v>
      </c>
      <c r="O123" s="74" t="s">
        <v>8</v>
      </c>
      <c r="P123" s="72" t="s">
        <v>8</v>
      </c>
    </row>
    <row r="124" spans="1:16" ht="16.5" hidden="1">
      <c r="A124" s="148"/>
      <c r="B124" s="82">
        <f t="shared" si="85"/>
        <v>0</v>
      </c>
      <c r="C124" s="76"/>
      <c r="D124" s="76"/>
      <c r="E124" s="76"/>
      <c r="F124" s="83"/>
      <c r="G124" s="88"/>
      <c r="H124" s="59" t="s">
        <v>8</v>
      </c>
      <c r="I124" s="60" t="s">
        <v>8</v>
      </c>
      <c r="J124" s="58" t="s">
        <v>8</v>
      </c>
      <c r="K124" s="59" t="s">
        <v>8</v>
      </c>
      <c r="L124" s="60" t="s">
        <v>8</v>
      </c>
      <c r="M124" s="58" t="s">
        <v>8</v>
      </c>
      <c r="N124" s="59" t="s">
        <v>8</v>
      </c>
      <c r="O124" s="60" t="s">
        <v>8</v>
      </c>
      <c r="P124" s="58" t="s">
        <v>8</v>
      </c>
    </row>
    <row r="125" spans="1:16" ht="16.5" hidden="1">
      <c r="A125" s="148"/>
      <c r="B125" s="84">
        <f t="shared" si="85"/>
        <v>0</v>
      </c>
      <c r="C125" s="63"/>
      <c r="D125" s="63"/>
      <c r="E125" s="63"/>
      <c r="F125" s="85"/>
      <c r="G125" s="89"/>
      <c r="H125" s="66" t="s">
        <v>8</v>
      </c>
      <c r="I125" s="67" t="s">
        <v>8</v>
      </c>
      <c r="J125" s="65" t="s">
        <v>8</v>
      </c>
      <c r="K125" s="66" t="s">
        <v>8</v>
      </c>
      <c r="L125" s="67" t="s">
        <v>8</v>
      </c>
      <c r="M125" s="65" t="s">
        <v>8</v>
      </c>
      <c r="N125" s="66" t="s">
        <v>8</v>
      </c>
      <c r="O125" s="67" t="s">
        <v>8</v>
      </c>
      <c r="P125" s="65" t="s">
        <v>8</v>
      </c>
    </row>
    <row r="126" spans="1:16" ht="16.5" hidden="1">
      <c r="A126" s="148"/>
      <c r="B126" s="86">
        <f t="shared" si="85"/>
        <v>0</v>
      </c>
      <c r="C126" s="70"/>
      <c r="D126" s="70"/>
      <c r="E126" s="70"/>
      <c r="F126" s="87"/>
      <c r="G126" s="90"/>
      <c r="H126" s="73" t="s">
        <v>8</v>
      </c>
      <c r="I126" s="74" t="s">
        <v>8</v>
      </c>
      <c r="J126" s="72" t="s">
        <v>8</v>
      </c>
      <c r="K126" s="73" t="s">
        <v>8</v>
      </c>
      <c r="L126" s="74" t="s">
        <v>8</v>
      </c>
      <c r="M126" s="72" t="s">
        <v>8</v>
      </c>
      <c r="N126" s="73" t="s">
        <v>8</v>
      </c>
      <c r="O126" s="74" t="s">
        <v>8</v>
      </c>
      <c r="P126" s="72" t="s">
        <v>8</v>
      </c>
    </row>
    <row r="127" spans="1:16" ht="16.5" hidden="1">
      <c r="A127" s="148"/>
      <c r="B127" s="82">
        <f t="shared" si="85"/>
        <v>0</v>
      </c>
      <c r="C127" s="76"/>
      <c r="D127" s="76"/>
      <c r="E127" s="76"/>
      <c r="F127" s="83"/>
      <c r="G127" s="88"/>
      <c r="H127" s="59" t="s">
        <v>8</v>
      </c>
      <c r="I127" s="60" t="s">
        <v>8</v>
      </c>
      <c r="J127" s="58" t="s">
        <v>8</v>
      </c>
      <c r="K127" s="59" t="s">
        <v>8</v>
      </c>
      <c r="L127" s="60" t="s">
        <v>8</v>
      </c>
      <c r="M127" s="58" t="s">
        <v>8</v>
      </c>
      <c r="N127" s="59" t="s">
        <v>8</v>
      </c>
      <c r="O127" s="60" t="s">
        <v>8</v>
      </c>
      <c r="P127" s="58" t="s">
        <v>8</v>
      </c>
    </row>
    <row r="128" spans="1:16" ht="16.5" hidden="1">
      <c r="A128" s="148"/>
      <c r="B128" s="84">
        <f t="shared" si="85"/>
        <v>0</v>
      </c>
      <c r="C128" s="63"/>
      <c r="D128" s="63"/>
      <c r="E128" s="63"/>
      <c r="F128" s="85"/>
      <c r="G128" s="89"/>
      <c r="H128" s="66" t="s">
        <v>8</v>
      </c>
      <c r="I128" s="67" t="s">
        <v>8</v>
      </c>
      <c r="J128" s="65" t="s">
        <v>8</v>
      </c>
      <c r="K128" s="66" t="s">
        <v>8</v>
      </c>
      <c r="L128" s="67" t="s">
        <v>8</v>
      </c>
      <c r="M128" s="65" t="s">
        <v>8</v>
      </c>
      <c r="N128" s="66" t="s">
        <v>8</v>
      </c>
      <c r="O128" s="67" t="s">
        <v>8</v>
      </c>
      <c r="P128" s="65" t="s">
        <v>8</v>
      </c>
    </row>
    <row r="129" spans="1:16" ht="16.5" hidden="1">
      <c r="A129" s="148"/>
      <c r="B129" s="86">
        <f t="shared" si="85"/>
        <v>0</v>
      </c>
      <c r="C129" s="70"/>
      <c r="D129" s="70"/>
      <c r="E129" s="70"/>
      <c r="F129" s="87"/>
      <c r="G129" s="90"/>
      <c r="H129" s="73" t="s">
        <v>8</v>
      </c>
      <c r="I129" s="74" t="s">
        <v>8</v>
      </c>
      <c r="J129" s="72" t="s">
        <v>8</v>
      </c>
      <c r="K129" s="73" t="s">
        <v>8</v>
      </c>
      <c r="L129" s="74" t="s">
        <v>8</v>
      </c>
      <c r="M129" s="72" t="s">
        <v>8</v>
      </c>
      <c r="N129" s="73" t="s">
        <v>8</v>
      </c>
      <c r="O129" s="74" t="s">
        <v>8</v>
      </c>
      <c r="P129" s="72" t="s">
        <v>8</v>
      </c>
    </row>
    <row r="130" spans="1:16" ht="16.5" hidden="1">
      <c r="A130" s="148"/>
      <c r="B130" s="82">
        <f t="shared" si="85"/>
        <v>0</v>
      </c>
      <c r="C130" s="76"/>
      <c r="D130" s="76"/>
      <c r="E130" s="76"/>
      <c r="F130" s="83"/>
      <c r="G130" s="88"/>
      <c r="H130" s="59" t="s">
        <v>8</v>
      </c>
      <c r="I130" s="60" t="s">
        <v>8</v>
      </c>
      <c r="J130" s="58" t="s">
        <v>8</v>
      </c>
      <c r="K130" s="59" t="s">
        <v>8</v>
      </c>
      <c r="L130" s="60" t="s">
        <v>8</v>
      </c>
      <c r="M130" s="58" t="s">
        <v>8</v>
      </c>
      <c r="N130" s="59" t="s">
        <v>8</v>
      </c>
      <c r="O130" s="60" t="s">
        <v>8</v>
      </c>
      <c r="P130" s="58" t="s">
        <v>8</v>
      </c>
    </row>
    <row r="131" spans="1:16" ht="16.5" hidden="1">
      <c r="A131" s="148"/>
      <c r="B131" s="84">
        <f t="shared" si="85"/>
        <v>0</v>
      </c>
      <c r="C131" s="63"/>
      <c r="D131" s="63"/>
      <c r="E131" s="63"/>
      <c r="F131" s="85"/>
      <c r="G131" s="89"/>
      <c r="H131" s="66" t="s">
        <v>8</v>
      </c>
      <c r="I131" s="67" t="s">
        <v>8</v>
      </c>
      <c r="J131" s="65" t="s">
        <v>8</v>
      </c>
      <c r="K131" s="66" t="s">
        <v>8</v>
      </c>
      <c r="L131" s="67" t="s">
        <v>8</v>
      </c>
      <c r="M131" s="65" t="s">
        <v>8</v>
      </c>
      <c r="N131" s="66" t="s">
        <v>8</v>
      </c>
      <c r="O131" s="67" t="s">
        <v>8</v>
      </c>
      <c r="P131" s="65" t="s">
        <v>8</v>
      </c>
    </row>
    <row r="132" spans="1:16" ht="16.5" hidden="1">
      <c r="A132" s="148"/>
      <c r="B132" s="86">
        <f t="shared" si="85"/>
        <v>0</v>
      </c>
      <c r="C132" s="70"/>
      <c r="D132" s="70"/>
      <c r="E132" s="70"/>
      <c r="F132" s="87"/>
      <c r="G132" s="90"/>
      <c r="H132" s="73" t="s">
        <v>8</v>
      </c>
      <c r="I132" s="74" t="s">
        <v>8</v>
      </c>
      <c r="J132" s="72" t="s">
        <v>8</v>
      </c>
      <c r="K132" s="73" t="s">
        <v>8</v>
      </c>
      <c r="L132" s="74" t="s">
        <v>8</v>
      </c>
      <c r="M132" s="72" t="s">
        <v>8</v>
      </c>
      <c r="N132" s="73" t="s">
        <v>8</v>
      </c>
      <c r="O132" s="74" t="s">
        <v>8</v>
      </c>
      <c r="P132" s="72" t="s">
        <v>8</v>
      </c>
    </row>
  </sheetData>
  <sheetProtection password="EB6B" sheet="1" objects="1" scenarios="1"/>
  <mergeCells count="24">
    <mergeCell ref="A52:A66"/>
    <mergeCell ref="A1:F1"/>
    <mergeCell ref="A2:C2"/>
    <mergeCell ref="E2:F2"/>
    <mergeCell ref="A3:F3"/>
    <mergeCell ref="A4:A18"/>
    <mergeCell ref="A19:A33"/>
    <mergeCell ref="A34:F34"/>
    <mergeCell ref="A35:C35"/>
    <mergeCell ref="E35:F35"/>
    <mergeCell ref="A36:F36"/>
    <mergeCell ref="A37:A51"/>
    <mergeCell ref="A118:A132"/>
    <mergeCell ref="A67:F67"/>
    <mergeCell ref="A68:C68"/>
    <mergeCell ref="E68:F68"/>
    <mergeCell ref="A69:F69"/>
    <mergeCell ref="A70:A84"/>
    <mergeCell ref="A85:A99"/>
    <mergeCell ref="A100:F100"/>
    <mergeCell ref="A101:C101"/>
    <mergeCell ref="E101:F101"/>
    <mergeCell ref="A102:F102"/>
    <mergeCell ref="A103:A117"/>
  </mergeCells>
  <dataValidations count="1">
    <dataValidation type="list" allowBlank="1" showInputMessage="1" showErrorMessage="1" sqref="A2:C2">
      <formula1>$U$1:$Y$1</formula1>
    </dataValidation>
  </dataValidations>
  <printOptions horizontalCentered="1"/>
  <pageMargins left="0" right="0" top="0.07874015748031496" bottom="0.07874015748031496" header="0.31496062992125984" footer="0.31496062992125984"/>
  <pageSetup horizontalDpi="300" verticalDpi="300" orientation="portrait" paperSize="9" scale="80" r:id="rId1"/>
  <rowBreaks count="1" manualBreakCount="1">
    <brk id="6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B141"/>
  <sheetViews>
    <sheetView zoomScalePageLayoutView="0" workbookViewId="0" topLeftCell="A70">
      <selection activeCell="F86" sqref="F86"/>
    </sheetView>
  </sheetViews>
  <sheetFormatPr defaultColWidth="9.00390625" defaultRowHeight="15.75"/>
  <sheetData>
    <row r="2" ht="16.5">
      <c r="B2" t="s">
        <v>235</v>
      </c>
    </row>
    <row r="3" ht="16.5">
      <c r="B3" t="s">
        <v>236</v>
      </c>
    </row>
    <row r="4" ht="16.5">
      <c r="B4" t="s">
        <v>237</v>
      </c>
    </row>
    <row r="5" ht="16.5">
      <c r="B5" t="s">
        <v>238</v>
      </c>
    </row>
    <row r="6" ht="16.5">
      <c r="B6" t="s">
        <v>239</v>
      </c>
    </row>
    <row r="7" ht="16.5">
      <c r="B7" t="s">
        <v>240</v>
      </c>
    </row>
    <row r="8" ht="16.5">
      <c r="B8" t="s">
        <v>241</v>
      </c>
    </row>
    <row r="9" ht="16.5">
      <c r="B9" t="s">
        <v>242</v>
      </c>
    </row>
    <row r="10" ht="16.5">
      <c r="B10" t="s">
        <v>243</v>
      </c>
    </row>
    <row r="11" ht="16.5">
      <c r="B11" t="s">
        <v>244</v>
      </c>
    </row>
    <row r="12" ht="16.5">
      <c r="B12" t="s">
        <v>245</v>
      </c>
    </row>
    <row r="13" ht="16.5">
      <c r="B13" t="s">
        <v>246</v>
      </c>
    </row>
    <row r="14" ht="16.5">
      <c r="B14" t="s">
        <v>247</v>
      </c>
    </row>
    <row r="15" ht="16.5">
      <c r="B15" t="s">
        <v>248</v>
      </c>
    </row>
    <row r="16" ht="16.5">
      <c r="B16" t="s">
        <v>249</v>
      </c>
    </row>
    <row r="17" ht="16.5">
      <c r="B17" t="s">
        <v>250</v>
      </c>
    </row>
    <row r="18" ht="16.5">
      <c r="B18" t="s">
        <v>251</v>
      </c>
    </row>
    <row r="19" ht="16.5">
      <c r="B19" t="s">
        <v>252</v>
      </c>
    </row>
    <row r="20" ht="16.5">
      <c r="B20" t="s">
        <v>253</v>
      </c>
    </row>
    <row r="21" ht="16.5">
      <c r="B21" t="s">
        <v>254</v>
      </c>
    </row>
    <row r="22" ht="16.5">
      <c r="B22" t="s">
        <v>255</v>
      </c>
    </row>
    <row r="23" ht="16.5">
      <c r="B23" t="s">
        <v>327</v>
      </c>
    </row>
    <row r="24" ht="16.5">
      <c r="B24" t="s">
        <v>328</v>
      </c>
    </row>
    <row r="25" ht="16.5">
      <c r="B25" t="s">
        <v>329</v>
      </c>
    </row>
    <row r="26" ht="16.5">
      <c r="B26" t="s">
        <v>330</v>
      </c>
    </row>
    <row r="27" ht="16.5">
      <c r="B27" t="s">
        <v>352</v>
      </c>
    </row>
    <row r="28" ht="16.5">
      <c r="B28" t="s">
        <v>353</v>
      </c>
    </row>
    <row r="29" ht="16.5">
      <c r="B29" t="s">
        <v>354</v>
      </c>
    </row>
    <row r="30" ht="16.5">
      <c r="B30" t="s">
        <v>355</v>
      </c>
    </row>
    <row r="31" ht="16.5">
      <c r="B31" t="s">
        <v>356</v>
      </c>
    </row>
    <row r="32" ht="16.5">
      <c r="B32" t="s">
        <v>357</v>
      </c>
    </row>
    <row r="33" ht="16.5">
      <c r="B33" t="s">
        <v>358</v>
      </c>
    </row>
    <row r="34" ht="16.5">
      <c r="B34" t="s">
        <v>359</v>
      </c>
    </row>
    <row r="35" ht="16.5">
      <c r="B35" t="s">
        <v>360</v>
      </c>
    </row>
    <row r="36" ht="16.5">
      <c r="B36" t="s">
        <v>361</v>
      </c>
    </row>
    <row r="37" ht="16.5">
      <c r="B37" t="s">
        <v>362</v>
      </c>
    </row>
    <row r="38" ht="16.5">
      <c r="B38" t="s">
        <v>363</v>
      </c>
    </row>
    <row r="39" ht="16.5">
      <c r="B39" t="s">
        <v>364</v>
      </c>
    </row>
    <row r="40" ht="16.5">
      <c r="B40" t="s">
        <v>365</v>
      </c>
    </row>
    <row r="41" ht="16.5">
      <c r="B41" t="s">
        <v>366</v>
      </c>
    </row>
    <row r="42" ht="16.5">
      <c r="B42" t="s">
        <v>367</v>
      </c>
    </row>
    <row r="43" ht="16.5">
      <c r="B43" t="s">
        <v>368</v>
      </c>
    </row>
    <row r="44" ht="16.5">
      <c r="B44" t="s">
        <v>369</v>
      </c>
    </row>
    <row r="45" ht="16.5">
      <c r="B45" t="s">
        <v>370</v>
      </c>
    </row>
    <row r="46" ht="16.5">
      <c r="B46" t="s">
        <v>371</v>
      </c>
    </row>
    <row r="47" ht="16.5">
      <c r="B47" t="s">
        <v>372</v>
      </c>
    </row>
    <row r="48" ht="16.5">
      <c r="B48" t="s">
        <v>373</v>
      </c>
    </row>
    <row r="49" ht="16.5">
      <c r="B49" t="s">
        <v>374</v>
      </c>
    </row>
    <row r="50" ht="16.5">
      <c r="B50" t="s">
        <v>256</v>
      </c>
    </row>
    <row r="51" ht="16.5">
      <c r="B51" t="s">
        <v>257</v>
      </c>
    </row>
    <row r="52" ht="16.5">
      <c r="B52" t="s">
        <v>258</v>
      </c>
    </row>
    <row r="53" ht="16.5">
      <c r="B53" t="s">
        <v>331</v>
      </c>
    </row>
    <row r="54" ht="16.5">
      <c r="B54" t="s">
        <v>332</v>
      </c>
    </row>
    <row r="55" ht="16.5">
      <c r="B55" t="s">
        <v>333</v>
      </c>
    </row>
    <row r="56" ht="16.5">
      <c r="B56" t="s">
        <v>334</v>
      </c>
    </row>
    <row r="57" ht="16.5">
      <c r="B57" s="104" t="s">
        <v>348</v>
      </c>
    </row>
    <row r="58" ht="16.5">
      <c r="B58" t="s">
        <v>335</v>
      </c>
    </row>
    <row r="59" ht="16.5">
      <c r="B59" t="s">
        <v>336</v>
      </c>
    </row>
    <row r="60" ht="16.5">
      <c r="B60" t="s">
        <v>337</v>
      </c>
    </row>
    <row r="61" ht="16.5">
      <c r="B61" t="s">
        <v>338</v>
      </c>
    </row>
    <row r="62" ht="16.5">
      <c r="B62" t="s">
        <v>339</v>
      </c>
    </row>
    <row r="63" ht="16.5">
      <c r="B63" t="s">
        <v>340</v>
      </c>
    </row>
    <row r="64" ht="16.5">
      <c r="B64" t="s">
        <v>341</v>
      </c>
    </row>
    <row r="65" ht="16.5">
      <c r="B65" t="s">
        <v>342</v>
      </c>
    </row>
    <row r="66" ht="16.5">
      <c r="B66" t="s">
        <v>343</v>
      </c>
    </row>
    <row r="67" ht="16.5">
      <c r="B67" t="s">
        <v>344</v>
      </c>
    </row>
    <row r="68" ht="16.5">
      <c r="B68" t="s">
        <v>345</v>
      </c>
    </row>
    <row r="69" ht="16.5">
      <c r="B69" t="s">
        <v>346</v>
      </c>
    </row>
    <row r="70" ht="16.5">
      <c r="B70" t="s">
        <v>259</v>
      </c>
    </row>
    <row r="71" ht="16.5">
      <c r="B71" t="s">
        <v>260</v>
      </c>
    </row>
    <row r="72" ht="16.5">
      <c r="B72" t="s">
        <v>261</v>
      </c>
    </row>
    <row r="73" ht="16.5">
      <c r="B73" t="s">
        <v>262</v>
      </c>
    </row>
    <row r="74" ht="16.5">
      <c r="B74" t="s">
        <v>263</v>
      </c>
    </row>
    <row r="75" ht="16.5">
      <c r="B75" t="s">
        <v>264</v>
      </c>
    </row>
    <row r="76" ht="16.5">
      <c r="B76" t="s">
        <v>265</v>
      </c>
    </row>
    <row r="77" ht="16.5">
      <c r="B77" t="s">
        <v>266</v>
      </c>
    </row>
    <row r="78" ht="16.5">
      <c r="B78" t="s">
        <v>267</v>
      </c>
    </row>
    <row r="79" ht="16.5">
      <c r="B79" t="s">
        <v>347</v>
      </c>
    </row>
    <row r="80" ht="16.5">
      <c r="B80" t="s">
        <v>268</v>
      </c>
    </row>
    <row r="81" ht="16.5">
      <c r="B81" t="s">
        <v>269</v>
      </c>
    </row>
    <row r="82" ht="16.5">
      <c r="B82" t="s">
        <v>270</v>
      </c>
    </row>
    <row r="83" ht="16.5">
      <c r="B83" t="s">
        <v>271</v>
      </c>
    </row>
    <row r="84" ht="16.5">
      <c r="B84" t="s">
        <v>272</v>
      </c>
    </row>
    <row r="85" ht="16.5">
      <c r="B85" t="s">
        <v>273</v>
      </c>
    </row>
    <row r="86" ht="16.5">
      <c r="B86" t="s">
        <v>274</v>
      </c>
    </row>
    <row r="87" ht="16.5">
      <c r="B87" t="s">
        <v>275</v>
      </c>
    </row>
    <row r="88" ht="16.5">
      <c r="B88" t="s">
        <v>276</v>
      </c>
    </row>
    <row r="89" ht="16.5">
      <c r="B89" t="s">
        <v>277</v>
      </c>
    </row>
    <row r="90" ht="16.5">
      <c r="B90" t="s">
        <v>278</v>
      </c>
    </row>
    <row r="91" ht="16.5">
      <c r="B91" t="s">
        <v>377</v>
      </c>
    </row>
    <row r="92" ht="16.5">
      <c r="B92" t="s">
        <v>378</v>
      </c>
    </row>
    <row r="93" ht="16.5">
      <c r="B93" t="s">
        <v>379</v>
      </c>
    </row>
    <row r="94" ht="16.5">
      <c r="B94" t="s">
        <v>380</v>
      </c>
    </row>
    <row r="95" ht="16.5">
      <c r="B95" t="s">
        <v>381</v>
      </c>
    </row>
    <row r="96" ht="16.5">
      <c r="B96" t="s">
        <v>382</v>
      </c>
    </row>
    <row r="97" ht="16.5">
      <c r="B97" t="s">
        <v>383</v>
      </c>
    </row>
    <row r="98" ht="16.5">
      <c r="B98" t="s">
        <v>384</v>
      </c>
    </row>
    <row r="99" ht="16.5">
      <c r="B99" t="s">
        <v>385</v>
      </c>
    </row>
    <row r="100" ht="16.5">
      <c r="B100" t="s">
        <v>279</v>
      </c>
    </row>
    <row r="101" ht="16.5">
      <c r="B101" t="s">
        <v>280</v>
      </c>
    </row>
    <row r="102" ht="16.5">
      <c r="B102" t="s">
        <v>281</v>
      </c>
    </row>
    <row r="103" ht="16.5">
      <c r="B103" t="s">
        <v>282</v>
      </c>
    </row>
    <row r="104" ht="16.5">
      <c r="B104" t="s">
        <v>283</v>
      </c>
    </row>
    <row r="105" ht="16.5">
      <c r="B105" t="s">
        <v>284</v>
      </c>
    </row>
    <row r="106" ht="16.5">
      <c r="B106" t="s">
        <v>285</v>
      </c>
    </row>
    <row r="107" ht="16.5">
      <c r="B107" t="s">
        <v>286</v>
      </c>
    </row>
    <row r="108" ht="16.5">
      <c r="B108" t="s">
        <v>287</v>
      </c>
    </row>
    <row r="109" ht="16.5">
      <c r="B109" t="s">
        <v>288</v>
      </c>
    </row>
    <row r="110" ht="16.5">
      <c r="B110" t="s">
        <v>289</v>
      </c>
    </row>
    <row r="111" ht="16.5">
      <c r="B111" t="s">
        <v>290</v>
      </c>
    </row>
    <row r="112" ht="16.5">
      <c r="B112" t="s">
        <v>291</v>
      </c>
    </row>
    <row r="113" ht="16.5">
      <c r="B113" t="s">
        <v>292</v>
      </c>
    </row>
    <row r="114" ht="16.5">
      <c r="B114" t="s">
        <v>293</v>
      </c>
    </row>
    <row r="115" ht="16.5">
      <c r="B115" t="s">
        <v>294</v>
      </c>
    </row>
    <row r="116" ht="16.5">
      <c r="B116" t="s">
        <v>295</v>
      </c>
    </row>
    <row r="117" ht="16.5">
      <c r="B117" t="s">
        <v>296</v>
      </c>
    </row>
    <row r="118" ht="16.5">
      <c r="B118" t="s">
        <v>297</v>
      </c>
    </row>
    <row r="119" ht="16.5">
      <c r="B119" t="s">
        <v>298</v>
      </c>
    </row>
    <row r="120" ht="16.5">
      <c r="B120" t="s">
        <v>299</v>
      </c>
    </row>
    <row r="121" ht="16.5">
      <c r="B121" t="s">
        <v>300</v>
      </c>
    </row>
    <row r="122" ht="16.5">
      <c r="B122" t="s">
        <v>301</v>
      </c>
    </row>
    <row r="123" ht="16.5">
      <c r="B123" t="s">
        <v>302</v>
      </c>
    </row>
    <row r="124" ht="16.5">
      <c r="B124" t="s">
        <v>303</v>
      </c>
    </row>
    <row r="125" ht="16.5">
      <c r="B125" t="s">
        <v>304</v>
      </c>
    </row>
    <row r="126" ht="16.5">
      <c r="B126" t="s">
        <v>305</v>
      </c>
    </row>
    <row r="127" ht="16.5">
      <c r="B127" t="s">
        <v>306</v>
      </c>
    </row>
    <row r="128" ht="16.5">
      <c r="B128" t="s">
        <v>307</v>
      </c>
    </row>
    <row r="129" ht="16.5">
      <c r="B129" t="s">
        <v>308</v>
      </c>
    </row>
    <row r="130" ht="16.5">
      <c r="B130" t="s">
        <v>309</v>
      </c>
    </row>
    <row r="131" ht="16.5">
      <c r="B131" t="s">
        <v>350</v>
      </c>
    </row>
    <row r="132" ht="16.5">
      <c r="B132" t="s">
        <v>310</v>
      </c>
    </row>
    <row r="133" ht="16.5">
      <c r="B133" t="s">
        <v>311</v>
      </c>
    </row>
    <row r="134" ht="16.5">
      <c r="B134" t="s">
        <v>312</v>
      </c>
    </row>
    <row r="135" ht="16.5">
      <c r="B135" t="s">
        <v>313</v>
      </c>
    </row>
    <row r="136" ht="16.5">
      <c r="B136" t="s">
        <v>314</v>
      </c>
    </row>
    <row r="137" ht="16.5">
      <c r="B137" t="s">
        <v>315</v>
      </c>
    </row>
    <row r="138" ht="16.5">
      <c r="B138" t="s">
        <v>316</v>
      </c>
    </row>
    <row r="139" ht="16.5">
      <c r="B139" t="s">
        <v>317</v>
      </c>
    </row>
    <row r="140" ht="16.5">
      <c r="B140" t="s">
        <v>318</v>
      </c>
    </row>
    <row r="141" ht="16.5">
      <c r="B141" t="s">
        <v>319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SG</cp:lastModifiedBy>
  <cp:lastPrinted>2014-10-03T08:37:52Z</cp:lastPrinted>
  <dcterms:created xsi:type="dcterms:W3CDTF">2013-02-25T03:06:32Z</dcterms:created>
  <dcterms:modified xsi:type="dcterms:W3CDTF">2014-10-08T04:46:56Z</dcterms:modified>
  <cp:category/>
  <cp:version/>
  <cp:contentType/>
  <cp:contentStatus/>
</cp:coreProperties>
</file>