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3755" windowHeight="7695" firstSheet="4" activeTab="4"/>
  </bookViews>
  <sheets>
    <sheet name="基本資料" sheetId="1" state="hidden" r:id="rId1"/>
    <sheet name="2月03日" sheetId="2" state="hidden" r:id="rId2"/>
    <sheet name="2月04日" sheetId="3" state="hidden" r:id="rId3"/>
    <sheet name="2月05日" sheetId="4" state="hidden" r:id="rId4"/>
    <sheet name="2月06日" sheetId="5" r:id="rId5"/>
    <sheet name="擊球速度" sheetId="6" state="hidden" r:id="rId6"/>
  </sheets>
  <definedNames>
    <definedName name="_xlnm.Print_Area" localSheetId="1">'2月03日'!$A$1:$F$35</definedName>
    <definedName name="_xlnm.Print_Area" localSheetId="2">'2月04日'!$A$1:$F$35</definedName>
    <definedName name="_xlnm.Print_Area" localSheetId="3">'2月05日'!$A$1:$F$34</definedName>
    <definedName name="_xlnm.Print_Area" localSheetId="4">'2月06日'!$A$1:$F$35</definedName>
    <definedName name="_xlnm.Print_Area" localSheetId="5">'擊球速度'!$A$1:$P$66</definedName>
    <definedName name="洞別">'基本資料'!$B$4:$S$6</definedName>
    <definedName name="標準桿">'基本資料'!$A$17:$X$30</definedName>
  </definedNames>
  <calcPr fullCalcOnLoad="1"/>
</workbook>
</file>

<file path=xl/sharedStrings.xml><?xml version="1.0" encoding="utf-8"?>
<sst xmlns="http://schemas.openxmlformats.org/spreadsheetml/2006/main" count="461" uniqueCount="378">
  <si>
    <t>第 一 回 合</t>
  </si>
  <si>
    <t>姓      名</t>
  </si>
  <si>
    <t>洞-組</t>
  </si>
  <si>
    <t>時間</t>
  </si>
  <si>
    <t>注意事項：</t>
  </si>
  <si>
    <t>注意事項：</t>
  </si>
  <si>
    <t>洞-組</t>
  </si>
  <si>
    <t>時間</t>
  </si>
  <si>
    <t>注意事項：</t>
  </si>
  <si>
    <t/>
  </si>
  <si>
    <t>第 二 回 合</t>
  </si>
  <si>
    <t>第 一 回 合</t>
  </si>
  <si>
    <t>郭謙羿  男Ｂ</t>
  </si>
  <si>
    <t>林冠妤  女Ｂ</t>
  </si>
  <si>
    <t>Hole</t>
  </si>
  <si>
    <t>Par</t>
  </si>
  <si>
    <t>Hole</t>
  </si>
  <si>
    <t>Par</t>
  </si>
  <si>
    <t>名稱：</t>
  </si>
  <si>
    <t>地點：</t>
  </si>
  <si>
    <t>日期：</t>
  </si>
  <si>
    <t>Hole：</t>
  </si>
  <si>
    <t>Par：</t>
  </si>
  <si>
    <t>Time：</t>
  </si>
  <si>
    <t>開球：</t>
  </si>
  <si>
    <t>間隔：</t>
  </si>
  <si>
    <t>各球場標準桿</t>
  </si>
  <si>
    <t>揚昇高爾夫鄉村俱樂部</t>
  </si>
  <si>
    <t>再興高爾夫俱樂部</t>
  </si>
  <si>
    <t>老爺關西高爾夫球場</t>
  </si>
  <si>
    <t>北海高爾夫鄉村俱樂部</t>
  </si>
  <si>
    <t>立益高爾夫球場</t>
  </si>
  <si>
    <t>山溪地高爾夫俱樂部</t>
  </si>
  <si>
    <t>旭陽高爾夫俱樂部</t>
  </si>
  <si>
    <t>大屯高爾夫球場</t>
  </si>
  <si>
    <t>東方日星高爾夫球場</t>
  </si>
  <si>
    <t>Out-01</t>
  </si>
  <si>
    <t>Out-02</t>
  </si>
  <si>
    <t>Out-03</t>
  </si>
  <si>
    <t>Out-04</t>
  </si>
  <si>
    <t>Out-05</t>
  </si>
  <si>
    <t>Out-06</t>
  </si>
  <si>
    <t>In-01</t>
  </si>
  <si>
    <t>In-02</t>
  </si>
  <si>
    <t>In-03</t>
  </si>
  <si>
    <t>In-04</t>
  </si>
  <si>
    <t>In-05</t>
  </si>
  <si>
    <t>In-06</t>
  </si>
  <si>
    <t>廖崇漢  男Ｂ</t>
  </si>
  <si>
    <t>林銓泰  男Ｂ</t>
  </si>
  <si>
    <t>陳霆宇  男Ｂ</t>
  </si>
  <si>
    <t>詹亞維  男Ｂ</t>
  </si>
  <si>
    <t>邱譓芠  女Ｂ</t>
  </si>
  <si>
    <t>朱吉莘  男Ｂ</t>
  </si>
  <si>
    <t>葉佳胤  男Ｂ</t>
  </si>
  <si>
    <t>林家榆  女Ｂ</t>
  </si>
  <si>
    <t>第 二 回 合</t>
  </si>
  <si>
    <t>洞-組</t>
  </si>
  <si>
    <t>時間</t>
  </si>
  <si>
    <t>周柏岳  男Ｂ</t>
  </si>
  <si>
    <t>周雨農  男Ｂ</t>
  </si>
  <si>
    <t>陳姿凝  女Ｂ</t>
  </si>
  <si>
    <t>周翊庭  女Ｂ</t>
  </si>
  <si>
    <t>劉可艾  女Ｂ</t>
  </si>
  <si>
    <t>馮冠湧  男Ｂ</t>
  </si>
  <si>
    <t>溫　新  男Ｂ</t>
  </si>
  <si>
    <t>佐佐木崇峻  男Ｂ</t>
  </si>
  <si>
    <t>沙比亞特馬克  男Ｂ</t>
  </si>
  <si>
    <t>葉佳運  男Ｂ</t>
  </si>
  <si>
    <t>羅政元  男Ｂ</t>
  </si>
  <si>
    <t>林晉永  男Ｂ</t>
  </si>
  <si>
    <t>林凡皓  男Ｂ</t>
  </si>
  <si>
    <t>鄧庭皓  男Ｂ</t>
  </si>
  <si>
    <t>黃泊儒  男Ｂ</t>
  </si>
  <si>
    <t>黃言奕  男Ｂ</t>
  </si>
  <si>
    <t>陳　澤  男Ｂ</t>
  </si>
  <si>
    <t>黃至翊  男Ｂ</t>
  </si>
  <si>
    <t>郭傳良  男Ｂ</t>
  </si>
  <si>
    <t>黃奕銘  男Ｂ</t>
  </si>
  <si>
    <t>廖家呈  男Ｂ</t>
  </si>
  <si>
    <t>黃至謙  男Ｂ</t>
  </si>
  <si>
    <t>林紹白  男Ｂ</t>
  </si>
  <si>
    <t>徐兆維  男Ｂ</t>
  </si>
  <si>
    <t>潘繹凱  男Ｂ</t>
  </si>
  <si>
    <t>許維宸  男Ｂ</t>
  </si>
  <si>
    <t>曾彩晴  女Ｂ</t>
  </si>
  <si>
    <t>楊亞賓  女Ｂ</t>
  </si>
  <si>
    <t>陳奕融  女Ｂ</t>
  </si>
  <si>
    <t>戴佑珊  女Ｂ</t>
  </si>
  <si>
    <t>楊棋文  女Ｂ</t>
  </si>
  <si>
    <t>黃伯恩  男Ｄ</t>
  </si>
  <si>
    <t>吳丞軒  男Ｄ</t>
  </si>
  <si>
    <t>黃凱駿  男Ｄ</t>
  </si>
  <si>
    <t>譚傑升  男Ｄ</t>
  </si>
  <si>
    <t>邱　靖  男Ｄ</t>
  </si>
  <si>
    <t>陳薇安  女Ｄ</t>
  </si>
  <si>
    <t>陳品睎  女Ｄ</t>
  </si>
  <si>
    <t>曾　楨  女Ｃ</t>
  </si>
  <si>
    <t>盧芸屏  女Ｃ</t>
  </si>
  <si>
    <t>周書羽  女Ｃ</t>
  </si>
  <si>
    <t>尤芯葦  女Ｃ</t>
  </si>
  <si>
    <t>黃郁翔  男Ａ</t>
  </si>
  <si>
    <t>邱昱嘉  男Ａ</t>
  </si>
  <si>
    <t>許育誠  男Ａ</t>
  </si>
  <si>
    <t>張竣凱  男Ａ</t>
  </si>
  <si>
    <t>詹佳翰  男Ａ</t>
  </si>
  <si>
    <t>張榮峻  男Ａ</t>
  </si>
  <si>
    <t>林煒傑  男Ａ</t>
  </si>
  <si>
    <t>張鈞翔  男Ａ</t>
  </si>
  <si>
    <t>劉謙佑  男Ａ</t>
  </si>
  <si>
    <t>范揚嘉  男Ａ</t>
  </si>
  <si>
    <t>王璽安  男Ａ</t>
  </si>
  <si>
    <t>張鈞沂  男Ａ</t>
  </si>
  <si>
    <t>黃冠勳  男Ａ</t>
  </si>
  <si>
    <t>羅士堯  男Ａ</t>
  </si>
  <si>
    <t>廖崇廷  男Ａ</t>
  </si>
  <si>
    <t>詹昱韋  男Ａ</t>
  </si>
  <si>
    <t>沈鈞皓  男Ａ</t>
  </si>
  <si>
    <t>姜威存  男Ａ</t>
  </si>
  <si>
    <t>林柏凱  男Ａ</t>
  </si>
  <si>
    <t>蔡程洋  男Ａ</t>
  </si>
  <si>
    <t>葉　甫  男Ａ</t>
  </si>
  <si>
    <t>沈威成  男Ａ</t>
  </si>
  <si>
    <t>陳宥蓁  男Ａ</t>
  </si>
  <si>
    <t>張峰銓  男Ａ</t>
  </si>
  <si>
    <t>曾紀仁  男Ａ</t>
  </si>
  <si>
    <t>孔德恕  男Ａ</t>
  </si>
  <si>
    <t>葉蔚廷  男Ａ</t>
  </si>
  <si>
    <t>方傳崴  男Ａ</t>
  </si>
  <si>
    <t>陳裔東  男Ａ</t>
  </si>
  <si>
    <t>陳宇凡  男Ａ</t>
  </si>
  <si>
    <t>蔡凱任  男Ａ</t>
  </si>
  <si>
    <t>陳瑋利  男Ｃ</t>
  </si>
  <si>
    <t>黃任誼  男Ｃ</t>
  </si>
  <si>
    <t>廖庭毅  男Ｃ</t>
  </si>
  <si>
    <t>吳允植  男Ｃ</t>
  </si>
  <si>
    <t>陳佑宇  男Ｃ</t>
  </si>
  <si>
    <t>林宸諒  男Ｃ</t>
  </si>
  <si>
    <t>陳衍仁  男Ｃ</t>
  </si>
  <si>
    <t>趙梓安  男Ｃ</t>
  </si>
  <si>
    <t>黃至晨  男Ｃ</t>
  </si>
  <si>
    <t>石澄璇  女Ａ</t>
  </si>
  <si>
    <t>佐佐木雪繪  女Ａ</t>
  </si>
  <si>
    <t>溫茜婷  女Ａ</t>
  </si>
  <si>
    <t>朱庭昀  女Ａ</t>
  </si>
  <si>
    <t>溫　娣  女Ａ</t>
  </si>
  <si>
    <t>周咨佑  女Ａ</t>
  </si>
  <si>
    <t>楊斐茜  女Ａ</t>
  </si>
  <si>
    <t>蔡褘佳  女Ａ</t>
  </si>
  <si>
    <t>許諾心  女Ａ</t>
  </si>
  <si>
    <t>張亞琦  女Ａ</t>
  </si>
  <si>
    <t>陳　萱  女Ａ</t>
  </si>
  <si>
    <t>戴嘉汶  女Ａ</t>
  </si>
  <si>
    <t>Hole</t>
  </si>
  <si>
    <t>Par</t>
  </si>
  <si>
    <t>Hole</t>
  </si>
  <si>
    <t>Par</t>
  </si>
  <si>
    <t>In-07</t>
  </si>
  <si>
    <t>4洞開球</t>
  </si>
  <si>
    <t>盧昕妤  女Ｂ</t>
  </si>
  <si>
    <t xml:space="preserve">    一參加比賽選手，請於出發前20分鐘向大會報到，並於開球前10分鐘至發球台等候開球及領取記分卡(超過
        時間者各罰二桿)。
    二如因故不克參加，須於比賽前二天持假單(附證明文件)向本會請假。無故缺度者，將提報大會懲處。
    三比賽回合中禁止在場內抽菸，嚼食檳榔，禁止使用任何電子通信器材(違者第一次罰二桿，第二次取消資
        格)。
    四有關比賽訊息及編組表於每回合前一日晚上公告於高協網站。</t>
  </si>
  <si>
    <t xml:space="preserve">    一參加比賽選手，請於出發前20分鐘向大會報到，並於開球前10分鐘至發球台等候開球及領取記分卡(超過
        時間者各罰二桿)。
    二如因故不克參加，須於比賽前二天持假單(附證明文件)向本會請假。無故缺度者，將提報大會懲處。
    三比賽回合中禁止在場內抽菸，嚼食檳榔，禁止使用任何電子通信器材(違者第一次罰二桿，第二次取消資
        格)。
    四有關比賽訊息及編組表於每回合前一日晚上公告於高協網站。</t>
  </si>
  <si>
    <t>賴品均  男Ａ</t>
  </si>
  <si>
    <t>賴品呈  男Ａ</t>
  </si>
  <si>
    <t>江霆安  男Ａ</t>
  </si>
  <si>
    <t>楊　傑  男Ａ</t>
  </si>
  <si>
    <t>蔡岷宏  男Ａ</t>
  </si>
  <si>
    <t>林尚澤  男Ａ</t>
  </si>
  <si>
    <t>王昱翔  男Ｄ</t>
  </si>
  <si>
    <t>黃子宸  男Ｄ</t>
  </si>
  <si>
    <t>陳宣佾  男Ｄ</t>
  </si>
  <si>
    <t>何易儒  男Ｄ</t>
  </si>
  <si>
    <t>林育宏  男Ｄ</t>
  </si>
  <si>
    <t>陳楷元  男Ｄ</t>
  </si>
  <si>
    <t>黃威翔  男Ｄ</t>
  </si>
  <si>
    <t>南亮宇  男Ｄ</t>
  </si>
  <si>
    <t>楊程皓  男Ｄ</t>
  </si>
  <si>
    <t>劉彧丞  男Ｄ</t>
  </si>
  <si>
    <t>馬慧媛  女Ａ</t>
  </si>
  <si>
    <t>劉若瑄  女Ａ</t>
  </si>
  <si>
    <t>蔡喬安  女Ａ</t>
  </si>
  <si>
    <t>陳宗侖  男Ｃ</t>
  </si>
  <si>
    <t>林凡凱  男Ｃ</t>
  </si>
  <si>
    <t>何懿軒  男Ｃ</t>
  </si>
  <si>
    <t>李明隆  男Ｃ</t>
  </si>
  <si>
    <t>林晁瓏  男Ｃ</t>
  </si>
  <si>
    <t>李研愷  男Ｃ</t>
  </si>
  <si>
    <t>許登烜  男Ｃ</t>
  </si>
  <si>
    <t>林晉霆  男Ｃ</t>
  </si>
  <si>
    <t>游玄安  男Ｃ</t>
  </si>
  <si>
    <t>鄭炎坤  男Ｃ</t>
  </si>
  <si>
    <t>沈上恩  男Ｃ</t>
  </si>
  <si>
    <t>趙梓佑  男Ｃ</t>
  </si>
  <si>
    <t>洪棋剴  男Ｃ</t>
  </si>
  <si>
    <t>鄭仕均  男Ｃ</t>
  </si>
  <si>
    <t>潘芃叡  男Ｃ</t>
  </si>
  <si>
    <t>潘韋辰  男Ｃ</t>
  </si>
  <si>
    <t>劉殷睿  男Ｃ</t>
  </si>
  <si>
    <t>鄧庭宇  男Ｃ</t>
  </si>
  <si>
    <t>黃亭瑄  女Ｃ</t>
  </si>
  <si>
    <t>黃楷雯  女Ｃ</t>
  </si>
  <si>
    <t>傅　筑  女Ｃ</t>
  </si>
  <si>
    <t>Out-07</t>
  </si>
  <si>
    <t>Out-08</t>
  </si>
  <si>
    <t>Out-09</t>
  </si>
  <si>
    <t>Out-10</t>
  </si>
  <si>
    <t>Out-11</t>
  </si>
  <si>
    <t>Out-12</t>
  </si>
  <si>
    <t>Out-13</t>
  </si>
  <si>
    <t>Out-14</t>
  </si>
  <si>
    <t>In-08</t>
  </si>
  <si>
    <t>In-09</t>
  </si>
  <si>
    <t>In-10</t>
  </si>
  <si>
    <t>In-11</t>
  </si>
  <si>
    <t>In-12</t>
  </si>
  <si>
    <t>In-13</t>
  </si>
  <si>
    <t>In-14</t>
  </si>
  <si>
    <t>陳敏薰  女Ｂ</t>
  </si>
  <si>
    <t>謝佳彧  女Ｂ</t>
  </si>
  <si>
    <t>詹芷綺  女Ｂ</t>
  </si>
  <si>
    <t>陳葶伃  女Ｂ</t>
  </si>
  <si>
    <t>黃承瀚  男Ｂ</t>
  </si>
  <si>
    <t>黃而夫  男Ｂ</t>
  </si>
  <si>
    <t>郭翰農  男Ｂ</t>
  </si>
  <si>
    <t>莊文諺  男Ｂ</t>
  </si>
  <si>
    <t>陳　瑋  男Ｂ</t>
  </si>
  <si>
    <t>黃鈺睿  男Ｂ</t>
  </si>
  <si>
    <t>曾紹綸  男Ｂ</t>
  </si>
  <si>
    <t>林辰翰  男Ｂ</t>
  </si>
  <si>
    <t>楊子賢  男Ｂ</t>
  </si>
  <si>
    <t>劉庭妤  女Ｃ</t>
  </si>
  <si>
    <t>南亮宇  男Ｄ  105 桿</t>
  </si>
  <si>
    <t>陳楷元  男Ｄ  105 桿</t>
  </si>
  <si>
    <t>劉彧丞  男Ｄ  106 桿</t>
  </si>
  <si>
    <t>楊程皓  男Ｄ  103 桿</t>
  </si>
  <si>
    <t>黃子宸  男Ｄ  104 桿</t>
  </si>
  <si>
    <t>陳宣佾  男Ｄ  104 桿</t>
  </si>
  <si>
    <t>黃威翔  男Ｄ  95 桿</t>
  </si>
  <si>
    <t>黃伯恩  男Ｄ  96 桿</t>
  </si>
  <si>
    <t>譚傑升  男Ｄ  98 桿</t>
  </si>
  <si>
    <t>吳丞軒  男Ｄ  99 桿</t>
  </si>
  <si>
    <t>何易儒  男Ｄ  83 桿</t>
  </si>
  <si>
    <t>林育宏  男Ｄ  84 桿</t>
  </si>
  <si>
    <t>黃凱駿  男Ｄ  86 桿</t>
  </si>
  <si>
    <t>王昱翔  男Ｄ  94 桿</t>
  </si>
  <si>
    <t>張竣凱  男Ａ  101 桿</t>
  </si>
  <si>
    <t>賴品呈  男Ａ  102 桿</t>
  </si>
  <si>
    <t>賴品均  男Ａ  107 桿</t>
  </si>
  <si>
    <t>劉謙佑  男Ａ  110 桿</t>
  </si>
  <si>
    <t>許育誠  男Ａ  86 桿</t>
  </si>
  <si>
    <t>范揚嘉  男Ａ  89 桿</t>
  </si>
  <si>
    <t>張鈞沂  男Ａ  97 桿</t>
  </si>
  <si>
    <t>江霆安  男Ａ  101 桿</t>
  </si>
  <si>
    <t>孔德恕  男Ａ  84 桿</t>
  </si>
  <si>
    <t>邱昱嘉  男Ａ  84 桿</t>
  </si>
  <si>
    <t>張鈞翔  男Ａ  85 桿</t>
  </si>
  <si>
    <t>林柏凱  男Ａ  85 桿</t>
  </si>
  <si>
    <t>楊　傑  男Ａ  83 桿</t>
  </si>
  <si>
    <t>張峰銓  男Ａ  83 桿</t>
  </si>
  <si>
    <t>陳宇凡  男Ａ  84 桿</t>
  </si>
  <si>
    <t>沈鈞皓  男Ａ  84 桿</t>
  </si>
  <si>
    <t>姜威存  男Ａ  81 桿</t>
  </si>
  <si>
    <t>林煒傑  男Ａ  81 桿</t>
  </si>
  <si>
    <t>張榮峻  男Ａ  81 桿</t>
  </si>
  <si>
    <t>蔡岷宏  男Ａ  82 桿</t>
  </si>
  <si>
    <t>詹佳翰  男Ａ  78 桿</t>
  </si>
  <si>
    <t>廖崇廷  男Ａ  79 桿</t>
  </si>
  <si>
    <t>王璽安  男Ａ  80 桿</t>
  </si>
  <si>
    <t>曾紀仁  男Ａ  81 桿</t>
  </si>
  <si>
    <t>羅士堯  男Ａ  77 桿</t>
  </si>
  <si>
    <t>林尚澤  男Ａ  78 桿</t>
  </si>
  <si>
    <t>黃冠勳  男Ａ  78 桿</t>
  </si>
  <si>
    <t>方傳崴  男Ａ  78 桿</t>
  </si>
  <si>
    <t>陳宥蓁  男Ａ  74 桿</t>
  </si>
  <si>
    <t>蔡凱任  男Ａ  75 桿</t>
  </si>
  <si>
    <t>黃郁翔  男Ａ  75 桿</t>
  </si>
  <si>
    <t>葉　甫  男Ａ  76 桿</t>
  </si>
  <si>
    <t>蔡程洋  男Ａ  72 桿</t>
  </si>
  <si>
    <t>詹昱韋  男Ａ  73 桿</t>
  </si>
  <si>
    <t>陳裔東  男Ａ  74 桿</t>
  </si>
  <si>
    <t>沈威成  男Ａ  74 桿</t>
  </si>
  <si>
    <t>傅　筑  女Ｃ  86 桿</t>
  </si>
  <si>
    <t>盧芸屏  女Ｃ  89 桿</t>
  </si>
  <si>
    <t>尤芯葦  女Ｃ  94 桿</t>
  </si>
  <si>
    <t>黃楷雯  女Ｃ  106 桿</t>
  </si>
  <si>
    <t>曾　楨  女Ｃ  75 桿</t>
  </si>
  <si>
    <t>劉庭妤  女Ｃ  76 桿</t>
  </si>
  <si>
    <t>黃亭瑄  女Ｃ  78 桿</t>
  </si>
  <si>
    <t>周書羽  女Ｃ  81 桿</t>
  </si>
  <si>
    <t>潘韋辰  男Ｃ  112 桿</t>
  </si>
  <si>
    <t>鄧庭宇  男Ｃ  114 桿</t>
  </si>
  <si>
    <t>潘芃叡  男Ｃ  115 桿</t>
  </si>
  <si>
    <t>陳宗侖  男Ｃ  119 桿</t>
  </si>
  <si>
    <t>林凡凱  男Ｃ  98 桿</t>
  </si>
  <si>
    <t>何懿軒  男Ｃ  99 桿</t>
  </si>
  <si>
    <t>黃任誼  男Ｃ  102 桿</t>
  </si>
  <si>
    <t>李研愷  男Ｃ  104 桿</t>
  </si>
  <si>
    <t>黃至晨  男Ｃ  96 桿</t>
  </si>
  <si>
    <t>沈上恩  男Ｃ  97 桿</t>
  </si>
  <si>
    <t>鄭炎坤  男Ｃ  98 桿</t>
  </si>
  <si>
    <t>廖庭毅  男Ｃ  98 桿</t>
  </si>
  <si>
    <t>陳瑋利  男Ｃ  86 桿</t>
  </si>
  <si>
    <t>劉殷睿  男Ｃ  87 桿</t>
  </si>
  <si>
    <t>林宸諒  男Ｃ  90 桿</t>
  </si>
  <si>
    <t>洪棋剴  男Ｃ  91 桿</t>
  </si>
  <si>
    <t>游玄安  男Ｃ  81 桿</t>
  </si>
  <si>
    <t>吳允植  男Ｃ  81 桿</t>
  </si>
  <si>
    <t>李明隆  男Ｃ  83 桿</t>
  </si>
  <si>
    <t>陳衍仁  男Ｃ  85 桿</t>
  </si>
  <si>
    <t>楊斐茜  女Ａ  91 桿</t>
  </si>
  <si>
    <t>馬慧媛  女Ａ  92 桿</t>
  </si>
  <si>
    <t>溫　娣  女Ａ  93 桿</t>
  </si>
  <si>
    <t>溫茜婷  女Ａ  83 桿</t>
  </si>
  <si>
    <t>朱庭昀  女Ａ  87 桿</t>
  </si>
  <si>
    <t>蔡喬安  女Ａ  90 桿</t>
  </si>
  <si>
    <t>佐佐木雪繪  女Ａ  80 桿</t>
  </si>
  <si>
    <t>劉若瑄  女Ａ  80 桿</t>
  </si>
  <si>
    <t>許諾心  女Ａ  80 桿</t>
  </si>
  <si>
    <t>石澄璇  女Ａ  81 桿</t>
  </si>
  <si>
    <t>蔡褘佳  女Ａ  75 桿</t>
  </si>
  <si>
    <t>周咨佑  女Ａ  77 桿</t>
  </si>
  <si>
    <t>戴嘉汶  女Ａ  78 桿</t>
  </si>
  <si>
    <t>陳　萱  女Ａ  78 桿</t>
  </si>
  <si>
    <t>In-12</t>
  </si>
  <si>
    <t>In-13</t>
  </si>
  <si>
    <t>陳薇安  女Ｄ  89 桿</t>
  </si>
  <si>
    <t>劉可艾  女Ｂ  94 桿</t>
  </si>
  <si>
    <t>戴佑珊  女Ｂ  98 桿</t>
  </si>
  <si>
    <t>楊亞賓  女Ｂ  101 桿</t>
  </si>
  <si>
    <t>邱譓芠  女Ｂ  91 桿</t>
  </si>
  <si>
    <t>謝佳彧  女Ｂ  92 桿</t>
  </si>
  <si>
    <t>陳葶伃  女Ｂ  93 桿</t>
  </si>
  <si>
    <t>林冠妤  女Ｂ  87 桿</t>
  </si>
  <si>
    <t>楊棋文  女Ｂ  87 桿</t>
  </si>
  <si>
    <t>林家榆  女Ｂ  88 桿</t>
  </si>
  <si>
    <t>陳姿凝  女Ｂ  89 桿</t>
  </si>
  <si>
    <t>盧昕妤  女Ｂ  78 桿</t>
  </si>
  <si>
    <t>周翊庭  女Ｂ  80 桿</t>
  </si>
  <si>
    <t>陳敏薰  女Ｂ  81 桿</t>
  </si>
  <si>
    <t>詹芷綺  女Ｂ  86 桿</t>
  </si>
  <si>
    <t>黃至謙  男Ｂ  107 桿</t>
  </si>
  <si>
    <t>黃奕銘  男Ｂ  110 桿</t>
  </si>
  <si>
    <t>黃言奕  男Ｂ  112 桿</t>
  </si>
  <si>
    <t>林辰翰  男Ｂ  97 桿</t>
  </si>
  <si>
    <t>鄧庭皓  男Ｂ  99 桿</t>
  </si>
  <si>
    <t>詹亞維  男Ｂ  102 桿</t>
  </si>
  <si>
    <t>陳　瑋  男Ｂ  94 桿</t>
  </si>
  <si>
    <t>黃鈺睿  男Ｂ  94 桿</t>
  </si>
  <si>
    <t>楊子賢  男Ｂ  95 桿</t>
  </si>
  <si>
    <t>郭謙羿  男Ｂ  96 桿</t>
  </si>
  <si>
    <t>馮冠湧  男Ｂ  92 桿</t>
  </si>
  <si>
    <t>周雨農  男Ｂ  93 桿</t>
  </si>
  <si>
    <t>林凡皓  男Ｂ  93 桿</t>
  </si>
  <si>
    <t>廖家呈  男Ｂ  94 桿</t>
  </si>
  <si>
    <t>羅政元  男Ｂ  91 桿</t>
  </si>
  <si>
    <t>徐兆維  男Ｂ  91 桿</t>
  </si>
  <si>
    <t>莊文諺  男Ｂ  92 桿</t>
  </si>
  <si>
    <t>黃而夫  男Ｂ  92 桿</t>
  </si>
  <si>
    <t>葉佳運  男Ｂ  88 桿</t>
  </si>
  <si>
    <t>朱吉莘  男Ｂ  89 桿</t>
  </si>
  <si>
    <t>林紹白  男Ｂ  90 桿</t>
  </si>
  <si>
    <t>林晉永  男Ｂ  91 桿</t>
  </si>
  <si>
    <t>郭傳良  男Ｂ  87 桿</t>
  </si>
  <si>
    <t>許維宸  男Ｂ  88 桿</t>
  </si>
  <si>
    <t>溫　新  男Ｂ  88 桿</t>
  </si>
  <si>
    <t>曾紹綸  男Ｂ  88 桿</t>
  </si>
  <si>
    <t>黃承瀚  男Ｂ  84 桿</t>
  </si>
  <si>
    <t>葉佳胤  男Ｂ  84 桿</t>
  </si>
  <si>
    <t>廖崇漢  男Ｂ  86 桿</t>
  </si>
  <si>
    <t>佐佐木崇峻  男Ｂ  86 桿</t>
  </si>
  <si>
    <t>黃至翊  男Ｂ  82 桿</t>
  </si>
  <si>
    <t>陳　澤  男Ｂ  82 桿</t>
  </si>
  <si>
    <t>陳霆宇  男Ｂ  83 桿</t>
  </si>
  <si>
    <t>周柏岳  男Ｂ  83 桿</t>
  </si>
  <si>
    <t>沙比亞特馬克  男Ｂ  75 桿</t>
  </si>
  <si>
    <t>潘繹凱  男Ｂ  76 桿</t>
  </si>
  <si>
    <t>黃泊儒  男Ｂ  78 桿</t>
  </si>
  <si>
    <t>林銓泰  男Ｂ  79 桿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</si>
</sst>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日期：&quot;yyyy/mm/dd"/>
    <numFmt numFmtId="177" formatCode="h:mm;@"/>
    <numFmt numFmtId="178" formatCode="0\ &quot;人&quot;"/>
    <numFmt numFmtId="179" formatCode="m&quot;月&quot;d&quot;日&quot;"/>
    <numFmt numFmtId="180" formatCode="&quot;Round  &quot;0"/>
    <numFmt numFmtId="181" formatCode="yyyy/mm/dd"/>
    <numFmt numFmtId="182" formatCode="&quot;Start #&quot;0"/>
    <numFmt numFmtId="183" formatCode="0;;;@"/>
    <numFmt numFmtId="184" formatCode="h:mm"/>
    <numFmt numFmtId="185" formatCode="[$-404]ggge&quot;年&quot;mm&quot;月&quot;dd&quot;日&quot;;@"/>
    <numFmt numFmtId="186" formatCode="yyyy/mm/dd;@"/>
    <numFmt numFmtId="187" formatCode="0_ &quot;分鐘&quot;"/>
    <numFmt numFmtId="188" formatCode="0_ &quot;人&quot;"/>
    <numFmt numFmtId="189" formatCode="[=1]&quot;1.揚昇高爾夫鄉村俱樂部&quot;;General"/>
    <numFmt numFmtId="190" formatCode="[=1]&quot;揚昇高爾夫鄉村俱樂部&quot;;General"/>
    <numFmt numFmtId="191" formatCode="[=2]&quot;再興高爾年夫俱樂部&quot;;General"/>
    <numFmt numFmtId="192" formatCode="[=3]&quot;老爺關西高爾夫球場&quot;;General"/>
    <numFmt numFmtId="193" formatCode="[=4]&quot;北海高爾夫鄉村俱樂部&quot;;General"/>
    <numFmt numFmtId="194" formatCode="[=5]&quot;立益高爾夫球場&quot;;General"/>
    <numFmt numFmtId="195" formatCode="[=6]&quot;山溪地高爾夫俱樂部&quot;;General"/>
    <numFmt numFmtId="196" formatCode="[=7]&quot;旭陽高爾夫俱樂部&quot;;General"/>
    <numFmt numFmtId="197" formatCode="[=8]&quot;大屯高爾夫球場&quot;;General"/>
    <numFmt numFmtId="198" formatCode="[=9]&quot;東方日星高爾夫球場&quot;;General"/>
    <numFmt numFmtId="199" formatCode="[=1]&quot;Out&quot;;General"/>
    <numFmt numFmtId="200" formatCode="[=10]&quot;In&quot;;General"/>
    <numFmt numFmtId="201" formatCode="&quot;#&quot;0"/>
  </numFmts>
  <fonts count="5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6"/>
      <name val="華康行書體"/>
      <family val="3"/>
    </font>
    <font>
      <sz val="12"/>
      <name val="Times New Roman"/>
      <family val="1"/>
    </font>
    <font>
      <b/>
      <sz val="12"/>
      <color indexed="8"/>
      <name val="新細明體"/>
      <family val="1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2"/>
      <name val="新細明體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8"/>
      <color indexed="8"/>
      <name val="新細明體"/>
      <family val="1"/>
    </font>
    <font>
      <b/>
      <sz val="14"/>
      <color indexed="8"/>
      <name val="標楷體"/>
      <family val="4"/>
    </font>
    <font>
      <sz val="12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Times New Roman"/>
      <family val="1"/>
    </font>
    <font>
      <sz val="14"/>
      <color theme="1"/>
      <name val="標楷體"/>
      <family val="4"/>
    </font>
    <font>
      <sz val="12"/>
      <name val="Calibri"/>
      <family val="1"/>
    </font>
    <font>
      <sz val="10"/>
      <color theme="1"/>
      <name val="Calibri"/>
      <family val="1"/>
    </font>
    <font>
      <sz val="9"/>
      <color theme="1"/>
      <name val="Calibri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sz val="8"/>
      <color theme="1"/>
      <name val="Calibri"/>
      <family val="1"/>
    </font>
    <font>
      <b/>
      <sz val="14"/>
      <color theme="1"/>
      <name val="標楷體"/>
      <family val="4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thin"/>
      <top/>
      <bottom style="thin">
        <color rgb="FFFF0000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/>
      <bottom/>
    </border>
    <border>
      <left/>
      <right style="thin">
        <color rgb="FFFF0000"/>
      </right>
      <top/>
      <bottom/>
    </border>
    <border>
      <left style="thin">
        <color rgb="FFFF0000"/>
      </left>
      <right/>
      <top/>
      <bottom style="thin"/>
    </border>
    <border>
      <left/>
      <right style="thin">
        <color rgb="FFFF0000"/>
      </right>
      <top/>
      <bottom style="thin"/>
    </border>
    <border>
      <left style="thin">
        <color rgb="FFFF0000"/>
      </left>
      <right/>
      <top style="thin"/>
      <bottom/>
    </border>
    <border>
      <left/>
      <right style="thin">
        <color rgb="FFFF0000"/>
      </right>
      <top style="thin"/>
      <bottom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58">
    <xf numFmtId="0" fontId="0" fillId="0" borderId="0" xfId="0" applyFont="1" applyAlignment="1">
      <alignment vertical="center"/>
    </xf>
    <xf numFmtId="0" fontId="34" fillId="33" borderId="10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177" fontId="48" fillId="33" borderId="14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177" fontId="48" fillId="33" borderId="17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177" fontId="48" fillId="33" borderId="20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78" fontId="0" fillId="0" borderId="0" xfId="0" applyNumberFormat="1" applyAlignment="1">
      <alignment horizontal="center" vertical="center"/>
    </xf>
    <xf numFmtId="179" fontId="48" fillId="33" borderId="16" xfId="0" applyNumberFormat="1" applyFont="1" applyFill="1" applyBorder="1" applyAlignment="1" quotePrefix="1">
      <alignment horizontal="center" vertical="center"/>
    </xf>
    <xf numFmtId="0" fontId="48" fillId="33" borderId="16" xfId="0" applyFont="1" applyFill="1" applyBorder="1" applyAlignment="1" quotePrefix="1">
      <alignment horizontal="center" vertical="center"/>
    </xf>
    <xf numFmtId="0" fontId="49" fillId="33" borderId="0" xfId="0" applyFont="1" applyFill="1" applyAlignment="1">
      <alignment vertical="center"/>
    </xf>
    <xf numFmtId="1" fontId="49" fillId="33" borderId="0" xfId="0" applyNumberFormat="1" applyFont="1" applyFill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180" fontId="51" fillId="0" borderId="0" xfId="0" applyNumberFormat="1" applyFont="1" applyAlignment="1">
      <alignment vertical="center"/>
    </xf>
    <xf numFmtId="0" fontId="0" fillId="0" borderId="23" xfId="0" applyBorder="1" applyAlignment="1">
      <alignment vertical="center"/>
    </xf>
    <xf numFmtId="182" fontId="51" fillId="0" borderId="24" xfId="0" applyNumberFormat="1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183" fontId="51" fillId="0" borderId="25" xfId="0" applyNumberFormat="1" applyFont="1" applyBorder="1" applyAlignment="1">
      <alignment horizontal="center" vertical="center"/>
    </xf>
    <xf numFmtId="184" fontId="51" fillId="0" borderId="26" xfId="0" applyNumberFormat="1" applyFont="1" applyBorder="1" applyAlignment="1">
      <alignment horizontal="left" vertical="center"/>
    </xf>
    <xf numFmtId="184" fontId="51" fillId="0" borderId="27" xfId="0" applyNumberFormat="1" applyFont="1" applyBorder="1" applyAlignment="1">
      <alignment horizontal="left" vertical="center"/>
    </xf>
    <xf numFmtId="184" fontId="51" fillId="0" borderId="25" xfId="0" applyNumberFormat="1" applyFont="1" applyBorder="1" applyAlignment="1">
      <alignment horizontal="left" vertical="center"/>
    </xf>
    <xf numFmtId="183" fontId="51" fillId="0" borderId="28" xfId="0" applyNumberFormat="1" applyFont="1" applyBorder="1" applyAlignment="1">
      <alignment horizontal="center" vertical="center"/>
    </xf>
    <xf numFmtId="184" fontId="51" fillId="0" borderId="0" xfId="0" applyNumberFormat="1" applyFont="1" applyBorder="1" applyAlignment="1">
      <alignment horizontal="left" vertical="center"/>
    </xf>
    <xf numFmtId="184" fontId="51" fillId="0" borderId="29" xfId="0" applyNumberFormat="1" applyFont="1" applyBorder="1" applyAlignment="1">
      <alignment horizontal="left" vertical="center"/>
    </xf>
    <xf numFmtId="184" fontId="51" fillId="0" borderId="28" xfId="0" applyNumberFormat="1" applyFont="1" applyBorder="1" applyAlignment="1">
      <alignment horizontal="left" vertical="center"/>
    </xf>
    <xf numFmtId="183" fontId="51" fillId="0" borderId="30" xfId="0" applyNumberFormat="1" applyFont="1" applyBorder="1" applyAlignment="1">
      <alignment horizontal="center" vertical="center"/>
    </xf>
    <xf numFmtId="184" fontId="51" fillId="0" borderId="31" xfId="0" applyNumberFormat="1" applyFont="1" applyBorder="1" applyAlignment="1">
      <alignment horizontal="left" vertical="center"/>
    </xf>
    <xf numFmtId="184" fontId="51" fillId="0" borderId="32" xfId="0" applyNumberFormat="1" applyFont="1" applyBorder="1" applyAlignment="1">
      <alignment horizontal="left" vertical="center"/>
    </xf>
    <xf numFmtId="184" fontId="51" fillId="0" borderId="30" xfId="0" applyNumberFormat="1" applyFont="1" applyBorder="1" applyAlignment="1">
      <alignment horizontal="left" vertical="center"/>
    </xf>
    <xf numFmtId="180" fontId="51" fillId="0" borderId="0" xfId="0" applyNumberFormat="1" applyFont="1" applyBorder="1" applyAlignment="1">
      <alignment vertical="center"/>
    </xf>
    <xf numFmtId="0" fontId="51" fillId="0" borderId="32" xfId="0" applyFont="1" applyBorder="1" applyAlignment="1">
      <alignment vertical="center"/>
    </xf>
    <xf numFmtId="183" fontId="51" fillId="0" borderId="24" xfId="0" applyNumberFormat="1" applyFont="1" applyBorder="1" applyAlignment="1">
      <alignment horizontal="center" vertical="center"/>
    </xf>
    <xf numFmtId="183" fontId="51" fillId="0" borderId="33" xfId="0" applyNumberFormat="1" applyFont="1" applyBorder="1" applyAlignment="1">
      <alignment horizontal="center" vertical="center"/>
    </xf>
    <xf numFmtId="183" fontId="51" fillId="0" borderId="34" xfId="0" applyNumberFormat="1" applyFont="1" applyBorder="1" applyAlignment="1">
      <alignment horizontal="center" vertical="center"/>
    </xf>
    <xf numFmtId="183" fontId="52" fillId="0" borderId="26" xfId="0" applyNumberFormat="1" applyFont="1" applyBorder="1" applyAlignment="1">
      <alignment vertical="center"/>
    </xf>
    <xf numFmtId="0" fontId="51" fillId="33" borderId="17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vertical="top"/>
    </xf>
    <xf numFmtId="0" fontId="5" fillId="33" borderId="36" xfId="0" applyFont="1" applyFill="1" applyBorder="1" applyAlignment="1">
      <alignment vertical="top"/>
    </xf>
    <xf numFmtId="0" fontId="5" fillId="4" borderId="0" xfId="0" applyFont="1" applyFill="1" applyAlignment="1">
      <alignment vertical="top"/>
    </xf>
    <xf numFmtId="0" fontId="3" fillId="33" borderId="35" xfId="0" applyFont="1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4" borderId="0" xfId="0" applyFill="1" applyAlignment="1">
      <alignment vertical="center"/>
    </xf>
    <xf numFmtId="185" fontId="3" fillId="4" borderId="25" xfId="0" applyNumberFormat="1" applyFont="1" applyFill="1" applyBorder="1" applyAlignment="1">
      <alignment horizontal="center" vertical="center"/>
    </xf>
    <xf numFmtId="185" fontId="6" fillId="33" borderId="36" xfId="0" applyNumberFormat="1" applyFont="1" applyFill="1" applyBorder="1" applyAlignment="1">
      <alignment horizontal="left" vertical="center"/>
    </xf>
    <xf numFmtId="0" fontId="0" fillId="33" borderId="36" xfId="0" applyFill="1" applyBorder="1" applyAlignment="1">
      <alignment vertical="center"/>
    </xf>
    <xf numFmtId="0" fontId="53" fillId="4" borderId="17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185" fontId="3" fillId="4" borderId="17" xfId="0" applyNumberFormat="1" applyFont="1" applyFill="1" applyBorder="1" applyAlignment="1">
      <alignment horizontal="center" vertical="center"/>
    </xf>
    <xf numFmtId="185" fontId="3" fillId="4" borderId="0" xfId="0" applyNumberFormat="1" applyFont="1" applyFill="1" applyBorder="1" applyAlignment="1">
      <alignment horizontal="center" vertical="center"/>
    </xf>
    <xf numFmtId="0" fontId="54" fillId="4" borderId="0" xfId="0" applyFont="1" applyFill="1" applyAlignment="1">
      <alignment vertical="center"/>
    </xf>
    <xf numFmtId="188" fontId="53" fillId="4" borderId="0" xfId="0" applyNumberFormat="1" applyFont="1" applyFill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3" fillId="33" borderId="36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top"/>
    </xf>
    <xf numFmtId="0" fontId="3" fillId="33" borderId="37" xfId="0" applyFont="1" applyFill="1" applyBorder="1" applyAlignment="1">
      <alignment horizontal="center" vertical="center"/>
    </xf>
    <xf numFmtId="0" fontId="55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176" fontId="49" fillId="33" borderId="0" xfId="0" applyNumberFormat="1" applyFont="1" applyFill="1" applyAlignment="1">
      <alignment horizontal="left" vertical="center"/>
    </xf>
    <xf numFmtId="183" fontId="52" fillId="0" borderId="38" xfId="0" applyNumberFormat="1" applyFont="1" applyBorder="1" applyAlignment="1">
      <alignment vertical="center"/>
    </xf>
    <xf numFmtId="183" fontId="52" fillId="0" borderId="39" xfId="0" applyNumberFormat="1" applyFont="1" applyBorder="1" applyAlignment="1">
      <alignment vertical="center"/>
    </xf>
    <xf numFmtId="183" fontId="52" fillId="0" borderId="40" xfId="0" applyNumberFormat="1" applyFont="1" applyBorder="1" applyAlignment="1">
      <alignment vertical="center"/>
    </xf>
    <xf numFmtId="183" fontId="52" fillId="0" borderId="41" xfId="0" applyNumberFormat="1" applyFont="1" applyBorder="1" applyAlignment="1">
      <alignment vertical="center"/>
    </xf>
    <xf numFmtId="183" fontId="52" fillId="0" borderId="0" xfId="0" applyNumberFormat="1" applyFont="1" applyBorder="1" applyAlignment="1">
      <alignment vertical="center"/>
    </xf>
    <xf numFmtId="183" fontId="52" fillId="0" borderId="42" xfId="0" applyNumberFormat="1" applyFont="1" applyBorder="1" applyAlignment="1">
      <alignment vertical="center"/>
    </xf>
    <xf numFmtId="183" fontId="52" fillId="0" borderId="43" xfId="0" applyNumberFormat="1" applyFont="1" applyBorder="1" applyAlignment="1">
      <alignment vertical="center"/>
    </xf>
    <xf numFmtId="183" fontId="52" fillId="0" borderId="31" xfId="0" applyNumberFormat="1" applyFont="1" applyBorder="1" applyAlignment="1">
      <alignment vertical="center"/>
    </xf>
    <xf numFmtId="183" fontId="52" fillId="0" borderId="44" xfId="0" applyNumberFormat="1" applyFont="1" applyBorder="1" applyAlignment="1">
      <alignment vertical="center"/>
    </xf>
    <xf numFmtId="183" fontId="52" fillId="0" borderId="45" xfId="0" applyNumberFormat="1" applyFont="1" applyBorder="1" applyAlignment="1">
      <alignment vertical="center"/>
    </xf>
    <xf numFmtId="183" fontId="52" fillId="0" borderId="46" xfId="0" applyNumberFormat="1" applyFont="1" applyBorder="1" applyAlignment="1">
      <alignment vertical="center"/>
    </xf>
    <xf numFmtId="183" fontId="52" fillId="0" borderId="47" xfId="0" applyNumberFormat="1" applyFont="1" applyBorder="1" applyAlignment="1">
      <alignment vertical="center"/>
    </xf>
    <xf numFmtId="183" fontId="52" fillId="0" borderId="48" xfId="0" applyNumberFormat="1" applyFont="1" applyBorder="1" applyAlignment="1">
      <alignment vertical="center"/>
    </xf>
    <xf numFmtId="183" fontId="52" fillId="0" borderId="49" xfId="0" applyNumberFormat="1" applyFont="1" applyBorder="1" applyAlignment="1">
      <alignment vertical="center"/>
    </xf>
    <xf numFmtId="183" fontId="52" fillId="0" borderId="27" xfId="0" applyNumberFormat="1" applyFont="1" applyBorder="1" applyAlignment="1">
      <alignment vertical="center"/>
    </xf>
    <xf numFmtId="183" fontId="52" fillId="0" borderId="29" xfId="0" applyNumberFormat="1" applyFont="1" applyBorder="1" applyAlignment="1">
      <alignment vertical="center"/>
    </xf>
    <xf numFmtId="183" fontId="52" fillId="0" borderId="32" xfId="0" applyNumberFormat="1" applyFont="1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51" fillId="0" borderId="17" xfId="0" applyNumberFormat="1" applyFont="1" applyBorder="1" applyAlignment="1">
      <alignment horizontal="center" vertical="center"/>
    </xf>
    <xf numFmtId="181" fontId="32" fillId="0" borderId="0" xfId="0" applyNumberFormat="1" applyFont="1" applyAlignment="1">
      <alignment vertical="center"/>
    </xf>
    <xf numFmtId="0" fontId="50" fillId="33" borderId="20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179" fontId="48" fillId="33" borderId="16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86" fontId="3" fillId="33" borderId="35" xfId="0" applyNumberFormat="1" applyFont="1" applyFill="1" applyBorder="1" applyAlignment="1">
      <alignment horizontal="left" vertical="center"/>
    </xf>
    <xf numFmtId="186" fontId="3" fillId="33" borderId="36" xfId="0" applyNumberFormat="1" applyFont="1" applyFill="1" applyBorder="1" applyAlignment="1">
      <alignment horizontal="left" vertical="center"/>
    </xf>
    <xf numFmtId="20" fontId="53" fillId="33" borderId="35" xfId="0" applyNumberFormat="1" applyFont="1" applyFill="1" applyBorder="1" applyAlignment="1">
      <alignment horizontal="center" vertical="center"/>
    </xf>
    <xf numFmtId="20" fontId="53" fillId="33" borderId="36" xfId="0" applyNumberFormat="1" applyFont="1" applyFill="1" applyBorder="1" applyAlignment="1">
      <alignment horizontal="center" vertical="center"/>
    </xf>
    <xf numFmtId="20" fontId="53" fillId="33" borderId="50" xfId="0" applyNumberFormat="1" applyFont="1" applyFill="1" applyBorder="1" applyAlignment="1">
      <alignment horizontal="center" vertical="center"/>
    </xf>
    <xf numFmtId="187" fontId="53" fillId="33" borderId="35" xfId="0" applyNumberFormat="1" applyFont="1" applyFill="1" applyBorder="1" applyAlignment="1">
      <alignment horizontal="center" vertical="center"/>
    </xf>
    <xf numFmtId="187" fontId="53" fillId="33" borderId="36" xfId="0" applyNumberFormat="1" applyFont="1" applyFill="1" applyBorder="1" applyAlignment="1">
      <alignment horizontal="center" vertical="center"/>
    </xf>
    <xf numFmtId="187" fontId="53" fillId="33" borderId="50" xfId="0" applyNumberFormat="1" applyFont="1" applyFill="1" applyBorder="1" applyAlignment="1">
      <alignment horizontal="center" vertical="center"/>
    </xf>
    <xf numFmtId="189" fontId="55" fillId="35" borderId="35" xfId="0" applyNumberFormat="1" applyFont="1" applyFill="1" applyBorder="1" applyAlignment="1">
      <alignment horizontal="left" vertical="center"/>
    </xf>
    <xf numFmtId="189" fontId="55" fillId="36" borderId="36" xfId="0" applyNumberFormat="1" applyFont="1" applyFill="1" applyBorder="1" applyAlignment="1">
      <alignment horizontal="left" vertical="center"/>
    </xf>
    <xf numFmtId="189" fontId="55" fillId="37" borderId="50" xfId="0" applyNumberFormat="1" applyFont="1" applyFill="1" applyBorder="1" applyAlignment="1">
      <alignment horizontal="left" vertical="center"/>
    </xf>
    <xf numFmtId="190" fontId="55" fillId="38" borderId="35" xfId="0" applyNumberFormat="1" applyFont="1" applyFill="1" applyBorder="1" applyAlignment="1">
      <alignment horizontal="left" vertical="center"/>
    </xf>
    <xf numFmtId="190" fontId="55" fillId="39" borderId="36" xfId="0" applyNumberFormat="1" applyFont="1" applyFill="1" applyBorder="1" applyAlignment="1">
      <alignment horizontal="left" vertical="center"/>
    </xf>
    <xf numFmtId="190" fontId="55" fillId="40" borderId="50" xfId="0" applyNumberFormat="1" applyFont="1" applyFill="1" applyBorder="1" applyAlignment="1">
      <alignment horizontal="left" vertical="center"/>
    </xf>
    <xf numFmtId="191" fontId="55" fillId="41" borderId="35" xfId="0" applyNumberFormat="1" applyFont="1" applyFill="1" applyBorder="1" applyAlignment="1">
      <alignment horizontal="left" vertical="center"/>
    </xf>
    <xf numFmtId="191" fontId="55" fillId="42" borderId="36" xfId="0" applyNumberFormat="1" applyFont="1" applyFill="1" applyBorder="1" applyAlignment="1">
      <alignment horizontal="left" vertical="center"/>
    </xf>
    <xf numFmtId="191" fontId="55" fillId="43" borderId="50" xfId="0" applyNumberFormat="1" applyFont="1" applyFill="1" applyBorder="1" applyAlignment="1">
      <alignment horizontal="left" vertical="center"/>
    </xf>
    <xf numFmtId="0" fontId="0" fillId="4" borderId="17" xfId="0" applyFill="1" applyBorder="1" applyAlignment="1">
      <alignment horizontal="center" vertical="center"/>
    </xf>
    <xf numFmtId="192" fontId="55" fillId="44" borderId="35" xfId="0" applyNumberFormat="1" applyFont="1" applyFill="1" applyBorder="1" applyAlignment="1">
      <alignment horizontal="left" vertical="center"/>
    </xf>
    <xf numFmtId="192" fontId="55" fillId="45" borderId="36" xfId="0" applyNumberFormat="1" applyFont="1" applyFill="1" applyBorder="1" applyAlignment="1">
      <alignment horizontal="left" vertical="center"/>
    </xf>
    <xf numFmtId="192" fontId="55" fillId="46" borderId="50" xfId="0" applyNumberFormat="1" applyFont="1" applyFill="1" applyBorder="1" applyAlignment="1">
      <alignment horizontal="left" vertical="center"/>
    </xf>
    <xf numFmtId="193" fontId="55" fillId="47" borderId="35" xfId="0" applyNumberFormat="1" applyFont="1" applyFill="1" applyBorder="1" applyAlignment="1">
      <alignment horizontal="left" vertical="center"/>
    </xf>
    <xf numFmtId="193" fontId="55" fillId="48" borderId="36" xfId="0" applyNumberFormat="1" applyFont="1" applyFill="1" applyBorder="1" applyAlignment="1">
      <alignment horizontal="left" vertical="center"/>
    </xf>
    <xf numFmtId="193" fontId="55" fillId="49" borderId="50" xfId="0" applyNumberFormat="1" applyFont="1" applyFill="1" applyBorder="1" applyAlignment="1">
      <alignment horizontal="left" vertical="center"/>
    </xf>
    <xf numFmtId="194" fontId="55" fillId="50" borderId="35" xfId="0" applyNumberFormat="1" applyFont="1" applyFill="1" applyBorder="1" applyAlignment="1">
      <alignment horizontal="left" vertical="center"/>
    </xf>
    <xf numFmtId="194" fontId="55" fillId="51" borderId="36" xfId="0" applyNumberFormat="1" applyFont="1" applyFill="1" applyBorder="1" applyAlignment="1">
      <alignment horizontal="left" vertical="center"/>
    </xf>
    <xf numFmtId="194" fontId="55" fillId="52" borderId="50" xfId="0" applyNumberFormat="1" applyFont="1" applyFill="1" applyBorder="1" applyAlignment="1">
      <alignment horizontal="left" vertical="center"/>
    </xf>
    <xf numFmtId="195" fontId="55" fillId="53" borderId="35" xfId="0" applyNumberFormat="1" applyFont="1" applyFill="1" applyBorder="1" applyAlignment="1">
      <alignment horizontal="left" vertical="center"/>
    </xf>
    <xf numFmtId="195" fontId="55" fillId="54" borderId="36" xfId="0" applyNumberFormat="1" applyFont="1" applyFill="1" applyBorder="1" applyAlignment="1">
      <alignment horizontal="left" vertical="center"/>
    </xf>
    <xf numFmtId="195" fontId="55" fillId="55" borderId="50" xfId="0" applyNumberFormat="1" applyFont="1" applyFill="1" applyBorder="1" applyAlignment="1">
      <alignment horizontal="left" vertical="center"/>
    </xf>
    <xf numFmtId="196" fontId="55" fillId="56" borderId="35" xfId="0" applyNumberFormat="1" applyFont="1" applyFill="1" applyBorder="1" applyAlignment="1">
      <alignment horizontal="left" vertical="center"/>
    </xf>
    <xf numFmtId="196" fontId="55" fillId="57" borderId="36" xfId="0" applyNumberFormat="1" applyFont="1" applyFill="1" applyBorder="1" applyAlignment="1">
      <alignment horizontal="left" vertical="center"/>
    </xf>
    <xf numFmtId="196" fontId="55" fillId="58" borderId="50" xfId="0" applyNumberFormat="1" applyFont="1" applyFill="1" applyBorder="1" applyAlignment="1">
      <alignment horizontal="left" vertical="center"/>
    </xf>
    <xf numFmtId="197" fontId="55" fillId="59" borderId="35" xfId="0" applyNumberFormat="1" applyFont="1" applyFill="1" applyBorder="1" applyAlignment="1">
      <alignment horizontal="left" vertical="center"/>
    </xf>
    <xf numFmtId="197" fontId="55" fillId="60" borderId="36" xfId="0" applyNumberFormat="1" applyFont="1" applyFill="1" applyBorder="1" applyAlignment="1">
      <alignment horizontal="left" vertical="center"/>
    </xf>
    <xf numFmtId="197" fontId="55" fillId="61" borderId="50" xfId="0" applyNumberFormat="1" applyFont="1" applyFill="1" applyBorder="1" applyAlignment="1">
      <alignment horizontal="left" vertical="center"/>
    </xf>
    <xf numFmtId="198" fontId="55" fillId="62" borderId="35" xfId="0" applyNumberFormat="1" applyFont="1" applyFill="1" applyBorder="1" applyAlignment="1">
      <alignment horizontal="left" vertical="center"/>
    </xf>
    <xf numFmtId="198" fontId="55" fillId="63" borderId="36" xfId="0" applyNumberFormat="1" applyFont="1" applyFill="1" applyBorder="1" applyAlignment="1">
      <alignment horizontal="left" vertical="center"/>
    </xf>
    <xf numFmtId="198" fontId="55" fillId="64" borderId="50" xfId="0" applyNumberFormat="1" applyFont="1" applyFill="1" applyBorder="1" applyAlignment="1">
      <alignment horizontal="left" vertical="center"/>
    </xf>
    <xf numFmtId="0" fontId="5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 wrapText="1"/>
    </xf>
    <xf numFmtId="201" fontId="0" fillId="0" borderId="17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1" fillId="0" borderId="29" xfId="0" applyFont="1" applyBorder="1" applyAlignment="1">
      <alignment horizontal="left" vertical="center"/>
    </xf>
    <xf numFmtId="180" fontId="51" fillId="0" borderId="0" xfId="0" applyNumberFormat="1" applyFont="1" applyFill="1" applyBorder="1" applyAlignment="1">
      <alignment horizontal="left" vertical="center"/>
    </xf>
    <xf numFmtId="181" fontId="51" fillId="0" borderId="0" xfId="0" applyNumberFormat="1" applyFont="1" applyBorder="1" applyAlignment="1">
      <alignment horizontal="left" vertical="center"/>
    </xf>
    <xf numFmtId="181" fontId="51" fillId="0" borderId="29" xfId="0" applyNumberFormat="1" applyFont="1" applyBorder="1" applyAlignment="1">
      <alignment horizontal="left" vertical="center"/>
    </xf>
    <xf numFmtId="0" fontId="51" fillId="0" borderId="31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200" fontId="0" fillId="0" borderId="17" xfId="0" applyNumberFormat="1" applyBorder="1" applyAlignment="1">
      <alignment horizontal="center" vertical="center" wrapText="1"/>
    </xf>
    <xf numFmtId="199" fontId="0" fillId="0" borderId="17" xfId="0" applyNumberFormat="1" applyBorder="1" applyAlignment="1">
      <alignment horizontal="center" vertical="center" wrapText="1"/>
    </xf>
    <xf numFmtId="181" fontId="51" fillId="4" borderId="0" xfId="0" applyNumberFormat="1" applyFont="1" applyFill="1" applyAlignment="1">
      <alignment horizontal="left" vertical="center"/>
    </xf>
    <xf numFmtId="181" fontId="51" fillId="4" borderId="29" xfId="0" applyNumberFormat="1" applyFont="1" applyFill="1" applyBorder="1" applyAlignment="1">
      <alignment horizontal="left" vertical="center"/>
    </xf>
    <xf numFmtId="199" fontId="0" fillId="0" borderId="24" xfId="0" applyNumberFormat="1" applyBorder="1" applyAlignment="1">
      <alignment horizontal="center" vertical="center"/>
    </xf>
    <xf numFmtId="199" fontId="0" fillId="0" borderId="33" xfId="0" applyNumberFormat="1" applyBorder="1" applyAlignment="1">
      <alignment horizontal="center" vertical="center"/>
    </xf>
    <xf numFmtId="199" fontId="0" fillId="0" borderId="34" xfId="0" applyNumberForma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29</xdr:row>
      <xdr:rowOff>28575</xdr:rowOff>
    </xdr:from>
    <xdr:to>
      <xdr:col>6</xdr:col>
      <xdr:colOff>85725</xdr:colOff>
      <xdr:row>34</xdr:row>
      <xdr:rowOff>114300</xdr:rowOff>
    </xdr:to>
    <xdr:pic>
      <xdr:nvPicPr>
        <xdr:cNvPr id="1" name="圖片 3" descr="培訓章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73818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2</xdr:col>
      <xdr:colOff>447675</xdr:colOff>
      <xdr:row>0</xdr:row>
      <xdr:rowOff>628650</xdr:rowOff>
    </xdr:to>
    <xdr:grpSp>
      <xdr:nvGrpSpPr>
        <xdr:cNvPr id="2" name="群組 6"/>
        <xdr:cNvGrpSpPr>
          <a:grpSpLocks/>
        </xdr:cNvGrpSpPr>
      </xdr:nvGrpSpPr>
      <xdr:grpSpPr>
        <a:xfrm>
          <a:off x="38100" y="38100"/>
          <a:ext cx="1590675" cy="590550"/>
          <a:chOff x="95251" y="47625"/>
          <a:chExt cx="1594348" cy="587625"/>
        </a:xfrm>
        <a:solidFill>
          <a:srgbClr val="FFFFFF"/>
        </a:solidFill>
      </xdr:grpSpPr>
      <xdr:pic>
        <xdr:nvPicPr>
          <xdr:cNvPr id="3" name="圖片 2" descr="渣打銀行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09428" y="95223"/>
            <a:ext cx="1080171" cy="5400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圖片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251" y="47625"/>
            <a:ext cx="485080" cy="5810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29</xdr:row>
      <xdr:rowOff>38100</xdr:rowOff>
    </xdr:from>
    <xdr:to>
      <xdr:col>6</xdr:col>
      <xdr:colOff>85725</xdr:colOff>
      <xdr:row>34</xdr:row>
      <xdr:rowOff>123825</xdr:rowOff>
    </xdr:to>
    <xdr:pic>
      <xdr:nvPicPr>
        <xdr:cNvPr id="1" name="圖片 3" descr="培訓章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73914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47625</xdr:rowOff>
    </xdr:from>
    <xdr:to>
      <xdr:col>2</xdr:col>
      <xdr:colOff>457200</xdr:colOff>
      <xdr:row>0</xdr:row>
      <xdr:rowOff>638175</xdr:rowOff>
    </xdr:to>
    <xdr:grpSp>
      <xdr:nvGrpSpPr>
        <xdr:cNvPr id="2" name="群組 7"/>
        <xdr:cNvGrpSpPr>
          <a:grpSpLocks/>
        </xdr:cNvGrpSpPr>
      </xdr:nvGrpSpPr>
      <xdr:grpSpPr>
        <a:xfrm>
          <a:off x="47625" y="47625"/>
          <a:ext cx="1590675" cy="590550"/>
          <a:chOff x="95251" y="47625"/>
          <a:chExt cx="1594348" cy="587625"/>
        </a:xfrm>
        <a:solidFill>
          <a:srgbClr val="FFFFFF"/>
        </a:solidFill>
      </xdr:grpSpPr>
      <xdr:pic>
        <xdr:nvPicPr>
          <xdr:cNvPr id="3" name="圖片 8" descr="渣打銀行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09428" y="95223"/>
            <a:ext cx="1080171" cy="5400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圖片 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251" y="47625"/>
            <a:ext cx="485080" cy="5810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28</xdr:row>
      <xdr:rowOff>95250</xdr:rowOff>
    </xdr:from>
    <xdr:to>
      <xdr:col>6</xdr:col>
      <xdr:colOff>38100</xdr:colOff>
      <xdr:row>33</xdr:row>
      <xdr:rowOff>180975</xdr:rowOff>
    </xdr:to>
    <xdr:pic>
      <xdr:nvPicPr>
        <xdr:cNvPr id="1" name="圖片 3" descr="培訓章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2104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57150</xdr:rowOff>
    </xdr:from>
    <xdr:to>
      <xdr:col>2</xdr:col>
      <xdr:colOff>457200</xdr:colOff>
      <xdr:row>0</xdr:row>
      <xdr:rowOff>647700</xdr:rowOff>
    </xdr:to>
    <xdr:grpSp>
      <xdr:nvGrpSpPr>
        <xdr:cNvPr id="2" name="群組 7"/>
        <xdr:cNvGrpSpPr>
          <a:grpSpLocks/>
        </xdr:cNvGrpSpPr>
      </xdr:nvGrpSpPr>
      <xdr:grpSpPr>
        <a:xfrm>
          <a:off x="47625" y="57150"/>
          <a:ext cx="1590675" cy="590550"/>
          <a:chOff x="95251" y="47625"/>
          <a:chExt cx="1594348" cy="587625"/>
        </a:xfrm>
        <a:solidFill>
          <a:srgbClr val="FFFFFF"/>
        </a:solidFill>
      </xdr:grpSpPr>
      <xdr:pic>
        <xdr:nvPicPr>
          <xdr:cNvPr id="3" name="圖片 8" descr="渣打銀行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09428" y="95223"/>
            <a:ext cx="1080171" cy="5400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圖片 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251" y="47625"/>
            <a:ext cx="485080" cy="5810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523875</xdr:colOff>
      <xdr:row>30</xdr:row>
      <xdr:rowOff>104775</xdr:rowOff>
    </xdr:from>
    <xdr:to>
      <xdr:col>6</xdr:col>
      <xdr:colOff>57150</xdr:colOff>
      <xdr:row>34</xdr:row>
      <xdr:rowOff>428625</xdr:rowOff>
    </xdr:to>
    <xdr:pic>
      <xdr:nvPicPr>
        <xdr:cNvPr id="1" name="圖片 3" descr="培訓章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76962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19050</xdr:rowOff>
    </xdr:from>
    <xdr:to>
      <xdr:col>2</xdr:col>
      <xdr:colOff>447675</xdr:colOff>
      <xdr:row>0</xdr:row>
      <xdr:rowOff>609600</xdr:rowOff>
    </xdr:to>
    <xdr:grpSp>
      <xdr:nvGrpSpPr>
        <xdr:cNvPr id="2" name="群組 4"/>
        <xdr:cNvGrpSpPr>
          <a:grpSpLocks/>
        </xdr:cNvGrpSpPr>
      </xdr:nvGrpSpPr>
      <xdr:grpSpPr>
        <a:xfrm>
          <a:off x="38100" y="19050"/>
          <a:ext cx="1590675" cy="590550"/>
          <a:chOff x="95251" y="47625"/>
          <a:chExt cx="1594348" cy="587625"/>
        </a:xfrm>
        <a:solidFill>
          <a:srgbClr val="FFFFFF"/>
        </a:solidFill>
      </xdr:grpSpPr>
      <xdr:pic>
        <xdr:nvPicPr>
          <xdr:cNvPr id="3" name="圖片 5" descr="渣打銀行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09428" y="95223"/>
            <a:ext cx="1080171" cy="5400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圖片 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251" y="47625"/>
            <a:ext cx="485080" cy="5810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N12" sqref="N11:N12"/>
    </sheetView>
  </sheetViews>
  <sheetFormatPr defaultColWidth="9.00390625" defaultRowHeight="15.75"/>
  <cols>
    <col min="2" max="24" width="3.50390625" style="0" customWidth="1"/>
  </cols>
  <sheetData>
    <row r="1" spans="1:24" ht="21">
      <c r="A1" s="54" t="s">
        <v>18</v>
      </c>
      <c r="B1" s="55" t="str">
        <f>"渣打全國業餘高爾夫"&amp;YEAR(B3)&amp;"年"&amp;MONTH(B3)&amp;"月份北區分區月賽"</f>
        <v>渣打全國業餘高爾夫2015年2月份北區分區月賽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72"/>
      <c r="Q1" s="57"/>
      <c r="R1" s="57"/>
      <c r="S1" s="57"/>
      <c r="T1" s="60"/>
      <c r="U1" s="60"/>
      <c r="V1" s="60"/>
      <c r="W1" s="60"/>
      <c r="X1" s="60"/>
    </row>
    <row r="2" spans="1:24" ht="16.5">
      <c r="A2" s="54" t="s">
        <v>19</v>
      </c>
      <c r="B2" s="58" t="str">
        <f>VLOOKUP(P2,標準桿,2,FALSE)</f>
        <v>旭陽高爾夫俱樂部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3">
        <v>7</v>
      </c>
      <c r="Q2" s="60"/>
      <c r="R2" s="60"/>
      <c r="S2" s="60"/>
      <c r="T2" s="60"/>
      <c r="U2" s="60"/>
      <c r="V2" s="60"/>
      <c r="W2" s="60"/>
      <c r="X2" s="60"/>
    </row>
    <row r="3" spans="1:24" ht="16.5">
      <c r="A3" s="61" t="s">
        <v>20</v>
      </c>
      <c r="B3" s="101">
        <v>42038</v>
      </c>
      <c r="C3" s="102"/>
      <c r="D3" s="102"/>
      <c r="E3" s="102"/>
      <c r="F3" s="62"/>
      <c r="G3" s="62"/>
      <c r="H3" s="62"/>
      <c r="I3" s="62"/>
      <c r="J3" s="62"/>
      <c r="K3" s="62"/>
      <c r="L3" s="62"/>
      <c r="M3" s="62"/>
      <c r="N3" s="63"/>
      <c r="O3" s="63"/>
      <c r="P3" s="59"/>
      <c r="Q3" s="60"/>
      <c r="R3" s="60"/>
      <c r="S3" s="60"/>
      <c r="T3" s="60"/>
      <c r="U3" s="60"/>
      <c r="V3" s="60"/>
      <c r="W3" s="60"/>
      <c r="X3" s="60"/>
    </row>
    <row r="4" spans="1:24" ht="16.5">
      <c r="A4" s="64" t="s">
        <v>21</v>
      </c>
      <c r="B4" s="64">
        <v>1</v>
      </c>
      <c r="C4" s="64">
        <v>2</v>
      </c>
      <c r="D4" s="64">
        <v>3</v>
      </c>
      <c r="E4" s="64">
        <v>4</v>
      </c>
      <c r="F4" s="64">
        <v>5</v>
      </c>
      <c r="G4" s="64">
        <v>6</v>
      </c>
      <c r="H4" s="64">
        <v>7</v>
      </c>
      <c r="I4" s="64">
        <v>8</v>
      </c>
      <c r="J4" s="64">
        <v>9</v>
      </c>
      <c r="K4" s="64">
        <v>10</v>
      </c>
      <c r="L4" s="64">
        <v>11</v>
      </c>
      <c r="M4" s="64">
        <v>12</v>
      </c>
      <c r="N4" s="64">
        <v>13</v>
      </c>
      <c r="O4" s="64">
        <v>14</v>
      </c>
      <c r="P4" s="64">
        <v>15</v>
      </c>
      <c r="Q4" s="64">
        <v>16</v>
      </c>
      <c r="R4" s="64">
        <v>17</v>
      </c>
      <c r="S4" s="64">
        <v>18</v>
      </c>
      <c r="T4" s="60"/>
      <c r="U4" s="60"/>
      <c r="V4" s="60"/>
      <c r="W4" s="60"/>
      <c r="X4" s="60"/>
    </row>
    <row r="5" spans="1:24" ht="16.5">
      <c r="A5" s="64" t="s">
        <v>22</v>
      </c>
      <c r="B5" s="65">
        <f aca="true" t="shared" si="0" ref="B5:S5">VLOOKUP($P$2,標準桿,COLUMN()+5,FALSE)</f>
        <v>4</v>
      </c>
      <c r="C5" s="65">
        <f t="shared" si="0"/>
        <v>4</v>
      </c>
      <c r="D5" s="65">
        <f t="shared" si="0"/>
        <v>4</v>
      </c>
      <c r="E5" s="65">
        <f t="shared" si="0"/>
        <v>3</v>
      </c>
      <c r="F5" s="65">
        <f t="shared" si="0"/>
        <v>4</v>
      </c>
      <c r="G5" s="65">
        <f t="shared" si="0"/>
        <v>5</v>
      </c>
      <c r="H5" s="65">
        <f t="shared" si="0"/>
        <v>4</v>
      </c>
      <c r="I5" s="65">
        <f t="shared" si="0"/>
        <v>3</v>
      </c>
      <c r="J5" s="65">
        <f t="shared" si="0"/>
        <v>5</v>
      </c>
      <c r="K5" s="65">
        <f t="shared" si="0"/>
        <v>5</v>
      </c>
      <c r="L5" s="65">
        <f t="shared" si="0"/>
        <v>3</v>
      </c>
      <c r="M5" s="65">
        <f t="shared" si="0"/>
        <v>4</v>
      </c>
      <c r="N5" s="65">
        <f t="shared" si="0"/>
        <v>4</v>
      </c>
      <c r="O5" s="65">
        <f t="shared" si="0"/>
        <v>5</v>
      </c>
      <c r="P5" s="65">
        <f t="shared" si="0"/>
        <v>4</v>
      </c>
      <c r="Q5" s="65">
        <f t="shared" si="0"/>
        <v>3</v>
      </c>
      <c r="R5" s="65">
        <f t="shared" si="0"/>
        <v>4</v>
      </c>
      <c r="S5" s="65">
        <f t="shared" si="0"/>
        <v>4</v>
      </c>
      <c r="T5" s="60"/>
      <c r="U5" s="60"/>
      <c r="V5" s="60"/>
      <c r="W5" s="60"/>
      <c r="X5" s="60"/>
    </row>
    <row r="6" spans="1:24" ht="16.5">
      <c r="A6" s="64" t="s">
        <v>23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0"/>
      <c r="U6" s="60"/>
      <c r="V6" s="60"/>
      <c r="W6" s="60"/>
      <c r="X6" s="60"/>
    </row>
    <row r="7" spans="1:24" ht="16.5">
      <c r="A7" s="66" t="s">
        <v>24</v>
      </c>
      <c r="B7" s="103">
        <v>0.2708333333333333</v>
      </c>
      <c r="C7" s="104"/>
      <c r="D7" s="105"/>
      <c r="E7" s="103">
        <v>0.2708333333333333</v>
      </c>
      <c r="F7" s="104"/>
      <c r="G7" s="105"/>
      <c r="H7" s="60"/>
      <c r="I7" s="60"/>
      <c r="J7" s="118" t="s">
        <v>158</v>
      </c>
      <c r="K7" s="118"/>
      <c r="L7" s="118"/>
      <c r="M7" s="94">
        <v>4</v>
      </c>
      <c r="N7" s="94">
        <v>14</v>
      </c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4" ht="16.5">
      <c r="A8" s="66" t="s">
        <v>25</v>
      </c>
      <c r="B8" s="106">
        <v>9</v>
      </c>
      <c r="C8" s="107"/>
      <c r="D8" s="108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24" ht="16.5">
      <c r="A9" s="67"/>
      <c r="B9" s="68"/>
      <c r="C9" s="68"/>
      <c r="D9" s="68"/>
      <c r="E9" s="69"/>
      <c r="F9" s="69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4" ht="16.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1:24" ht="16.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spans="1:24" ht="16.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4" ht="16.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ht="16.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1:24" ht="16.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4" ht="16.5">
      <c r="A16" s="60"/>
      <c r="B16" s="75" t="s">
        <v>26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60"/>
      <c r="U16" s="60"/>
      <c r="V16" s="60"/>
      <c r="W16" s="60"/>
      <c r="X16" s="60"/>
    </row>
    <row r="17" spans="1:24" ht="16.5">
      <c r="A17" s="74">
        <v>1</v>
      </c>
      <c r="B17" s="112" t="s">
        <v>27</v>
      </c>
      <c r="C17" s="113"/>
      <c r="D17" s="113"/>
      <c r="E17" s="113"/>
      <c r="F17" s="114"/>
      <c r="G17" s="70">
        <v>4</v>
      </c>
      <c r="H17" s="70">
        <v>3</v>
      </c>
      <c r="I17" s="70">
        <v>4</v>
      </c>
      <c r="J17" s="70">
        <v>3</v>
      </c>
      <c r="K17" s="70">
        <v>4</v>
      </c>
      <c r="L17" s="70">
        <v>5</v>
      </c>
      <c r="M17" s="70">
        <v>4</v>
      </c>
      <c r="N17" s="70">
        <v>4</v>
      </c>
      <c r="O17" s="70">
        <v>5</v>
      </c>
      <c r="P17" s="70">
        <v>4</v>
      </c>
      <c r="Q17" s="70">
        <v>3</v>
      </c>
      <c r="R17" s="70">
        <v>4</v>
      </c>
      <c r="S17" s="70">
        <v>5</v>
      </c>
      <c r="T17" s="70">
        <v>4</v>
      </c>
      <c r="U17" s="70">
        <v>4</v>
      </c>
      <c r="V17" s="70">
        <v>3</v>
      </c>
      <c r="W17" s="70">
        <v>4</v>
      </c>
      <c r="X17" s="70">
        <v>5</v>
      </c>
    </row>
    <row r="18" spans="1:24" ht="16.5">
      <c r="A18" s="74">
        <v>2</v>
      </c>
      <c r="B18" s="115" t="s">
        <v>28</v>
      </c>
      <c r="C18" s="116"/>
      <c r="D18" s="116"/>
      <c r="E18" s="116"/>
      <c r="F18" s="117"/>
      <c r="G18" s="70">
        <v>4</v>
      </c>
      <c r="H18" s="70">
        <v>4</v>
      </c>
      <c r="I18" s="70">
        <v>3</v>
      </c>
      <c r="J18" s="70">
        <v>5</v>
      </c>
      <c r="K18" s="70">
        <v>4</v>
      </c>
      <c r="L18" s="70">
        <v>4</v>
      </c>
      <c r="M18" s="70">
        <v>4</v>
      </c>
      <c r="N18" s="70">
        <v>3</v>
      </c>
      <c r="O18" s="70">
        <v>5</v>
      </c>
      <c r="P18" s="70">
        <v>4</v>
      </c>
      <c r="Q18" s="70">
        <v>5</v>
      </c>
      <c r="R18" s="70">
        <v>4</v>
      </c>
      <c r="S18" s="70">
        <v>3</v>
      </c>
      <c r="T18" s="70">
        <v>4</v>
      </c>
      <c r="U18" s="70">
        <v>4</v>
      </c>
      <c r="V18" s="70">
        <v>3</v>
      </c>
      <c r="W18" s="70">
        <v>5</v>
      </c>
      <c r="X18" s="70">
        <v>4</v>
      </c>
    </row>
    <row r="19" spans="1:24" ht="16.5">
      <c r="A19" s="74">
        <v>3</v>
      </c>
      <c r="B19" s="119" t="s">
        <v>29</v>
      </c>
      <c r="C19" s="120"/>
      <c r="D19" s="120"/>
      <c r="E19" s="120"/>
      <c r="F19" s="121"/>
      <c r="G19" s="70">
        <v>4</v>
      </c>
      <c r="H19" s="70">
        <v>4</v>
      </c>
      <c r="I19" s="70">
        <v>3</v>
      </c>
      <c r="J19" s="70">
        <v>5</v>
      </c>
      <c r="K19" s="70">
        <v>4</v>
      </c>
      <c r="L19" s="70">
        <v>4</v>
      </c>
      <c r="M19" s="70">
        <v>3</v>
      </c>
      <c r="N19" s="70">
        <v>5</v>
      </c>
      <c r="O19" s="70">
        <v>4</v>
      </c>
      <c r="P19" s="70">
        <v>4</v>
      </c>
      <c r="Q19" s="70">
        <v>5</v>
      </c>
      <c r="R19" s="70">
        <v>3</v>
      </c>
      <c r="S19" s="70">
        <v>4</v>
      </c>
      <c r="T19" s="70">
        <v>4</v>
      </c>
      <c r="U19" s="70">
        <v>4</v>
      </c>
      <c r="V19" s="70">
        <v>4</v>
      </c>
      <c r="W19" s="70">
        <v>3</v>
      </c>
      <c r="X19" s="70">
        <v>5</v>
      </c>
    </row>
    <row r="20" spans="1:24" ht="16.5">
      <c r="A20" s="74">
        <v>4</v>
      </c>
      <c r="B20" s="122" t="s">
        <v>30</v>
      </c>
      <c r="C20" s="123"/>
      <c r="D20" s="123"/>
      <c r="E20" s="123"/>
      <c r="F20" s="124"/>
      <c r="G20" s="70">
        <v>4</v>
      </c>
      <c r="H20" s="70">
        <v>4</v>
      </c>
      <c r="I20" s="70">
        <v>3</v>
      </c>
      <c r="J20" s="70">
        <v>4</v>
      </c>
      <c r="K20" s="70">
        <v>5</v>
      </c>
      <c r="L20" s="70">
        <v>3</v>
      </c>
      <c r="M20" s="70">
        <v>4</v>
      </c>
      <c r="N20" s="70">
        <v>5</v>
      </c>
      <c r="O20" s="70">
        <v>4</v>
      </c>
      <c r="P20" s="70">
        <v>5</v>
      </c>
      <c r="Q20" s="70">
        <v>3</v>
      </c>
      <c r="R20" s="70">
        <v>4</v>
      </c>
      <c r="S20" s="70">
        <v>4</v>
      </c>
      <c r="T20" s="70">
        <v>4</v>
      </c>
      <c r="U20" s="70">
        <v>3</v>
      </c>
      <c r="V20" s="70">
        <v>4</v>
      </c>
      <c r="W20" s="70">
        <v>4</v>
      </c>
      <c r="X20" s="70">
        <v>5</v>
      </c>
    </row>
    <row r="21" spans="1:24" ht="16.5">
      <c r="A21" s="74">
        <v>5</v>
      </c>
      <c r="B21" s="125" t="s">
        <v>31</v>
      </c>
      <c r="C21" s="126"/>
      <c r="D21" s="126"/>
      <c r="E21" s="126"/>
      <c r="F21" s="127"/>
      <c r="G21" s="70">
        <v>4</v>
      </c>
      <c r="H21" s="70">
        <v>4</v>
      </c>
      <c r="I21" s="70">
        <v>4</v>
      </c>
      <c r="J21" s="70">
        <v>4</v>
      </c>
      <c r="K21" s="70">
        <v>4</v>
      </c>
      <c r="L21" s="70">
        <v>3</v>
      </c>
      <c r="M21" s="70">
        <v>5</v>
      </c>
      <c r="N21" s="70">
        <v>3</v>
      </c>
      <c r="O21" s="70">
        <v>4</v>
      </c>
      <c r="P21" s="70">
        <v>4</v>
      </c>
      <c r="Q21" s="70">
        <v>5</v>
      </c>
      <c r="R21" s="70">
        <v>4</v>
      </c>
      <c r="S21" s="70">
        <v>3</v>
      </c>
      <c r="T21" s="70">
        <v>5</v>
      </c>
      <c r="U21" s="70">
        <v>3</v>
      </c>
      <c r="V21" s="70">
        <v>5</v>
      </c>
      <c r="W21" s="70">
        <v>4</v>
      </c>
      <c r="X21" s="70">
        <v>4</v>
      </c>
    </row>
    <row r="22" spans="1:24" ht="16.5">
      <c r="A22" s="74">
        <v>6</v>
      </c>
      <c r="B22" s="128" t="s">
        <v>32</v>
      </c>
      <c r="C22" s="129"/>
      <c r="D22" s="129"/>
      <c r="E22" s="129"/>
      <c r="F22" s="130"/>
      <c r="G22" s="70">
        <v>4</v>
      </c>
      <c r="H22" s="70">
        <v>4</v>
      </c>
      <c r="I22" s="70">
        <v>4</v>
      </c>
      <c r="J22" s="70">
        <v>3</v>
      </c>
      <c r="K22" s="70">
        <v>4</v>
      </c>
      <c r="L22" s="70">
        <v>5</v>
      </c>
      <c r="M22" s="70">
        <v>4</v>
      </c>
      <c r="N22" s="70">
        <v>3</v>
      </c>
      <c r="O22" s="70">
        <v>5</v>
      </c>
      <c r="P22" s="70">
        <v>4</v>
      </c>
      <c r="Q22" s="70">
        <v>4</v>
      </c>
      <c r="R22" s="70">
        <v>3</v>
      </c>
      <c r="S22" s="70">
        <v>4</v>
      </c>
      <c r="T22" s="70">
        <v>3</v>
      </c>
      <c r="U22" s="70">
        <v>4</v>
      </c>
      <c r="V22" s="70">
        <v>5</v>
      </c>
      <c r="W22" s="70">
        <v>4</v>
      </c>
      <c r="X22" s="70">
        <v>5</v>
      </c>
    </row>
    <row r="23" spans="1:24" ht="16.5">
      <c r="A23" s="74">
        <v>7</v>
      </c>
      <c r="B23" s="131" t="s">
        <v>33</v>
      </c>
      <c r="C23" s="132"/>
      <c r="D23" s="132"/>
      <c r="E23" s="132"/>
      <c r="F23" s="133"/>
      <c r="G23" s="70">
        <v>4</v>
      </c>
      <c r="H23" s="70">
        <v>4</v>
      </c>
      <c r="I23" s="70">
        <v>4</v>
      </c>
      <c r="J23" s="70">
        <v>3</v>
      </c>
      <c r="K23" s="70">
        <v>4</v>
      </c>
      <c r="L23" s="70">
        <v>5</v>
      </c>
      <c r="M23" s="70">
        <v>4</v>
      </c>
      <c r="N23" s="70">
        <v>3</v>
      </c>
      <c r="O23" s="70">
        <v>5</v>
      </c>
      <c r="P23" s="70">
        <v>5</v>
      </c>
      <c r="Q23" s="70">
        <v>3</v>
      </c>
      <c r="R23" s="70">
        <v>4</v>
      </c>
      <c r="S23" s="70">
        <v>4</v>
      </c>
      <c r="T23" s="70">
        <v>5</v>
      </c>
      <c r="U23" s="70">
        <v>4</v>
      </c>
      <c r="V23" s="70">
        <v>3</v>
      </c>
      <c r="W23" s="70">
        <v>4</v>
      </c>
      <c r="X23" s="70">
        <v>4</v>
      </c>
    </row>
    <row r="24" spans="1:24" ht="16.5">
      <c r="A24" s="74">
        <v>8</v>
      </c>
      <c r="B24" s="134" t="s">
        <v>34</v>
      </c>
      <c r="C24" s="135"/>
      <c r="D24" s="135"/>
      <c r="E24" s="135"/>
      <c r="F24" s="136"/>
      <c r="G24" s="70">
        <v>4</v>
      </c>
      <c r="H24" s="70">
        <v>3</v>
      </c>
      <c r="I24" s="70">
        <v>4</v>
      </c>
      <c r="J24" s="70">
        <v>3</v>
      </c>
      <c r="K24" s="70">
        <v>3</v>
      </c>
      <c r="L24" s="70">
        <v>5</v>
      </c>
      <c r="M24" s="70">
        <v>5</v>
      </c>
      <c r="N24" s="70">
        <v>4</v>
      </c>
      <c r="O24" s="70">
        <v>5</v>
      </c>
      <c r="P24" s="70">
        <v>4</v>
      </c>
      <c r="Q24" s="70">
        <v>3</v>
      </c>
      <c r="R24" s="70">
        <v>4</v>
      </c>
      <c r="S24" s="70">
        <v>4</v>
      </c>
      <c r="T24" s="70">
        <v>5</v>
      </c>
      <c r="U24" s="70">
        <v>4</v>
      </c>
      <c r="V24" s="70">
        <v>4</v>
      </c>
      <c r="W24" s="70">
        <v>3</v>
      </c>
      <c r="X24" s="70">
        <v>5</v>
      </c>
    </row>
    <row r="25" spans="1:24" ht="16.5">
      <c r="A25" s="74">
        <v>9</v>
      </c>
      <c r="B25" s="137" t="s">
        <v>35</v>
      </c>
      <c r="C25" s="138"/>
      <c r="D25" s="138"/>
      <c r="E25" s="138"/>
      <c r="F25" s="139"/>
      <c r="G25" s="70">
        <v>5</v>
      </c>
      <c r="H25" s="70">
        <v>4</v>
      </c>
      <c r="I25" s="70">
        <v>4</v>
      </c>
      <c r="J25" s="70">
        <v>3</v>
      </c>
      <c r="K25" s="70">
        <v>5</v>
      </c>
      <c r="L25" s="70">
        <v>4</v>
      </c>
      <c r="M25" s="70">
        <v>4</v>
      </c>
      <c r="N25" s="70">
        <v>3</v>
      </c>
      <c r="O25" s="70">
        <v>4</v>
      </c>
      <c r="P25" s="70">
        <v>5</v>
      </c>
      <c r="Q25" s="70">
        <v>4</v>
      </c>
      <c r="R25" s="70">
        <v>3</v>
      </c>
      <c r="S25" s="70">
        <v>4</v>
      </c>
      <c r="T25" s="70">
        <v>5</v>
      </c>
      <c r="U25" s="70">
        <v>4</v>
      </c>
      <c r="V25" s="70">
        <v>3</v>
      </c>
      <c r="W25" s="70">
        <v>4</v>
      </c>
      <c r="X25" s="70">
        <v>4</v>
      </c>
    </row>
    <row r="26" spans="1:24" ht="16.5">
      <c r="A26" s="74">
        <v>10</v>
      </c>
      <c r="B26" s="109"/>
      <c r="C26" s="110"/>
      <c r="D26" s="110"/>
      <c r="E26" s="110"/>
      <c r="F26" s="111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</row>
    <row r="27" spans="1:24" ht="16.5">
      <c r="A27" s="74">
        <v>11</v>
      </c>
      <c r="B27" s="109"/>
      <c r="C27" s="110"/>
      <c r="D27" s="110"/>
      <c r="E27" s="110"/>
      <c r="F27" s="111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1:24" ht="16.5">
      <c r="A28" s="74">
        <v>12</v>
      </c>
      <c r="B28" s="109"/>
      <c r="C28" s="110"/>
      <c r="D28" s="110"/>
      <c r="E28" s="110"/>
      <c r="F28" s="111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ht="16.5">
      <c r="A29" s="74">
        <v>13</v>
      </c>
      <c r="B29" s="109"/>
      <c r="C29" s="110"/>
      <c r="D29" s="110"/>
      <c r="E29" s="110"/>
      <c r="F29" s="111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</row>
    <row r="30" spans="1:24" ht="16.5">
      <c r="A30" s="74">
        <v>14</v>
      </c>
      <c r="B30" s="109"/>
      <c r="C30" s="110"/>
      <c r="D30" s="110"/>
      <c r="E30" s="110"/>
      <c r="F30" s="111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</row>
  </sheetData>
  <sheetProtection password="EB6B" sheet="1" objects="1" scenarios="1"/>
  <mergeCells count="19">
    <mergeCell ref="J7:L7"/>
    <mergeCell ref="B29:F29"/>
    <mergeCell ref="B30:F30"/>
    <mergeCell ref="B19:F19"/>
    <mergeCell ref="B20:F20"/>
    <mergeCell ref="B21:F21"/>
    <mergeCell ref="B22:F22"/>
    <mergeCell ref="B23:F23"/>
    <mergeCell ref="B24:F24"/>
    <mergeCell ref="B25:F25"/>
    <mergeCell ref="B26:F26"/>
    <mergeCell ref="B3:E3"/>
    <mergeCell ref="B7:D7"/>
    <mergeCell ref="E7:G7"/>
    <mergeCell ref="B8:D8"/>
    <mergeCell ref="B28:F28"/>
    <mergeCell ref="B17:F17"/>
    <mergeCell ref="B18:F18"/>
    <mergeCell ref="B27:F27"/>
  </mergeCells>
  <dataValidations count="3">
    <dataValidation type="list" allowBlank="1" showInputMessage="1" showErrorMessage="1" sqref="P2">
      <formula1>$A$17:$A$30</formula1>
    </dataValidation>
    <dataValidation type="list" allowBlank="1" showInputMessage="1" showErrorMessage="1" sqref="M7">
      <formula1>$B$4:$J$4</formula1>
    </dataValidation>
    <dataValidation type="list" allowBlank="1" showInputMessage="1" showErrorMessage="1" sqref="N7">
      <formula1>$K$4:$S$4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3"/>
  <sheetViews>
    <sheetView zoomScalePageLayoutView="0" workbookViewId="0" topLeftCell="A1">
      <selection activeCell="A1" sqref="A1:F1"/>
    </sheetView>
  </sheetViews>
  <sheetFormatPr defaultColWidth="9.00390625" defaultRowHeight="15.75"/>
  <cols>
    <col min="1" max="1" width="9.50390625" style="0" bestFit="1" customWidth="1"/>
    <col min="2" max="2" width="6.00390625" style="0" customWidth="1"/>
    <col min="3" max="6" width="22.625" style="0" customWidth="1"/>
    <col min="9" max="27" width="9.00390625" style="0" customWidth="1"/>
    <col min="28" max="28" width="9.375" style="0" customWidth="1"/>
  </cols>
  <sheetData>
    <row r="1" spans="1:8" ht="54" customHeight="1">
      <c r="A1" s="140" t="str">
        <f>'基本資料'!B1</f>
        <v>渣打全國業餘高爾夫2015年2月份北區分區月賽</v>
      </c>
      <c r="B1" s="140"/>
      <c r="C1" s="140"/>
      <c r="D1" s="140"/>
      <c r="E1" s="140"/>
      <c r="F1" s="140"/>
      <c r="H1" s="19">
        <f>120-COUNTBLANK(C4:F33)</f>
        <v>104</v>
      </c>
    </row>
    <row r="2" spans="1:6" ht="20.25" thickBot="1">
      <c r="A2" s="22" t="str">
        <f>"地點："&amp;'基本資料'!B2</f>
        <v>地點：旭陽高爾夫俱樂部</v>
      </c>
      <c r="B2" s="22"/>
      <c r="C2" s="22"/>
      <c r="D2" s="23" t="s">
        <v>0</v>
      </c>
      <c r="E2" s="22"/>
      <c r="F2" s="76">
        <f>'基本資料'!B3</f>
        <v>42038</v>
      </c>
    </row>
    <row r="3" spans="1:6" ht="17.25" thickBot="1">
      <c r="A3" s="1" t="s">
        <v>2</v>
      </c>
      <c r="B3" s="2" t="s">
        <v>3</v>
      </c>
      <c r="C3" s="2" t="s">
        <v>1</v>
      </c>
      <c r="D3" s="2" t="s">
        <v>1</v>
      </c>
      <c r="E3" s="2" t="s">
        <v>1</v>
      </c>
      <c r="F3" s="3" t="s">
        <v>1</v>
      </c>
    </row>
    <row r="4" spans="1:36" ht="18.75">
      <c r="A4" s="4" t="s">
        <v>36</v>
      </c>
      <c r="B4" s="5">
        <v>0.2708333333333333</v>
      </c>
      <c r="C4" s="26" t="s">
        <v>127</v>
      </c>
      <c r="D4" s="26" t="s">
        <v>162</v>
      </c>
      <c r="E4" s="26" t="s">
        <v>118</v>
      </c>
      <c r="F4" s="27" t="s">
        <v>9</v>
      </c>
      <c r="AA4" t="str">
        <f>"Out-"&amp;TEXT(ROW()-3,"00")</f>
        <v>Out-01</v>
      </c>
      <c r="AB4" t="str">
        <f>IF(ISNA(VLOOKUP($AA4,$A$4:$F$33,COLUMN()-25,FALSE)),"",VLOOKUP($AA4,$A$4:$F$33,COLUMN()-25,FALSE))</f>
        <v>葉蔚廷  男Ａ</v>
      </c>
      <c r="AC4" t="str">
        <f aca="true" t="shared" si="0" ref="AC4:AE19">IF(ISNA(VLOOKUP($AA4,$A$4:$F$33,COLUMN()-25,FALSE)),"",VLOOKUP($AA4,$A$4:$F$33,COLUMN()-25,FALSE))</f>
        <v>賴品均  男Ａ</v>
      </c>
      <c r="AD4" t="str">
        <f t="shared" si="0"/>
        <v>姜威存  男Ａ</v>
      </c>
      <c r="AE4">
        <f t="shared" si="0"/>
      </c>
      <c r="AG4" t="str">
        <f>IF(OR(AB4="",ISERROR(AB4)),"",LEFT(AB4,FIND(" ",AB4)-1))</f>
        <v>葉蔚廷</v>
      </c>
      <c r="AH4" t="str">
        <f>IF(OR(AC4="",ISERROR(AC4)),"",LEFT(AC4,FIND(" ",AC4)-1))</f>
        <v>賴品均</v>
      </c>
      <c r="AI4" t="str">
        <f>IF(OR(AD4="",ISERROR(AD4)),"",LEFT(AD4,FIND(" ",AD4)-1))</f>
        <v>姜威存</v>
      </c>
      <c r="AJ4">
        <f>IF(OR(AE4="",ISERROR(AE4)),"",LEFT(AE4,FIND(" ",AE4)-1))</f>
      </c>
    </row>
    <row r="5" spans="1:36" ht="18.75">
      <c r="A5" s="9" t="s">
        <v>37</v>
      </c>
      <c r="B5" s="10">
        <v>0.2770833333333333</v>
      </c>
      <c r="C5" s="28" t="s">
        <v>105</v>
      </c>
      <c r="D5" s="28" t="s">
        <v>104</v>
      </c>
      <c r="E5" s="28" t="s">
        <v>163</v>
      </c>
      <c r="F5" s="29" t="s">
        <v>9</v>
      </c>
      <c r="AA5" t="str">
        <f aca="true" t="shared" si="1" ref="AA5:AA18">"Out-"&amp;TEXT(ROW()-3,"00")</f>
        <v>Out-02</v>
      </c>
      <c r="AB5" t="str">
        <f aca="true" t="shared" si="2" ref="AB5:AE33">IF(ISNA(VLOOKUP($AA5,$A$4:$F$33,COLUMN()-25,FALSE)),"",VLOOKUP($AA5,$A$4:$F$33,COLUMN()-25,FALSE))</f>
        <v>詹佳翰  男Ａ</v>
      </c>
      <c r="AC5" t="str">
        <f t="shared" si="0"/>
        <v>張竣凱  男Ａ</v>
      </c>
      <c r="AD5" t="str">
        <f t="shared" si="0"/>
        <v>賴品呈  男Ａ</v>
      </c>
      <c r="AE5">
        <f t="shared" si="0"/>
      </c>
      <c r="AG5" t="str">
        <f aca="true" t="shared" si="3" ref="AG5:AG34">IF(OR(AB5="",ISERROR(AB5)),"",LEFT(AB5,FIND(" ",AB5)-1))</f>
        <v>詹佳翰</v>
      </c>
      <c r="AH5" t="str">
        <f aca="true" t="shared" si="4" ref="AH5:AH34">IF(OR(AC5="",ISERROR(AC5)),"",LEFT(AC5,FIND(" ",AC5)-1))</f>
        <v>張竣凱</v>
      </c>
      <c r="AI5" t="str">
        <f aca="true" t="shared" si="5" ref="AI5:AI34">IF(OR(AD5="",ISERROR(AD5)),"",LEFT(AD5,FIND(" ",AD5)-1))</f>
        <v>賴品呈</v>
      </c>
      <c r="AJ5">
        <f aca="true" t="shared" si="6" ref="AJ5:AJ34">IF(OR(AE5="",ISERROR(AE5)),"",LEFT(AE5,FIND(" ",AE5)-1))</f>
      </c>
    </row>
    <row r="6" spans="1:36" ht="18.75">
      <c r="A6" s="9" t="s">
        <v>38</v>
      </c>
      <c r="B6" s="10">
        <v>0.28333333333333327</v>
      </c>
      <c r="C6" s="28" t="s">
        <v>102</v>
      </c>
      <c r="D6" s="28" t="s">
        <v>117</v>
      </c>
      <c r="E6" s="28" t="s">
        <v>108</v>
      </c>
      <c r="F6" s="29" t="s">
        <v>103</v>
      </c>
      <c r="AA6" t="str">
        <f t="shared" si="1"/>
        <v>Out-03</v>
      </c>
      <c r="AB6" t="str">
        <f t="shared" si="2"/>
        <v>邱昱嘉  男Ａ</v>
      </c>
      <c r="AC6" t="str">
        <f t="shared" si="0"/>
        <v>沈鈞皓  男Ａ</v>
      </c>
      <c r="AD6" t="str">
        <f t="shared" si="0"/>
        <v>張鈞翔  男Ａ</v>
      </c>
      <c r="AE6" t="str">
        <f t="shared" si="0"/>
        <v>許育誠  男Ａ</v>
      </c>
      <c r="AG6" t="str">
        <f t="shared" si="3"/>
        <v>邱昱嘉</v>
      </c>
      <c r="AH6" t="str">
        <f t="shared" si="4"/>
        <v>沈鈞皓</v>
      </c>
      <c r="AI6" t="str">
        <f t="shared" si="5"/>
        <v>張鈞翔</v>
      </c>
      <c r="AJ6" t="str">
        <f t="shared" si="6"/>
        <v>許育誠</v>
      </c>
    </row>
    <row r="7" spans="1:36" ht="18.75">
      <c r="A7" s="9" t="s">
        <v>39</v>
      </c>
      <c r="B7" s="10">
        <v>0.28958333333333325</v>
      </c>
      <c r="C7" s="28" t="s">
        <v>106</v>
      </c>
      <c r="D7" s="28" t="s">
        <v>107</v>
      </c>
      <c r="E7" s="28" t="s">
        <v>112</v>
      </c>
      <c r="F7" s="29" t="s">
        <v>101</v>
      </c>
      <c r="AA7" t="str">
        <f t="shared" si="1"/>
        <v>Out-04</v>
      </c>
      <c r="AB7" t="str">
        <f t="shared" si="2"/>
        <v>張榮峻  男Ａ</v>
      </c>
      <c r="AC7" t="str">
        <f t="shared" si="0"/>
        <v>林煒傑  男Ａ</v>
      </c>
      <c r="AD7" t="str">
        <f t="shared" si="0"/>
        <v>張鈞沂  男Ａ</v>
      </c>
      <c r="AE7" t="str">
        <f t="shared" si="0"/>
        <v>黃郁翔  男Ａ</v>
      </c>
      <c r="AG7" t="str">
        <f t="shared" si="3"/>
        <v>張榮峻</v>
      </c>
      <c r="AH7" t="str">
        <f t="shared" si="4"/>
        <v>林煒傑</v>
      </c>
      <c r="AI7" t="str">
        <f t="shared" si="5"/>
        <v>張鈞沂</v>
      </c>
      <c r="AJ7" t="str">
        <f t="shared" si="6"/>
        <v>黃郁翔</v>
      </c>
    </row>
    <row r="8" spans="1:36" ht="18.75">
      <c r="A8" s="9" t="s">
        <v>40</v>
      </c>
      <c r="B8" s="10">
        <v>0.2958333333333332</v>
      </c>
      <c r="C8" s="28" t="s">
        <v>120</v>
      </c>
      <c r="D8" s="28" t="s">
        <v>129</v>
      </c>
      <c r="E8" s="28" t="s">
        <v>125</v>
      </c>
      <c r="F8" s="29" t="s">
        <v>164</v>
      </c>
      <c r="AA8" t="str">
        <f t="shared" si="1"/>
        <v>Out-05</v>
      </c>
      <c r="AB8" t="str">
        <f t="shared" si="2"/>
        <v>蔡程洋  男Ａ</v>
      </c>
      <c r="AC8" t="str">
        <f t="shared" si="0"/>
        <v>陳裔東  男Ａ</v>
      </c>
      <c r="AD8" t="str">
        <f t="shared" si="0"/>
        <v>曾紀仁  男Ａ</v>
      </c>
      <c r="AE8" t="str">
        <f t="shared" si="0"/>
        <v>江霆安  男Ａ</v>
      </c>
      <c r="AG8" t="str">
        <f t="shared" si="3"/>
        <v>蔡程洋</v>
      </c>
      <c r="AH8" t="str">
        <f t="shared" si="4"/>
        <v>陳裔東</v>
      </c>
      <c r="AI8" t="str">
        <f t="shared" si="5"/>
        <v>曾紀仁</v>
      </c>
      <c r="AJ8" t="str">
        <f t="shared" si="6"/>
        <v>江霆安</v>
      </c>
    </row>
    <row r="9" spans="1:36" ht="18.75">
      <c r="A9" s="9" t="s">
        <v>41</v>
      </c>
      <c r="B9" s="10">
        <v>0.3020833333333332</v>
      </c>
      <c r="C9" s="28" t="s">
        <v>131</v>
      </c>
      <c r="D9" s="28" t="s">
        <v>122</v>
      </c>
      <c r="E9" s="28" t="s">
        <v>130</v>
      </c>
      <c r="F9" s="29" t="s">
        <v>126</v>
      </c>
      <c r="AA9" t="str">
        <f t="shared" si="1"/>
        <v>Out-06</v>
      </c>
      <c r="AB9" t="str">
        <f t="shared" si="2"/>
        <v>蔡凱任  男Ａ</v>
      </c>
      <c r="AC9" t="str">
        <f t="shared" si="0"/>
        <v>沈威成  男Ａ</v>
      </c>
      <c r="AD9" t="str">
        <f t="shared" si="0"/>
        <v>陳宇凡  男Ａ</v>
      </c>
      <c r="AE9" t="str">
        <f t="shared" si="0"/>
        <v>孔德恕  男Ａ</v>
      </c>
      <c r="AG9" t="str">
        <f t="shared" si="3"/>
        <v>蔡凱任</v>
      </c>
      <c r="AH9" t="str">
        <f t="shared" si="4"/>
        <v>沈威成</v>
      </c>
      <c r="AI9" t="str">
        <f t="shared" si="5"/>
        <v>陳宇凡</v>
      </c>
      <c r="AJ9" t="str">
        <f t="shared" si="6"/>
        <v>孔德恕</v>
      </c>
    </row>
    <row r="10" spans="1:36" ht="18.75">
      <c r="A10" s="9" t="s">
        <v>202</v>
      </c>
      <c r="B10" s="10">
        <v>0.3083333333333332</v>
      </c>
      <c r="C10" s="28" t="s">
        <v>119</v>
      </c>
      <c r="D10" s="28" t="s">
        <v>113</v>
      </c>
      <c r="E10" s="28" t="s">
        <v>110</v>
      </c>
      <c r="F10" s="29"/>
      <c r="AA10" t="str">
        <f t="shared" si="1"/>
        <v>Out-07</v>
      </c>
      <c r="AB10" t="str">
        <f t="shared" si="2"/>
        <v>林柏凱  男Ａ</v>
      </c>
      <c r="AC10" t="str">
        <f t="shared" si="0"/>
        <v>黃冠勳  男Ａ</v>
      </c>
      <c r="AD10" t="str">
        <f t="shared" si="0"/>
        <v>范揚嘉  男Ａ</v>
      </c>
      <c r="AE10">
        <f t="shared" si="0"/>
        <v>0</v>
      </c>
      <c r="AG10" t="str">
        <f t="shared" si="3"/>
        <v>林柏凱</v>
      </c>
      <c r="AH10" t="str">
        <f t="shared" si="4"/>
        <v>黃冠勳</v>
      </c>
      <c r="AI10" t="str">
        <f t="shared" si="5"/>
        <v>范揚嘉</v>
      </c>
      <c r="AJ10" t="e">
        <f t="shared" si="6"/>
        <v>#VALUE!</v>
      </c>
    </row>
    <row r="11" spans="1:36" ht="18.75">
      <c r="A11" s="9" t="s">
        <v>203</v>
      </c>
      <c r="B11" s="10">
        <v>0.31458333333333316</v>
      </c>
      <c r="C11" s="28" t="s">
        <v>109</v>
      </c>
      <c r="D11" s="28" t="s">
        <v>165</v>
      </c>
      <c r="E11" s="28" t="s">
        <v>121</v>
      </c>
      <c r="F11" s="29" t="s">
        <v>166</v>
      </c>
      <c r="AA11" t="str">
        <f t="shared" si="1"/>
        <v>Out-08</v>
      </c>
      <c r="AB11" t="str">
        <f t="shared" si="2"/>
        <v>劉謙佑  男Ａ</v>
      </c>
      <c r="AC11" t="str">
        <f t="shared" si="0"/>
        <v>楊　傑  男Ａ</v>
      </c>
      <c r="AD11" t="str">
        <f t="shared" si="0"/>
        <v>葉　甫  男Ａ</v>
      </c>
      <c r="AE11" t="str">
        <f t="shared" si="0"/>
        <v>蔡岷宏  男Ａ</v>
      </c>
      <c r="AG11" t="str">
        <f t="shared" si="3"/>
        <v>劉謙佑</v>
      </c>
      <c r="AH11" t="str">
        <f t="shared" si="4"/>
        <v>楊　傑</v>
      </c>
      <c r="AI11" t="str">
        <f t="shared" si="5"/>
        <v>葉　甫</v>
      </c>
      <c r="AJ11" t="str">
        <f t="shared" si="6"/>
        <v>蔡岷宏</v>
      </c>
    </row>
    <row r="12" spans="1:36" ht="18.75">
      <c r="A12" s="9" t="s">
        <v>204</v>
      </c>
      <c r="B12" s="10">
        <v>0.32083333333333314</v>
      </c>
      <c r="C12" s="28" t="s">
        <v>116</v>
      </c>
      <c r="D12" s="28" t="s">
        <v>111</v>
      </c>
      <c r="E12" s="28" t="s">
        <v>114</v>
      </c>
      <c r="F12" s="29" t="s">
        <v>123</v>
      </c>
      <c r="AA12" t="str">
        <f t="shared" si="1"/>
        <v>Out-09</v>
      </c>
      <c r="AB12" t="str">
        <f t="shared" si="2"/>
        <v>詹昱韋  男Ａ</v>
      </c>
      <c r="AC12" t="str">
        <f t="shared" si="0"/>
        <v>王璽安  男Ａ</v>
      </c>
      <c r="AD12" t="str">
        <f t="shared" si="0"/>
        <v>羅士堯  男Ａ</v>
      </c>
      <c r="AE12" t="str">
        <f t="shared" si="0"/>
        <v>陳宥蓁  男Ａ</v>
      </c>
      <c r="AG12" t="str">
        <f t="shared" si="3"/>
        <v>詹昱韋</v>
      </c>
      <c r="AH12" t="str">
        <f t="shared" si="4"/>
        <v>王璽安</v>
      </c>
      <c r="AI12" t="str">
        <f t="shared" si="5"/>
        <v>羅士堯</v>
      </c>
      <c r="AJ12" t="str">
        <f t="shared" si="6"/>
        <v>陳宥蓁</v>
      </c>
    </row>
    <row r="13" spans="1:36" ht="18.75">
      <c r="A13" s="9" t="s">
        <v>205</v>
      </c>
      <c r="B13" s="10">
        <v>0.3270833333333331</v>
      </c>
      <c r="C13" s="28" t="s">
        <v>115</v>
      </c>
      <c r="D13" s="28" t="s">
        <v>167</v>
      </c>
      <c r="E13" s="28" t="s">
        <v>128</v>
      </c>
      <c r="F13" s="29" t="s">
        <v>124</v>
      </c>
      <c r="AA13" t="str">
        <f t="shared" si="1"/>
        <v>Out-10</v>
      </c>
      <c r="AB13" t="str">
        <f t="shared" si="2"/>
        <v>廖崇廷  男Ａ</v>
      </c>
      <c r="AC13" t="str">
        <f t="shared" si="0"/>
        <v>林尚澤  男Ａ</v>
      </c>
      <c r="AD13" t="str">
        <f t="shared" si="0"/>
        <v>方傳崴  男Ａ</v>
      </c>
      <c r="AE13" t="str">
        <f t="shared" si="0"/>
        <v>張峰銓  男Ａ</v>
      </c>
      <c r="AG13" t="str">
        <f t="shared" si="3"/>
        <v>廖崇廷</v>
      </c>
      <c r="AH13" t="str">
        <f t="shared" si="4"/>
        <v>林尚澤</v>
      </c>
      <c r="AI13" t="str">
        <f t="shared" si="5"/>
        <v>方傳崴</v>
      </c>
      <c r="AJ13" t="str">
        <f t="shared" si="6"/>
        <v>張峰銓</v>
      </c>
    </row>
    <row r="14" spans="1:36" ht="18.75">
      <c r="A14" s="9" t="s">
        <v>206</v>
      </c>
      <c r="B14" s="10">
        <v>0.3333333333333331</v>
      </c>
      <c r="C14" s="28" t="s">
        <v>168</v>
      </c>
      <c r="D14" s="28" t="s">
        <v>169</v>
      </c>
      <c r="E14" s="28" t="s">
        <v>170</v>
      </c>
      <c r="F14" s="29" t="s">
        <v>9</v>
      </c>
      <c r="AA14" t="str">
        <f t="shared" si="1"/>
        <v>Out-11</v>
      </c>
      <c r="AB14" t="str">
        <f t="shared" si="2"/>
        <v>王昱翔  男Ｄ</v>
      </c>
      <c r="AC14" t="str">
        <f t="shared" si="0"/>
        <v>黃子宸  男Ｄ</v>
      </c>
      <c r="AD14" t="str">
        <f t="shared" si="0"/>
        <v>陳宣佾  男Ｄ</v>
      </c>
      <c r="AE14">
        <f t="shared" si="0"/>
      </c>
      <c r="AG14" t="str">
        <f t="shared" si="3"/>
        <v>王昱翔</v>
      </c>
      <c r="AH14" t="str">
        <f t="shared" si="4"/>
        <v>黃子宸</v>
      </c>
      <c r="AI14" t="str">
        <f t="shared" si="5"/>
        <v>陳宣佾</v>
      </c>
      <c r="AJ14">
        <f t="shared" si="6"/>
      </c>
    </row>
    <row r="15" spans="1:36" ht="18.75">
      <c r="A15" s="9" t="s">
        <v>207</v>
      </c>
      <c r="B15" s="10">
        <v>0.33958333333333307</v>
      </c>
      <c r="C15" s="28" t="s">
        <v>171</v>
      </c>
      <c r="D15" s="28" t="s">
        <v>172</v>
      </c>
      <c r="E15" s="28" t="s">
        <v>173</v>
      </c>
      <c r="F15" s="29" t="s">
        <v>174</v>
      </c>
      <c r="AA15" t="str">
        <f t="shared" si="1"/>
        <v>Out-12</v>
      </c>
      <c r="AB15" t="str">
        <f t="shared" si="2"/>
        <v>何易儒  男Ｄ</v>
      </c>
      <c r="AC15" t="str">
        <f t="shared" si="0"/>
        <v>林育宏  男Ｄ</v>
      </c>
      <c r="AD15" t="str">
        <f t="shared" si="0"/>
        <v>陳楷元  男Ｄ</v>
      </c>
      <c r="AE15" t="str">
        <f t="shared" si="0"/>
        <v>黃威翔  男Ｄ</v>
      </c>
      <c r="AG15" t="str">
        <f t="shared" si="3"/>
        <v>何易儒</v>
      </c>
      <c r="AH15" t="str">
        <f t="shared" si="4"/>
        <v>林育宏</v>
      </c>
      <c r="AI15" t="str">
        <f t="shared" si="5"/>
        <v>陳楷元</v>
      </c>
      <c r="AJ15" t="str">
        <f t="shared" si="6"/>
        <v>黃威翔</v>
      </c>
    </row>
    <row r="16" spans="1:36" ht="18.75">
      <c r="A16" s="9" t="s">
        <v>208</v>
      </c>
      <c r="B16" s="10">
        <v>0.34583333333333305</v>
      </c>
      <c r="C16" s="28" t="s">
        <v>175</v>
      </c>
      <c r="D16" s="28" t="s">
        <v>176</v>
      </c>
      <c r="E16" s="28" t="s">
        <v>91</v>
      </c>
      <c r="F16" s="29" t="s">
        <v>90</v>
      </c>
      <c r="AA16" t="str">
        <f t="shared" si="1"/>
        <v>Out-13</v>
      </c>
      <c r="AB16" t="str">
        <f t="shared" si="2"/>
        <v>南亮宇  男Ｄ</v>
      </c>
      <c r="AC16" t="str">
        <f t="shared" si="0"/>
        <v>楊程皓  男Ｄ</v>
      </c>
      <c r="AD16" t="str">
        <f t="shared" si="0"/>
        <v>吳丞軒  男Ｄ</v>
      </c>
      <c r="AE16" t="str">
        <f t="shared" si="0"/>
        <v>黃伯恩  男Ｄ</v>
      </c>
      <c r="AG16" t="str">
        <f t="shared" si="3"/>
        <v>南亮宇</v>
      </c>
      <c r="AH16" t="str">
        <f t="shared" si="4"/>
        <v>楊程皓</v>
      </c>
      <c r="AI16" t="str">
        <f t="shared" si="5"/>
        <v>吳丞軒</v>
      </c>
      <c r="AJ16" t="str">
        <f t="shared" si="6"/>
        <v>黃伯恩</v>
      </c>
    </row>
    <row r="17" spans="1:36" ht="18.75">
      <c r="A17" s="9" t="s">
        <v>209</v>
      </c>
      <c r="B17" s="10">
        <v>0.352083333333333</v>
      </c>
      <c r="C17" s="28" t="s">
        <v>93</v>
      </c>
      <c r="D17" s="28" t="s">
        <v>94</v>
      </c>
      <c r="E17" s="28" t="s">
        <v>177</v>
      </c>
      <c r="F17" s="29" t="s">
        <v>92</v>
      </c>
      <c r="AA17" t="str">
        <f t="shared" si="1"/>
        <v>Out-14</v>
      </c>
      <c r="AB17" t="str">
        <f t="shared" si="2"/>
        <v>譚傑升  男Ｄ</v>
      </c>
      <c r="AC17" t="str">
        <f t="shared" si="0"/>
        <v>邱　靖  男Ｄ</v>
      </c>
      <c r="AD17" t="str">
        <f t="shared" si="0"/>
        <v>劉彧丞  男Ｄ</v>
      </c>
      <c r="AE17" t="str">
        <f t="shared" si="0"/>
        <v>黃凱駿  男Ｄ</v>
      </c>
      <c r="AG17" t="str">
        <f t="shared" si="3"/>
        <v>譚傑升</v>
      </c>
      <c r="AH17" t="str">
        <f t="shared" si="4"/>
        <v>邱　靖</v>
      </c>
      <c r="AI17" t="str">
        <f t="shared" si="5"/>
        <v>劉彧丞</v>
      </c>
      <c r="AJ17" t="str">
        <f t="shared" si="6"/>
        <v>黃凱駿</v>
      </c>
    </row>
    <row r="18" spans="1:36" ht="18.75">
      <c r="A18" s="9" t="s">
        <v>42</v>
      </c>
      <c r="B18" s="10">
        <v>0.2708333333333333</v>
      </c>
      <c r="C18" s="28" t="s">
        <v>178</v>
      </c>
      <c r="D18" s="28" t="s">
        <v>146</v>
      </c>
      <c r="E18" s="28" t="s">
        <v>151</v>
      </c>
      <c r="F18" s="29" t="s">
        <v>9</v>
      </c>
      <c r="AA18" t="str">
        <f t="shared" si="1"/>
        <v>Out-15</v>
      </c>
      <c r="AB18">
        <f t="shared" si="2"/>
      </c>
      <c r="AC18">
        <f t="shared" si="0"/>
      </c>
      <c r="AD18">
        <f t="shared" si="0"/>
      </c>
      <c r="AE18">
        <f t="shared" si="0"/>
      </c>
      <c r="AG18">
        <f t="shared" si="3"/>
      </c>
      <c r="AH18">
        <f t="shared" si="4"/>
      </c>
      <c r="AI18">
        <f t="shared" si="5"/>
      </c>
      <c r="AJ18">
        <f t="shared" si="6"/>
      </c>
    </row>
    <row r="19" spans="1:36" ht="18.75">
      <c r="A19" s="9" t="s">
        <v>43</v>
      </c>
      <c r="B19" s="10">
        <v>0.2770833333333333</v>
      </c>
      <c r="C19" s="28" t="s">
        <v>144</v>
      </c>
      <c r="D19" s="28" t="s">
        <v>152</v>
      </c>
      <c r="E19" s="28" t="s">
        <v>147</v>
      </c>
      <c r="F19" s="29" t="s">
        <v>150</v>
      </c>
      <c r="AA19" t="str">
        <f>"In-"&amp;TEXT(ROW()-18,"00")</f>
        <v>In-01</v>
      </c>
      <c r="AB19" t="str">
        <f t="shared" si="2"/>
        <v>馬慧媛  女Ａ</v>
      </c>
      <c r="AC19" t="str">
        <f t="shared" si="0"/>
        <v>周咨佑  女Ａ</v>
      </c>
      <c r="AD19" t="str">
        <f t="shared" si="0"/>
        <v>陳　萱  女Ａ</v>
      </c>
      <c r="AE19">
        <f t="shared" si="0"/>
      </c>
      <c r="AG19" t="str">
        <f t="shared" si="3"/>
        <v>馬慧媛</v>
      </c>
      <c r="AH19" t="str">
        <f t="shared" si="4"/>
        <v>周咨佑</v>
      </c>
      <c r="AI19" t="str">
        <f t="shared" si="5"/>
        <v>陳　萱</v>
      </c>
      <c r="AJ19">
        <f t="shared" si="6"/>
      </c>
    </row>
    <row r="20" spans="1:36" ht="18.75">
      <c r="A20" s="9" t="s">
        <v>44</v>
      </c>
      <c r="B20" s="10">
        <v>0.28333333333333327</v>
      </c>
      <c r="C20" s="28" t="s">
        <v>141</v>
      </c>
      <c r="D20" s="28" t="s">
        <v>143</v>
      </c>
      <c r="E20" s="28" t="s">
        <v>142</v>
      </c>
      <c r="F20" s="29" t="s">
        <v>148</v>
      </c>
      <c r="AA20" t="str">
        <f aca="true" t="shared" si="7" ref="AA20:AA33">"In-"&amp;TEXT(ROW()-18,"00")</f>
        <v>In-02</v>
      </c>
      <c r="AB20" t="str">
        <f t="shared" si="2"/>
        <v>朱庭昀  女Ａ</v>
      </c>
      <c r="AC20" t="str">
        <f t="shared" si="2"/>
        <v>戴嘉汶  女Ａ</v>
      </c>
      <c r="AD20" t="str">
        <f t="shared" si="2"/>
        <v>楊斐茜  女Ａ</v>
      </c>
      <c r="AE20" t="str">
        <f t="shared" si="2"/>
        <v>張亞琦  女Ａ</v>
      </c>
      <c r="AG20" t="str">
        <f t="shared" si="3"/>
        <v>朱庭昀</v>
      </c>
      <c r="AH20" t="str">
        <f t="shared" si="4"/>
        <v>戴嘉汶</v>
      </c>
      <c r="AI20" t="str">
        <f t="shared" si="5"/>
        <v>楊斐茜</v>
      </c>
      <c r="AJ20" t="str">
        <f t="shared" si="6"/>
        <v>張亞琦</v>
      </c>
    </row>
    <row r="21" spans="1:36" ht="18.75">
      <c r="A21" s="9" t="s">
        <v>45</v>
      </c>
      <c r="B21" s="10">
        <v>0.28958333333333325</v>
      </c>
      <c r="C21" s="28" t="s">
        <v>179</v>
      </c>
      <c r="D21" s="28" t="s">
        <v>180</v>
      </c>
      <c r="E21" s="28" t="s">
        <v>145</v>
      </c>
      <c r="F21" s="29" t="s">
        <v>149</v>
      </c>
      <c r="AA21" t="str">
        <f t="shared" si="7"/>
        <v>In-03</v>
      </c>
      <c r="AB21" t="str">
        <f t="shared" si="2"/>
        <v>石澄璇  女Ａ</v>
      </c>
      <c r="AC21" t="str">
        <f t="shared" si="2"/>
        <v>溫茜婷  女Ａ</v>
      </c>
      <c r="AD21" t="str">
        <f t="shared" si="2"/>
        <v>佐佐木雪繪  女Ａ</v>
      </c>
      <c r="AE21" t="str">
        <f t="shared" si="2"/>
        <v>蔡褘佳  女Ａ</v>
      </c>
      <c r="AG21" t="str">
        <f t="shared" si="3"/>
        <v>石澄璇</v>
      </c>
      <c r="AH21" t="str">
        <f t="shared" si="4"/>
        <v>溫茜婷</v>
      </c>
      <c r="AI21" t="str">
        <f t="shared" si="5"/>
        <v>佐佐木雪繪</v>
      </c>
      <c r="AJ21" t="str">
        <f t="shared" si="6"/>
        <v>蔡褘佳</v>
      </c>
    </row>
    <row r="22" spans="1:36" ht="18.75">
      <c r="A22" s="9" t="s">
        <v>46</v>
      </c>
      <c r="B22" s="10">
        <v>0.2958333333333332</v>
      </c>
      <c r="C22" s="28" t="s">
        <v>181</v>
      </c>
      <c r="D22" s="28" t="s">
        <v>133</v>
      </c>
      <c r="E22" s="28" t="s">
        <v>182</v>
      </c>
      <c r="F22" s="29"/>
      <c r="AA22" t="str">
        <f t="shared" si="7"/>
        <v>In-04</v>
      </c>
      <c r="AB22" t="str">
        <f t="shared" si="2"/>
        <v>劉若瑄  女Ａ</v>
      </c>
      <c r="AC22" t="str">
        <f t="shared" si="2"/>
        <v>蔡喬安  女Ａ</v>
      </c>
      <c r="AD22" t="str">
        <f t="shared" si="2"/>
        <v>溫　娣  女Ａ</v>
      </c>
      <c r="AE22" t="str">
        <f t="shared" si="2"/>
        <v>許諾心  女Ａ</v>
      </c>
      <c r="AG22" t="str">
        <f t="shared" si="3"/>
        <v>劉若瑄</v>
      </c>
      <c r="AH22" t="str">
        <f t="shared" si="4"/>
        <v>蔡喬安</v>
      </c>
      <c r="AI22" t="str">
        <f t="shared" si="5"/>
        <v>溫　娣</v>
      </c>
      <c r="AJ22" t="str">
        <f t="shared" si="6"/>
        <v>許諾心</v>
      </c>
    </row>
    <row r="23" spans="1:36" ht="18.75">
      <c r="A23" s="9" t="s">
        <v>47</v>
      </c>
      <c r="B23" s="10">
        <v>0.3020833333333332</v>
      </c>
      <c r="C23" s="28" t="s">
        <v>183</v>
      </c>
      <c r="D23" s="28" t="s">
        <v>184</v>
      </c>
      <c r="E23" s="28" t="s">
        <v>185</v>
      </c>
      <c r="F23" s="29" t="s">
        <v>186</v>
      </c>
      <c r="AA23" t="str">
        <f t="shared" si="7"/>
        <v>In-05</v>
      </c>
      <c r="AB23" t="str">
        <f t="shared" si="2"/>
        <v>陳宗侖  男Ｃ</v>
      </c>
      <c r="AC23" t="str">
        <f t="shared" si="2"/>
        <v>黃任誼  男Ｃ</v>
      </c>
      <c r="AD23" t="str">
        <f t="shared" si="2"/>
        <v>林凡凱  男Ｃ</v>
      </c>
      <c r="AE23">
        <f t="shared" si="2"/>
        <v>0</v>
      </c>
      <c r="AG23" t="str">
        <f t="shared" si="3"/>
        <v>陳宗侖</v>
      </c>
      <c r="AH23" t="str">
        <f t="shared" si="4"/>
        <v>黃任誼</v>
      </c>
      <c r="AI23" t="str">
        <f t="shared" si="5"/>
        <v>林凡凱</v>
      </c>
      <c r="AJ23" t="e">
        <f t="shared" si="6"/>
        <v>#VALUE!</v>
      </c>
    </row>
    <row r="24" spans="1:36" ht="18.75">
      <c r="A24" s="9" t="s">
        <v>157</v>
      </c>
      <c r="B24" s="10">
        <v>0.3083333333333332</v>
      </c>
      <c r="C24" s="28" t="s">
        <v>187</v>
      </c>
      <c r="D24" s="28" t="s">
        <v>188</v>
      </c>
      <c r="E24" s="28" t="s">
        <v>139</v>
      </c>
      <c r="F24" s="29" t="s">
        <v>189</v>
      </c>
      <c r="AA24" t="str">
        <f t="shared" si="7"/>
        <v>In-06</v>
      </c>
      <c r="AB24" t="str">
        <f t="shared" si="2"/>
        <v>何懿軒  男Ｃ</v>
      </c>
      <c r="AC24" t="str">
        <f t="shared" si="2"/>
        <v>李明隆  男Ｃ</v>
      </c>
      <c r="AD24" t="str">
        <f t="shared" si="2"/>
        <v>林晁瓏  男Ｃ</v>
      </c>
      <c r="AE24" t="str">
        <f t="shared" si="2"/>
        <v>李研愷  男Ｃ</v>
      </c>
      <c r="AG24" t="str">
        <f t="shared" si="3"/>
        <v>何懿軒</v>
      </c>
      <c r="AH24" t="str">
        <f t="shared" si="4"/>
        <v>李明隆</v>
      </c>
      <c r="AI24" t="str">
        <f t="shared" si="5"/>
        <v>林晁瓏</v>
      </c>
      <c r="AJ24" t="str">
        <f t="shared" si="6"/>
        <v>李研愷</v>
      </c>
    </row>
    <row r="25" spans="1:36" ht="18.75">
      <c r="A25" s="9" t="s">
        <v>210</v>
      </c>
      <c r="B25" s="10">
        <v>0.31458333333333316</v>
      </c>
      <c r="C25" s="28" t="s">
        <v>190</v>
      </c>
      <c r="D25" s="28" t="s">
        <v>135</v>
      </c>
      <c r="E25" s="28" t="s">
        <v>132</v>
      </c>
      <c r="F25" s="29" t="s">
        <v>191</v>
      </c>
      <c r="AA25" t="str">
        <f t="shared" si="7"/>
        <v>In-07</v>
      </c>
      <c r="AB25" t="str">
        <f t="shared" si="2"/>
        <v>許登烜  男Ｃ</v>
      </c>
      <c r="AC25" t="str">
        <f t="shared" si="2"/>
        <v>林晉霆  男Ｃ</v>
      </c>
      <c r="AD25" t="str">
        <f t="shared" si="2"/>
        <v>趙梓安  男Ｃ</v>
      </c>
      <c r="AE25" t="str">
        <f t="shared" si="2"/>
        <v>游玄安  男Ｃ</v>
      </c>
      <c r="AG25" t="str">
        <f t="shared" si="3"/>
        <v>許登烜</v>
      </c>
      <c r="AH25" t="str">
        <f t="shared" si="4"/>
        <v>林晉霆</v>
      </c>
      <c r="AI25" t="str">
        <f t="shared" si="5"/>
        <v>趙梓安</v>
      </c>
      <c r="AJ25" t="str">
        <f t="shared" si="6"/>
        <v>游玄安</v>
      </c>
    </row>
    <row r="26" spans="1:36" ht="18.75">
      <c r="A26" s="9" t="s">
        <v>211</v>
      </c>
      <c r="B26" s="10">
        <v>0.32083333333333314</v>
      </c>
      <c r="C26" s="28" t="s">
        <v>192</v>
      </c>
      <c r="D26" s="28" t="s">
        <v>193</v>
      </c>
      <c r="E26" s="28" t="s">
        <v>138</v>
      </c>
      <c r="F26" s="29" t="s">
        <v>194</v>
      </c>
      <c r="AA26" t="str">
        <f t="shared" si="7"/>
        <v>In-08</v>
      </c>
      <c r="AB26" t="str">
        <f t="shared" si="2"/>
        <v>鄭炎坤  男Ｃ</v>
      </c>
      <c r="AC26" t="str">
        <f t="shared" si="2"/>
        <v>吳允植  男Ｃ</v>
      </c>
      <c r="AD26" t="str">
        <f t="shared" si="2"/>
        <v>陳瑋利  男Ｃ</v>
      </c>
      <c r="AE26" t="str">
        <f t="shared" si="2"/>
        <v>沈上恩  男Ｃ</v>
      </c>
      <c r="AG26" t="str">
        <f t="shared" si="3"/>
        <v>鄭炎坤</v>
      </c>
      <c r="AH26" t="str">
        <f t="shared" si="4"/>
        <v>吳允植</v>
      </c>
      <c r="AI26" t="str">
        <f t="shared" si="5"/>
        <v>陳瑋利</v>
      </c>
      <c r="AJ26" t="str">
        <f t="shared" si="6"/>
        <v>沈上恩</v>
      </c>
    </row>
    <row r="27" spans="1:36" ht="18.75">
      <c r="A27" s="9" t="s">
        <v>212</v>
      </c>
      <c r="B27" s="10">
        <v>0.3270833333333331</v>
      </c>
      <c r="C27" s="28" t="s">
        <v>136</v>
      </c>
      <c r="D27" s="28" t="s">
        <v>195</v>
      </c>
      <c r="E27" s="28" t="s">
        <v>134</v>
      </c>
      <c r="F27" s="29" t="s">
        <v>140</v>
      </c>
      <c r="AA27" t="str">
        <f t="shared" si="7"/>
        <v>In-09</v>
      </c>
      <c r="AB27" t="str">
        <f t="shared" si="2"/>
        <v>趙梓佑  男Ｃ</v>
      </c>
      <c r="AC27" t="str">
        <f t="shared" si="2"/>
        <v>洪棋剴  男Ｃ</v>
      </c>
      <c r="AD27" t="str">
        <f t="shared" si="2"/>
        <v>陳衍仁  男Ｃ</v>
      </c>
      <c r="AE27" t="str">
        <f t="shared" si="2"/>
        <v>鄭仕均  男Ｃ</v>
      </c>
      <c r="AG27" t="str">
        <f t="shared" si="3"/>
        <v>趙梓佑</v>
      </c>
      <c r="AH27" t="str">
        <f t="shared" si="4"/>
        <v>洪棋剴</v>
      </c>
      <c r="AI27" t="str">
        <f t="shared" si="5"/>
        <v>陳衍仁</v>
      </c>
      <c r="AJ27" t="str">
        <f t="shared" si="6"/>
        <v>鄭仕均</v>
      </c>
    </row>
    <row r="28" spans="1:36" ht="18.75">
      <c r="A28" s="9" t="s">
        <v>213</v>
      </c>
      <c r="B28" s="10">
        <v>0.3333333333333331</v>
      </c>
      <c r="C28" s="28" t="s">
        <v>137</v>
      </c>
      <c r="D28" s="28" t="s">
        <v>196</v>
      </c>
      <c r="E28" s="28" t="s">
        <v>197</v>
      </c>
      <c r="F28" s="29" t="s">
        <v>198</v>
      </c>
      <c r="AA28" t="str">
        <f t="shared" si="7"/>
        <v>In-10</v>
      </c>
      <c r="AB28" t="str">
        <f t="shared" si="2"/>
        <v>陳佑宇  男Ｃ</v>
      </c>
      <c r="AC28" t="str">
        <f t="shared" si="2"/>
        <v>潘芃叡  男Ｃ</v>
      </c>
      <c r="AD28" t="str">
        <f t="shared" si="2"/>
        <v>廖庭毅  男Ｃ</v>
      </c>
      <c r="AE28" t="str">
        <f t="shared" si="2"/>
        <v>黃至晨  男Ｃ</v>
      </c>
      <c r="AG28" t="str">
        <f t="shared" si="3"/>
        <v>陳佑宇</v>
      </c>
      <c r="AH28" t="str">
        <f t="shared" si="4"/>
        <v>潘芃叡</v>
      </c>
      <c r="AI28" t="str">
        <f t="shared" si="5"/>
        <v>廖庭毅</v>
      </c>
      <c r="AJ28" t="str">
        <f t="shared" si="6"/>
        <v>黃至晨</v>
      </c>
    </row>
    <row r="29" spans="1:36" ht="18.75">
      <c r="A29" s="9" t="s">
        <v>214</v>
      </c>
      <c r="B29" s="10">
        <v>0.33958333333333307</v>
      </c>
      <c r="C29" s="28" t="s">
        <v>199</v>
      </c>
      <c r="D29" s="28" t="s">
        <v>200</v>
      </c>
      <c r="E29" s="28" t="s">
        <v>97</v>
      </c>
      <c r="F29" s="29" t="s">
        <v>201</v>
      </c>
      <c r="AA29" t="str">
        <f t="shared" si="7"/>
        <v>In-11</v>
      </c>
      <c r="AB29" t="str">
        <f t="shared" si="2"/>
        <v>林宸諒  男Ｃ</v>
      </c>
      <c r="AC29" t="str">
        <f t="shared" si="2"/>
        <v>潘韋辰  男Ｃ</v>
      </c>
      <c r="AD29" t="str">
        <f t="shared" si="2"/>
        <v>劉殷睿  男Ｃ</v>
      </c>
      <c r="AE29" t="str">
        <f t="shared" si="2"/>
        <v>鄧庭宇  男Ｃ</v>
      </c>
      <c r="AG29" t="str">
        <f t="shared" si="3"/>
        <v>林宸諒</v>
      </c>
      <c r="AH29" t="str">
        <f t="shared" si="4"/>
        <v>潘韋辰</v>
      </c>
      <c r="AI29" t="str">
        <f t="shared" si="5"/>
        <v>劉殷睿</v>
      </c>
      <c r="AJ29" t="str">
        <f t="shared" si="6"/>
        <v>鄧庭宇</v>
      </c>
    </row>
    <row r="30" spans="1:36" ht="18.75">
      <c r="A30" s="9" t="s">
        <v>215</v>
      </c>
      <c r="B30" s="10">
        <v>0.34583333333333305</v>
      </c>
      <c r="C30" s="28" t="s">
        <v>100</v>
      </c>
      <c r="D30" s="28" t="s">
        <v>99</v>
      </c>
      <c r="E30" s="28" t="s">
        <v>98</v>
      </c>
      <c r="F30" s="29" t="s">
        <v>230</v>
      </c>
      <c r="AA30" t="str">
        <f t="shared" si="7"/>
        <v>In-12</v>
      </c>
      <c r="AB30" t="str">
        <f t="shared" si="2"/>
        <v>黃亭瑄  女Ｃ</v>
      </c>
      <c r="AC30" t="str">
        <f t="shared" si="2"/>
        <v>黃楷雯  女Ｃ</v>
      </c>
      <c r="AD30" t="str">
        <f t="shared" si="2"/>
        <v>曾　楨  女Ｃ</v>
      </c>
      <c r="AE30" t="str">
        <f t="shared" si="2"/>
        <v>傅　筑  女Ｃ</v>
      </c>
      <c r="AG30" t="str">
        <f t="shared" si="3"/>
        <v>黃亭瑄</v>
      </c>
      <c r="AH30" t="str">
        <f t="shared" si="4"/>
        <v>黃楷雯</v>
      </c>
      <c r="AI30" t="str">
        <f t="shared" si="5"/>
        <v>曾　楨</v>
      </c>
      <c r="AJ30" t="str">
        <f t="shared" si="6"/>
        <v>傅　筑</v>
      </c>
    </row>
    <row r="31" spans="1:36" ht="18.75">
      <c r="A31" s="9" t="s">
        <v>216</v>
      </c>
      <c r="B31" s="10">
        <v>0.352083333333333</v>
      </c>
      <c r="C31" s="28" t="s">
        <v>96</v>
      </c>
      <c r="D31" s="28" t="s">
        <v>95</v>
      </c>
      <c r="E31" s="28" t="s">
        <v>9</v>
      </c>
      <c r="F31" s="29" t="s">
        <v>9</v>
      </c>
      <c r="AA31" t="str">
        <f t="shared" si="7"/>
        <v>In-13</v>
      </c>
      <c r="AB31" t="str">
        <f t="shared" si="2"/>
        <v>尤芯葦  女Ｃ</v>
      </c>
      <c r="AC31" t="str">
        <f t="shared" si="2"/>
        <v>周書羽  女Ｃ</v>
      </c>
      <c r="AD31" t="str">
        <f t="shared" si="2"/>
        <v>盧芸屏  女Ｃ</v>
      </c>
      <c r="AE31" t="str">
        <f t="shared" si="2"/>
        <v>劉庭妤  女Ｃ</v>
      </c>
      <c r="AG31" t="str">
        <f t="shared" si="3"/>
        <v>尤芯葦</v>
      </c>
      <c r="AH31" t="str">
        <f t="shared" si="4"/>
        <v>周書羽</v>
      </c>
      <c r="AI31" t="str">
        <f t="shared" si="5"/>
        <v>盧芸屏</v>
      </c>
      <c r="AJ31" t="str">
        <f t="shared" si="6"/>
        <v>劉庭妤</v>
      </c>
    </row>
    <row r="32" spans="1:36" ht="18.75">
      <c r="A32" s="9"/>
      <c r="B32" s="10"/>
      <c r="C32" s="28"/>
      <c r="D32" s="28"/>
      <c r="E32" s="28"/>
      <c r="F32" s="29"/>
      <c r="AA32" t="str">
        <f t="shared" si="7"/>
        <v>In-14</v>
      </c>
      <c r="AB32" t="str">
        <f t="shared" si="2"/>
        <v>陳品睎  女Ｄ</v>
      </c>
      <c r="AC32" t="str">
        <f t="shared" si="2"/>
        <v>陳薇安  女Ｄ</v>
      </c>
      <c r="AD32">
        <f t="shared" si="2"/>
      </c>
      <c r="AE32">
        <f t="shared" si="2"/>
      </c>
      <c r="AG32" t="str">
        <f t="shared" si="3"/>
        <v>陳品睎</v>
      </c>
      <c r="AH32" t="str">
        <f t="shared" si="4"/>
        <v>陳薇安</v>
      </c>
      <c r="AI32">
        <f t="shared" si="5"/>
      </c>
      <c r="AJ32">
        <f t="shared" si="6"/>
      </c>
    </row>
    <row r="33" spans="1:36" ht="19.5" thickBot="1">
      <c r="A33" s="14"/>
      <c r="B33" s="15"/>
      <c r="C33" s="97"/>
      <c r="D33" s="97"/>
      <c r="E33" s="97"/>
      <c r="F33" s="98"/>
      <c r="AA33" t="str">
        <f t="shared" si="7"/>
        <v>In-15</v>
      </c>
      <c r="AB33">
        <f t="shared" si="2"/>
      </c>
      <c r="AC33">
        <f t="shared" si="2"/>
      </c>
      <c r="AD33">
        <f t="shared" si="2"/>
      </c>
      <c r="AE33">
        <f t="shared" si="2"/>
      </c>
      <c r="AG33">
        <f t="shared" si="3"/>
      </c>
      <c r="AH33">
        <f t="shared" si="4"/>
      </c>
      <c r="AI33">
        <f t="shared" si="5"/>
      </c>
      <c r="AJ33">
        <f t="shared" si="6"/>
      </c>
    </row>
    <row r="34" spans="1:36" ht="16.5">
      <c r="A34" s="18" t="s">
        <v>4</v>
      </c>
      <c r="B34" s="18"/>
      <c r="C34" s="18"/>
      <c r="D34" s="18"/>
      <c r="E34" s="18"/>
      <c r="F34" s="18"/>
      <c r="AA34" t="str">
        <f>TEXT('基本資料'!$M$7,"00-")&amp;TEXT(ROW()-33,"00")</f>
        <v>04-01</v>
      </c>
      <c r="AB34">
        <f>IF(ISNA(VLOOKUP($AA34,$A$4:$F$33,COLUMN()-25,FALSE)),"",VLOOKUP($AA34,$A$4:$F$33,COLUMN()-25,FALSE))</f>
      </c>
      <c r="AC34">
        <f>IF(ISNA(VLOOKUP($AA34,$A$4:$F$33,COLUMN()-25,FALSE)),"",VLOOKUP($AA34,$A$4:$F$33,COLUMN()-25,FALSE))</f>
      </c>
      <c r="AD34">
        <f>IF(ISNA(VLOOKUP($AA34,$A$4:$F$33,COLUMN()-25,FALSE)),"",VLOOKUP($AA34,$A$4:$F$33,COLUMN()-25,FALSE))</f>
      </c>
      <c r="AE34">
        <f>IF(ISNA(VLOOKUP($AA34,$A$4:$F$33,COLUMN()-25,FALSE)),"",VLOOKUP($AA34,$A$4:$F$33,COLUMN()-25,FALSE))</f>
      </c>
      <c r="AG34">
        <f t="shared" si="3"/>
      </c>
      <c r="AH34">
        <f t="shared" si="4"/>
      </c>
      <c r="AI34">
        <f t="shared" si="5"/>
      </c>
      <c r="AJ34">
        <f t="shared" si="6"/>
      </c>
    </row>
    <row r="35" spans="1:36" ht="98.25" customHeight="1">
      <c r="A35" s="141" t="s">
        <v>161</v>
      </c>
      <c r="B35" s="141"/>
      <c r="C35" s="141"/>
      <c r="D35" s="141"/>
      <c r="E35" s="141"/>
      <c r="F35" s="141"/>
      <c r="AA35" t="str">
        <f>TEXT('基本資料'!$M$7,"00-")&amp;TEXT(ROW()-33,"00")</f>
        <v>04-02</v>
      </c>
      <c r="AB35">
        <f aca="true" t="shared" si="8" ref="AB35:AE63">IF(ISNA(VLOOKUP($AA35,$A$4:$F$33,COLUMN()-25,FALSE)),"",VLOOKUP($AA35,$A$4:$F$33,COLUMN()-25,FALSE))</f>
      </c>
      <c r="AC35">
        <f t="shared" si="8"/>
      </c>
      <c r="AD35">
        <f t="shared" si="8"/>
      </c>
      <c r="AE35">
        <f t="shared" si="8"/>
      </c>
      <c r="AG35">
        <f aca="true" t="shared" si="9" ref="AG35:AG63">IF(OR(AB35="",ISERROR(AB35)),"",LEFT(AB35,FIND(" ",AB35)-1))</f>
      </c>
      <c r="AH35">
        <f aca="true" t="shared" si="10" ref="AH35:AH63">IF(OR(AC35="",ISERROR(AC35)),"",LEFT(AC35,FIND(" ",AC35)-1))</f>
      </c>
      <c r="AI35">
        <f aca="true" t="shared" si="11" ref="AI35:AI63">IF(OR(AD35="",ISERROR(AD35)),"",LEFT(AD35,FIND(" ",AD35)-1))</f>
      </c>
      <c r="AJ35">
        <f aca="true" t="shared" si="12" ref="AJ35:AJ63">IF(OR(AE35="",ISERROR(AE35)),"",LEFT(AE35,FIND(" ",AE35)-1))</f>
      </c>
    </row>
    <row r="36" spans="27:36" ht="16.5">
      <c r="AA36" t="str">
        <f>TEXT('基本資料'!$M$7,"00-")&amp;TEXT(ROW()-33,"00")</f>
        <v>04-03</v>
      </c>
      <c r="AB36">
        <f t="shared" si="8"/>
      </c>
      <c r="AC36">
        <f t="shared" si="8"/>
      </c>
      <c r="AD36">
        <f t="shared" si="8"/>
      </c>
      <c r="AE36">
        <f t="shared" si="8"/>
      </c>
      <c r="AG36">
        <f t="shared" si="9"/>
      </c>
      <c r="AH36">
        <f t="shared" si="10"/>
      </c>
      <c r="AI36">
        <f t="shared" si="11"/>
      </c>
      <c r="AJ36">
        <f t="shared" si="12"/>
      </c>
    </row>
    <row r="37" spans="27:36" ht="16.5">
      <c r="AA37" t="str">
        <f>TEXT('基本資料'!$M$7,"00-")&amp;TEXT(ROW()-33,"00")</f>
        <v>04-04</v>
      </c>
      <c r="AB37">
        <f t="shared" si="8"/>
      </c>
      <c r="AC37">
        <f t="shared" si="8"/>
      </c>
      <c r="AD37">
        <f t="shared" si="8"/>
      </c>
      <c r="AE37">
        <f t="shared" si="8"/>
      </c>
      <c r="AG37">
        <f t="shared" si="9"/>
      </c>
      <c r="AH37">
        <f t="shared" si="10"/>
      </c>
      <c r="AI37">
        <f t="shared" si="11"/>
      </c>
      <c r="AJ37">
        <f t="shared" si="12"/>
      </c>
    </row>
    <row r="38" spans="27:36" ht="16.5">
      <c r="AA38" t="str">
        <f>TEXT('基本資料'!$M$7,"00-")&amp;TEXT(ROW()-33,"00")</f>
        <v>04-05</v>
      </c>
      <c r="AB38">
        <f t="shared" si="8"/>
      </c>
      <c r="AC38">
        <f t="shared" si="8"/>
      </c>
      <c r="AD38">
        <f t="shared" si="8"/>
      </c>
      <c r="AE38">
        <f t="shared" si="8"/>
      </c>
      <c r="AG38">
        <f t="shared" si="9"/>
      </c>
      <c r="AH38">
        <f t="shared" si="10"/>
      </c>
      <c r="AI38">
        <f t="shared" si="11"/>
      </c>
      <c r="AJ38">
        <f t="shared" si="12"/>
      </c>
    </row>
    <row r="39" spans="27:36" ht="16.5">
      <c r="AA39" t="str">
        <f>TEXT('基本資料'!$M$7,"00-")&amp;TEXT(ROW()-33,"00")</f>
        <v>04-06</v>
      </c>
      <c r="AB39">
        <f t="shared" si="8"/>
      </c>
      <c r="AC39">
        <f t="shared" si="8"/>
      </c>
      <c r="AD39">
        <f t="shared" si="8"/>
      </c>
      <c r="AE39">
        <f t="shared" si="8"/>
      </c>
      <c r="AG39">
        <f t="shared" si="9"/>
      </c>
      <c r="AH39">
        <f t="shared" si="10"/>
      </c>
      <c r="AI39">
        <f t="shared" si="11"/>
      </c>
      <c r="AJ39">
        <f t="shared" si="12"/>
      </c>
    </row>
    <row r="40" spans="27:36" ht="16.5">
      <c r="AA40" t="str">
        <f>TEXT('基本資料'!$M$7,"00-")&amp;TEXT(ROW()-33,"00")</f>
        <v>04-07</v>
      </c>
      <c r="AB40">
        <f t="shared" si="8"/>
      </c>
      <c r="AC40">
        <f t="shared" si="8"/>
      </c>
      <c r="AD40">
        <f t="shared" si="8"/>
      </c>
      <c r="AE40">
        <f t="shared" si="8"/>
      </c>
      <c r="AG40">
        <f t="shared" si="9"/>
      </c>
      <c r="AH40">
        <f t="shared" si="10"/>
      </c>
      <c r="AI40">
        <f t="shared" si="11"/>
      </c>
      <c r="AJ40">
        <f t="shared" si="12"/>
      </c>
    </row>
    <row r="41" spans="27:36" ht="16.5">
      <c r="AA41" t="str">
        <f>TEXT('基本資料'!$M$7,"00-")&amp;TEXT(ROW()-33,"00")</f>
        <v>04-08</v>
      </c>
      <c r="AB41">
        <f t="shared" si="8"/>
      </c>
      <c r="AC41">
        <f t="shared" si="8"/>
      </c>
      <c r="AD41">
        <f t="shared" si="8"/>
      </c>
      <c r="AE41">
        <f t="shared" si="8"/>
      </c>
      <c r="AG41">
        <f t="shared" si="9"/>
      </c>
      <c r="AH41">
        <f t="shared" si="10"/>
      </c>
      <c r="AI41">
        <f t="shared" si="11"/>
      </c>
      <c r="AJ41">
        <f t="shared" si="12"/>
      </c>
    </row>
    <row r="42" spans="27:36" ht="16.5">
      <c r="AA42" t="str">
        <f>TEXT('基本資料'!$M$7,"00-")&amp;TEXT(ROW()-33,"00")</f>
        <v>04-09</v>
      </c>
      <c r="AB42">
        <f t="shared" si="8"/>
      </c>
      <c r="AC42">
        <f t="shared" si="8"/>
      </c>
      <c r="AD42">
        <f t="shared" si="8"/>
      </c>
      <c r="AE42">
        <f t="shared" si="8"/>
      </c>
      <c r="AG42">
        <f t="shared" si="9"/>
      </c>
      <c r="AH42">
        <f t="shared" si="10"/>
      </c>
      <c r="AI42">
        <f t="shared" si="11"/>
      </c>
      <c r="AJ42">
        <f t="shared" si="12"/>
      </c>
    </row>
    <row r="43" spans="27:36" ht="16.5">
      <c r="AA43" t="str">
        <f>TEXT('基本資料'!$M$7,"00-")&amp;TEXT(ROW()-33,"00")</f>
        <v>04-10</v>
      </c>
      <c r="AB43">
        <f t="shared" si="8"/>
      </c>
      <c r="AC43">
        <f t="shared" si="8"/>
      </c>
      <c r="AD43">
        <f t="shared" si="8"/>
      </c>
      <c r="AE43">
        <f t="shared" si="8"/>
      </c>
      <c r="AG43">
        <f t="shared" si="9"/>
      </c>
      <c r="AH43">
        <f t="shared" si="10"/>
      </c>
      <c r="AI43">
        <f t="shared" si="11"/>
      </c>
      <c r="AJ43">
        <f t="shared" si="12"/>
      </c>
    </row>
    <row r="44" spans="27:36" ht="16.5">
      <c r="AA44" t="str">
        <f>TEXT('基本資料'!$M$7,"00-")&amp;TEXT(ROW()-33,"00")</f>
        <v>04-11</v>
      </c>
      <c r="AB44">
        <f t="shared" si="8"/>
      </c>
      <c r="AC44">
        <f t="shared" si="8"/>
      </c>
      <c r="AD44">
        <f t="shared" si="8"/>
      </c>
      <c r="AE44">
        <f t="shared" si="8"/>
      </c>
      <c r="AG44">
        <f t="shared" si="9"/>
      </c>
      <c r="AH44">
        <f t="shared" si="10"/>
      </c>
      <c r="AI44">
        <f t="shared" si="11"/>
      </c>
      <c r="AJ44">
        <f t="shared" si="12"/>
      </c>
    </row>
    <row r="45" spans="27:36" ht="16.5">
      <c r="AA45" t="str">
        <f>TEXT('基本資料'!$M$7,"00-")&amp;TEXT(ROW()-33,"00")</f>
        <v>04-12</v>
      </c>
      <c r="AB45">
        <f t="shared" si="8"/>
      </c>
      <c r="AC45">
        <f t="shared" si="8"/>
      </c>
      <c r="AD45">
        <f t="shared" si="8"/>
      </c>
      <c r="AE45">
        <f t="shared" si="8"/>
      </c>
      <c r="AG45">
        <f t="shared" si="9"/>
      </c>
      <c r="AH45">
        <f t="shared" si="10"/>
      </c>
      <c r="AI45">
        <f t="shared" si="11"/>
      </c>
      <c r="AJ45">
        <f t="shared" si="12"/>
      </c>
    </row>
    <row r="46" spans="27:36" ht="16.5">
      <c r="AA46" t="str">
        <f>TEXT('基本資料'!$M$7,"00-")&amp;TEXT(ROW()-33,"00")</f>
        <v>04-13</v>
      </c>
      <c r="AB46">
        <f t="shared" si="8"/>
      </c>
      <c r="AC46">
        <f t="shared" si="8"/>
      </c>
      <c r="AD46">
        <f t="shared" si="8"/>
      </c>
      <c r="AE46">
        <f t="shared" si="8"/>
      </c>
      <c r="AG46">
        <f t="shared" si="9"/>
      </c>
      <c r="AH46">
        <f t="shared" si="10"/>
      </c>
      <c r="AI46">
        <f t="shared" si="11"/>
      </c>
      <c r="AJ46">
        <f t="shared" si="12"/>
      </c>
    </row>
    <row r="47" spans="27:36" ht="16.5">
      <c r="AA47" t="str">
        <f>TEXT('基本資料'!$M$7,"00-")&amp;TEXT(ROW()-33,"00")</f>
        <v>04-14</v>
      </c>
      <c r="AB47">
        <f t="shared" si="8"/>
      </c>
      <c r="AC47">
        <f t="shared" si="8"/>
      </c>
      <c r="AD47">
        <f t="shared" si="8"/>
      </c>
      <c r="AE47">
        <f t="shared" si="8"/>
      </c>
      <c r="AG47">
        <f t="shared" si="9"/>
      </c>
      <c r="AH47">
        <f t="shared" si="10"/>
      </c>
      <c r="AI47">
        <f t="shared" si="11"/>
      </c>
      <c r="AJ47">
        <f t="shared" si="12"/>
      </c>
    </row>
    <row r="48" spans="27:36" ht="16.5">
      <c r="AA48" t="str">
        <f>TEXT('基本資料'!$M$7,"00-")&amp;TEXT(ROW()-33,"00")</f>
        <v>04-15</v>
      </c>
      <c r="AB48">
        <f t="shared" si="8"/>
      </c>
      <c r="AC48">
        <f t="shared" si="8"/>
      </c>
      <c r="AD48">
        <f t="shared" si="8"/>
      </c>
      <c r="AE48">
        <f t="shared" si="8"/>
      </c>
      <c r="AG48">
        <f t="shared" si="9"/>
      </c>
      <c r="AH48">
        <f t="shared" si="10"/>
      </c>
      <c r="AI48">
        <f t="shared" si="11"/>
      </c>
      <c r="AJ48">
        <f t="shared" si="12"/>
      </c>
    </row>
    <row r="49" spans="27:36" ht="16.5">
      <c r="AA49" t="str">
        <f>TEXT('基本資料'!$N$7,"00-")&amp;TEXT(ROW()-48,"00")</f>
        <v>14-01</v>
      </c>
      <c r="AB49">
        <f t="shared" si="8"/>
      </c>
      <c r="AC49">
        <f t="shared" si="8"/>
      </c>
      <c r="AD49">
        <f t="shared" si="8"/>
      </c>
      <c r="AE49">
        <f t="shared" si="8"/>
      </c>
      <c r="AG49">
        <f t="shared" si="9"/>
      </c>
      <c r="AH49">
        <f t="shared" si="10"/>
      </c>
      <c r="AI49">
        <f t="shared" si="11"/>
      </c>
      <c r="AJ49">
        <f t="shared" si="12"/>
      </c>
    </row>
    <row r="50" spans="27:36" ht="16.5">
      <c r="AA50" t="str">
        <f>TEXT('基本資料'!$N$7,"00-")&amp;TEXT(ROW()-48,"00")</f>
        <v>14-02</v>
      </c>
      <c r="AB50">
        <f t="shared" si="8"/>
      </c>
      <c r="AC50">
        <f t="shared" si="8"/>
      </c>
      <c r="AD50">
        <f t="shared" si="8"/>
      </c>
      <c r="AE50">
        <f t="shared" si="8"/>
      </c>
      <c r="AG50">
        <f t="shared" si="9"/>
      </c>
      <c r="AH50">
        <f t="shared" si="10"/>
      </c>
      <c r="AI50">
        <f t="shared" si="11"/>
      </c>
      <c r="AJ50">
        <f t="shared" si="12"/>
      </c>
    </row>
    <row r="51" spans="27:36" ht="16.5">
      <c r="AA51" t="str">
        <f>TEXT('基本資料'!$N$7,"00-")&amp;TEXT(ROW()-48,"00")</f>
        <v>14-03</v>
      </c>
      <c r="AB51">
        <f t="shared" si="8"/>
      </c>
      <c r="AC51">
        <f t="shared" si="8"/>
      </c>
      <c r="AD51">
        <f t="shared" si="8"/>
      </c>
      <c r="AE51">
        <f t="shared" si="8"/>
      </c>
      <c r="AG51">
        <f t="shared" si="9"/>
      </c>
      <c r="AH51">
        <f t="shared" si="10"/>
      </c>
      <c r="AI51">
        <f t="shared" si="11"/>
      </c>
      <c r="AJ51">
        <f t="shared" si="12"/>
      </c>
    </row>
    <row r="52" spans="27:36" ht="16.5">
      <c r="AA52" t="str">
        <f>TEXT('基本資料'!$N$7,"00-")&amp;TEXT(ROW()-48,"00")</f>
        <v>14-04</v>
      </c>
      <c r="AB52">
        <f t="shared" si="8"/>
      </c>
      <c r="AC52">
        <f t="shared" si="8"/>
      </c>
      <c r="AD52">
        <f t="shared" si="8"/>
      </c>
      <c r="AE52">
        <f t="shared" si="8"/>
      </c>
      <c r="AG52">
        <f t="shared" si="9"/>
      </c>
      <c r="AH52">
        <f t="shared" si="10"/>
      </c>
      <c r="AI52">
        <f t="shared" si="11"/>
      </c>
      <c r="AJ52">
        <f t="shared" si="12"/>
      </c>
    </row>
    <row r="53" spans="27:36" ht="16.5">
      <c r="AA53" t="str">
        <f>TEXT('基本資料'!$N$7,"00-")&amp;TEXT(ROW()-48,"00")</f>
        <v>14-05</v>
      </c>
      <c r="AB53">
        <f t="shared" si="8"/>
      </c>
      <c r="AC53">
        <f t="shared" si="8"/>
      </c>
      <c r="AD53">
        <f t="shared" si="8"/>
      </c>
      <c r="AE53">
        <f t="shared" si="8"/>
      </c>
      <c r="AG53">
        <f t="shared" si="9"/>
      </c>
      <c r="AH53">
        <f t="shared" si="10"/>
      </c>
      <c r="AI53">
        <f t="shared" si="11"/>
      </c>
      <c r="AJ53">
        <f t="shared" si="12"/>
      </c>
    </row>
    <row r="54" spans="27:36" ht="16.5">
      <c r="AA54" t="str">
        <f>TEXT('基本資料'!$N$7,"00-")&amp;TEXT(ROW()-48,"00")</f>
        <v>14-06</v>
      </c>
      <c r="AB54">
        <f t="shared" si="8"/>
      </c>
      <c r="AC54">
        <f t="shared" si="8"/>
      </c>
      <c r="AD54">
        <f t="shared" si="8"/>
      </c>
      <c r="AE54">
        <f t="shared" si="8"/>
      </c>
      <c r="AG54">
        <f t="shared" si="9"/>
      </c>
      <c r="AH54">
        <f t="shared" si="10"/>
      </c>
      <c r="AI54">
        <f t="shared" si="11"/>
      </c>
      <c r="AJ54">
        <f t="shared" si="12"/>
      </c>
    </row>
    <row r="55" spans="27:36" ht="16.5">
      <c r="AA55" t="str">
        <f>TEXT('基本資料'!$N$7,"00-")&amp;TEXT(ROW()-48,"00")</f>
        <v>14-07</v>
      </c>
      <c r="AB55">
        <f t="shared" si="8"/>
      </c>
      <c r="AC55">
        <f t="shared" si="8"/>
      </c>
      <c r="AD55">
        <f t="shared" si="8"/>
      </c>
      <c r="AE55">
        <f t="shared" si="8"/>
      </c>
      <c r="AG55">
        <f t="shared" si="9"/>
      </c>
      <c r="AH55">
        <f t="shared" si="10"/>
      </c>
      <c r="AI55">
        <f t="shared" si="11"/>
      </c>
      <c r="AJ55">
        <f t="shared" si="12"/>
      </c>
    </row>
    <row r="56" spans="27:36" ht="16.5">
      <c r="AA56" t="str">
        <f>TEXT('基本資料'!$N$7,"00-")&amp;TEXT(ROW()-48,"00")</f>
        <v>14-08</v>
      </c>
      <c r="AB56">
        <f t="shared" si="8"/>
      </c>
      <c r="AC56">
        <f t="shared" si="8"/>
      </c>
      <c r="AD56">
        <f t="shared" si="8"/>
      </c>
      <c r="AE56">
        <f t="shared" si="8"/>
      </c>
      <c r="AG56">
        <f t="shared" si="9"/>
      </c>
      <c r="AH56">
        <f t="shared" si="10"/>
      </c>
      <c r="AI56">
        <f t="shared" si="11"/>
      </c>
      <c r="AJ56">
        <f t="shared" si="12"/>
      </c>
    </row>
    <row r="57" spans="27:36" ht="16.5">
      <c r="AA57" t="str">
        <f>TEXT('基本資料'!$N$7,"00-")&amp;TEXT(ROW()-48,"00")</f>
        <v>14-09</v>
      </c>
      <c r="AB57">
        <f t="shared" si="8"/>
      </c>
      <c r="AC57">
        <f t="shared" si="8"/>
      </c>
      <c r="AD57">
        <f t="shared" si="8"/>
      </c>
      <c r="AE57">
        <f t="shared" si="8"/>
      </c>
      <c r="AG57">
        <f t="shared" si="9"/>
      </c>
      <c r="AH57">
        <f t="shared" si="10"/>
      </c>
      <c r="AI57">
        <f t="shared" si="11"/>
      </c>
      <c r="AJ57">
        <f t="shared" si="12"/>
      </c>
    </row>
    <row r="58" spans="27:36" ht="16.5">
      <c r="AA58" t="str">
        <f>TEXT('基本資料'!$N$7,"00-")&amp;TEXT(ROW()-48,"00")</f>
        <v>14-10</v>
      </c>
      <c r="AB58">
        <f t="shared" si="8"/>
      </c>
      <c r="AC58">
        <f t="shared" si="8"/>
      </c>
      <c r="AD58">
        <f t="shared" si="8"/>
      </c>
      <c r="AE58">
        <f t="shared" si="8"/>
      </c>
      <c r="AG58">
        <f t="shared" si="9"/>
      </c>
      <c r="AH58">
        <f t="shared" si="10"/>
      </c>
      <c r="AI58">
        <f t="shared" si="11"/>
      </c>
      <c r="AJ58">
        <f t="shared" si="12"/>
      </c>
    </row>
    <row r="59" spans="27:36" ht="16.5">
      <c r="AA59" t="str">
        <f>TEXT('基本資料'!$N$7,"00-")&amp;TEXT(ROW()-48,"00")</f>
        <v>14-11</v>
      </c>
      <c r="AB59">
        <f t="shared" si="8"/>
      </c>
      <c r="AC59">
        <f t="shared" si="8"/>
      </c>
      <c r="AD59">
        <f t="shared" si="8"/>
      </c>
      <c r="AE59">
        <f t="shared" si="8"/>
      </c>
      <c r="AG59">
        <f t="shared" si="9"/>
      </c>
      <c r="AH59">
        <f t="shared" si="10"/>
      </c>
      <c r="AI59">
        <f t="shared" si="11"/>
      </c>
      <c r="AJ59">
        <f t="shared" si="12"/>
      </c>
    </row>
    <row r="60" spans="27:36" ht="16.5">
      <c r="AA60" t="str">
        <f>TEXT('基本資料'!$N$7,"00-")&amp;TEXT(ROW()-48,"00")</f>
        <v>14-12</v>
      </c>
      <c r="AB60">
        <f t="shared" si="8"/>
      </c>
      <c r="AC60">
        <f t="shared" si="8"/>
      </c>
      <c r="AD60">
        <f t="shared" si="8"/>
      </c>
      <c r="AE60">
        <f t="shared" si="8"/>
      </c>
      <c r="AG60">
        <f t="shared" si="9"/>
      </c>
      <c r="AH60">
        <f t="shared" si="10"/>
      </c>
      <c r="AI60">
        <f t="shared" si="11"/>
      </c>
      <c r="AJ60">
        <f t="shared" si="12"/>
      </c>
    </row>
    <row r="61" spans="27:36" ht="16.5">
      <c r="AA61" t="str">
        <f>TEXT('基本資料'!$N$7,"00-")&amp;TEXT(ROW()-48,"00")</f>
        <v>14-13</v>
      </c>
      <c r="AB61">
        <f t="shared" si="8"/>
      </c>
      <c r="AC61">
        <f t="shared" si="8"/>
      </c>
      <c r="AD61">
        <f t="shared" si="8"/>
      </c>
      <c r="AE61">
        <f t="shared" si="8"/>
      </c>
      <c r="AG61">
        <f t="shared" si="9"/>
      </c>
      <c r="AH61">
        <f t="shared" si="10"/>
      </c>
      <c r="AI61">
        <f t="shared" si="11"/>
      </c>
      <c r="AJ61">
        <f t="shared" si="12"/>
      </c>
    </row>
    <row r="62" spans="27:36" ht="16.5">
      <c r="AA62" t="str">
        <f>TEXT('基本資料'!$N$7,"00-")&amp;TEXT(ROW()-48,"00")</f>
        <v>14-14</v>
      </c>
      <c r="AB62">
        <f t="shared" si="8"/>
      </c>
      <c r="AC62">
        <f t="shared" si="8"/>
      </c>
      <c r="AD62">
        <f t="shared" si="8"/>
      </c>
      <c r="AE62">
        <f t="shared" si="8"/>
      </c>
      <c r="AG62">
        <f t="shared" si="9"/>
      </c>
      <c r="AH62">
        <f t="shared" si="10"/>
      </c>
      <c r="AI62">
        <f t="shared" si="11"/>
      </c>
      <c r="AJ62">
        <f t="shared" si="12"/>
      </c>
    </row>
    <row r="63" spans="27:36" ht="16.5">
      <c r="AA63" t="str">
        <f>TEXT('基本資料'!$N$7,"00-")&amp;TEXT(ROW()-48,"00")</f>
        <v>14-15</v>
      </c>
      <c r="AB63">
        <f t="shared" si="8"/>
      </c>
      <c r="AC63">
        <f t="shared" si="8"/>
      </c>
      <c r="AD63">
        <f t="shared" si="8"/>
      </c>
      <c r="AE63">
        <f t="shared" si="8"/>
      </c>
      <c r="AG63">
        <f t="shared" si="9"/>
      </c>
      <c r="AH63">
        <f t="shared" si="10"/>
      </c>
      <c r="AI63">
        <f t="shared" si="11"/>
      </c>
      <c r="AJ63">
        <f t="shared" si="12"/>
      </c>
    </row>
  </sheetData>
  <sheetProtection/>
  <mergeCells count="2">
    <mergeCell ref="A1:F1"/>
    <mergeCell ref="A35:F35"/>
  </mergeCells>
  <conditionalFormatting sqref="AB4:AE33">
    <cfRule type="expression" priority="3" dxfId="8">
      <formula>FIND(" ",C4)&gt;6</formula>
    </cfRule>
  </conditionalFormatting>
  <conditionalFormatting sqref="AG4:AJ33">
    <cfRule type="expression" priority="2" dxfId="8">
      <formula>FIND(" ",$AB$4)&gt;6</formula>
    </cfRule>
  </conditionalFormatting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3"/>
  <sheetViews>
    <sheetView zoomScalePageLayoutView="0" workbookViewId="0" topLeftCell="A7">
      <selection activeCell="D16" sqref="D16"/>
    </sheetView>
  </sheetViews>
  <sheetFormatPr defaultColWidth="9.00390625" defaultRowHeight="15.75"/>
  <cols>
    <col min="1" max="1" width="9.50390625" style="0" bestFit="1" customWidth="1"/>
    <col min="2" max="2" width="6.00390625" style="0" customWidth="1"/>
    <col min="3" max="6" width="22.625" style="0" customWidth="1"/>
  </cols>
  <sheetData>
    <row r="1" spans="1:8" ht="54" customHeight="1">
      <c r="A1" s="140" t="str">
        <f>'2月03日'!A1:F1</f>
        <v>渣打全國業餘高爾夫2015年2月份北區分區月賽</v>
      </c>
      <c r="B1" s="140"/>
      <c r="C1" s="140"/>
      <c r="D1" s="140"/>
      <c r="E1" s="140"/>
      <c r="F1" s="140"/>
      <c r="H1" s="19">
        <f>120-COUNTBLANK(C4:F33)</f>
        <v>93</v>
      </c>
    </row>
    <row r="2" spans="1:6" ht="20.25" thickBot="1">
      <c r="A2" s="22" t="str">
        <f>'2月03日'!A2</f>
        <v>地點：旭陽高爾夫俱樂部</v>
      </c>
      <c r="B2" s="22"/>
      <c r="C2" s="22"/>
      <c r="D2" s="23" t="s">
        <v>56</v>
      </c>
      <c r="E2" s="22"/>
      <c r="F2" s="76">
        <f>'2月03日'!F2+1</f>
        <v>42039</v>
      </c>
    </row>
    <row r="3" spans="1:6" ht="17.25" thickBot="1">
      <c r="A3" s="1" t="s">
        <v>57</v>
      </c>
      <c r="B3" s="2" t="s">
        <v>58</v>
      </c>
      <c r="C3" s="2" t="s">
        <v>1</v>
      </c>
      <c r="D3" s="2" t="s">
        <v>1</v>
      </c>
      <c r="E3" s="2" t="s">
        <v>1</v>
      </c>
      <c r="F3" s="3" t="s">
        <v>1</v>
      </c>
    </row>
    <row r="4" spans="1:36" ht="18.75">
      <c r="A4" s="4" t="s">
        <v>36</v>
      </c>
      <c r="B4" s="5">
        <v>0.2708333333333333</v>
      </c>
      <c r="C4" s="6" t="s">
        <v>231</v>
      </c>
      <c r="D4" s="6" t="s">
        <v>232</v>
      </c>
      <c r="E4" s="7" t="s">
        <v>233</v>
      </c>
      <c r="F4" s="8" t="s">
        <v>9</v>
      </c>
      <c r="AA4" t="str">
        <f>"Out-"&amp;TEXT(ROW()-3,"00")</f>
        <v>Out-01</v>
      </c>
      <c r="AB4" t="str">
        <f>IF(ISNA(VLOOKUP($AA4,$A$4:$F$33,COLUMN()-25,FALSE)),"",VLOOKUP($AA4,$A$4:$F$33,COLUMN()-25,FALSE))</f>
        <v>南亮宇  男Ｄ  105 桿</v>
      </c>
      <c r="AC4" t="str">
        <f aca="true" t="shared" si="0" ref="AC4:AE19">IF(ISNA(VLOOKUP($AA4,$A$4:$F$33,COLUMN()-25,FALSE)),"",VLOOKUP($AA4,$A$4:$F$33,COLUMN()-25,FALSE))</f>
        <v>陳楷元  男Ｄ  105 桿</v>
      </c>
      <c r="AD4" t="str">
        <f t="shared" si="0"/>
        <v>劉彧丞  男Ｄ  106 桿</v>
      </c>
      <c r="AE4">
        <f t="shared" si="0"/>
      </c>
      <c r="AG4" t="str">
        <f>IF(OR(AB4="",ISERROR(AB4)),"",LEFT(AB4,FIND(" ",AB4)-1))</f>
        <v>南亮宇</v>
      </c>
      <c r="AH4" t="str">
        <f aca="true" t="shared" si="1" ref="AH4:AJ19">IF(OR(AC4="",ISERROR(AC4)),"",LEFT(AC4,FIND(" ",AC4)-1))</f>
        <v>陳楷元</v>
      </c>
      <c r="AI4" t="str">
        <f t="shared" si="1"/>
        <v>劉彧丞</v>
      </c>
      <c r="AJ4">
        <f t="shared" si="1"/>
      </c>
    </row>
    <row r="5" spans="1:36" ht="18.75">
      <c r="A5" s="9" t="s">
        <v>37</v>
      </c>
      <c r="B5" s="10">
        <v>0.2770833333333333</v>
      </c>
      <c r="C5" s="11" t="s">
        <v>234</v>
      </c>
      <c r="D5" s="11" t="s">
        <v>235</v>
      </c>
      <c r="E5" s="12" t="s">
        <v>236</v>
      </c>
      <c r="F5" s="13" t="s">
        <v>325</v>
      </c>
      <c r="H5" s="100"/>
      <c r="AA5" t="str">
        <f aca="true" t="shared" si="2" ref="AA5:AA18">"Out-"&amp;TEXT(ROW()-3,"00")</f>
        <v>Out-02</v>
      </c>
      <c r="AB5" t="str">
        <f aca="true" t="shared" si="3" ref="AB5:AE33">IF(ISNA(VLOOKUP($AA5,$A$4:$F$33,COLUMN()-25,FALSE)),"",VLOOKUP($AA5,$A$4:$F$33,COLUMN()-25,FALSE))</f>
        <v>楊程皓  男Ｄ  103 桿</v>
      </c>
      <c r="AC5" t="str">
        <f t="shared" si="0"/>
        <v>黃子宸  男Ｄ  104 桿</v>
      </c>
      <c r="AD5" t="str">
        <f t="shared" si="0"/>
        <v>陳宣佾  男Ｄ  104 桿</v>
      </c>
      <c r="AE5" t="str">
        <f t="shared" si="0"/>
        <v>陳薇安  女Ｄ  89 桿</v>
      </c>
      <c r="AG5" t="str">
        <f aca="true" t="shared" si="4" ref="AG5:AJ33">IF(OR(AB5="",ISERROR(AB5)),"",LEFT(AB5,FIND(" ",AB5)-1))</f>
        <v>楊程皓</v>
      </c>
      <c r="AH5" t="str">
        <f t="shared" si="1"/>
        <v>黃子宸</v>
      </c>
      <c r="AI5" t="str">
        <f t="shared" si="1"/>
        <v>陳宣佾</v>
      </c>
      <c r="AJ5" t="str">
        <f t="shared" si="1"/>
        <v>陳薇安</v>
      </c>
    </row>
    <row r="6" spans="1:36" ht="18.75">
      <c r="A6" s="9" t="s">
        <v>38</v>
      </c>
      <c r="B6" s="10">
        <v>0.28333333333333327</v>
      </c>
      <c r="C6" s="11" t="s">
        <v>237</v>
      </c>
      <c r="D6" s="11" t="s">
        <v>238</v>
      </c>
      <c r="E6" s="12" t="s">
        <v>239</v>
      </c>
      <c r="F6" s="13" t="s">
        <v>240</v>
      </c>
      <c r="AA6" t="str">
        <f t="shared" si="2"/>
        <v>Out-03</v>
      </c>
      <c r="AB6" t="str">
        <f t="shared" si="3"/>
        <v>黃威翔  男Ｄ  95 桿</v>
      </c>
      <c r="AC6" t="str">
        <f t="shared" si="0"/>
        <v>黃伯恩  男Ｄ  96 桿</v>
      </c>
      <c r="AD6" t="str">
        <f t="shared" si="0"/>
        <v>譚傑升  男Ｄ  98 桿</v>
      </c>
      <c r="AE6" t="str">
        <f t="shared" si="0"/>
        <v>吳丞軒  男Ｄ  99 桿</v>
      </c>
      <c r="AG6" t="str">
        <f t="shared" si="4"/>
        <v>黃威翔</v>
      </c>
      <c r="AH6" t="str">
        <f t="shared" si="1"/>
        <v>黃伯恩</v>
      </c>
      <c r="AI6" t="str">
        <f t="shared" si="1"/>
        <v>譚傑升</v>
      </c>
      <c r="AJ6" t="str">
        <f t="shared" si="1"/>
        <v>吳丞軒</v>
      </c>
    </row>
    <row r="7" spans="1:36" ht="18.75">
      <c r="A7" s="9" t="s">
        <v>39</v>
      </c>
      <c r="B7" s="10">
        <v>0.28958333333333325</v>
      </c>
      <c r="C7" s="11" t="s">
        <v>241</v>
      </c>
      <c r="D7" s="11" t="s">
        <v>242</v>
      </c>
      <c r="E7" s="12" t="s">
        <v>243</v>
      </c>
      <c r="F7" s="13" t="s">
        <v>244</v>
      </c>
      <c r="AA7" t="str">
        <f t="shared" si="2"/>
        <v>Out-04</v>
      </c>
      <c r="AB7" t="str">
        <f t="shared" si="3"/>
        <v>何易儒  男Ｄ  83 桿</v>
      </c>
      <c r="AC7" t="str">
        <f t="shared" si="0"/>
        <v>林育宏  男Ｄ  84 桿</v>
      </c>
      <c r="AD7" t="str">
        <f t="shared" si="0"/>
        <v>黃凱駿  男Ｄ  86 桿</v>
      </c>
      <c r="AE7" t="str">
        <f t="shared" si="0"/>
        <v>王昱翔  男Ｄ  94 桿</v>
      </c>
      <c r="AG7" t="str">
        <f t="shared" si="4"/>
        <v>何易儒</v>
      </c>
      <c r="AH7" t="str">
        <f t="shared" si="1"/>
        <v>林育宏</v>
      </c>
      <c r="AI7" t="str">
        <f t="shared" si="1"/>
        <v>黃凱駿</v>
      </c>
      <c r="AJ7" t="str">
        <f t="shared" si="1"/>
        <v>王昱翔</v>
      </c>
    </row>
    <row r="8" spans="1:36" ht="18.75">
      <c r="A8" s="9" t="s">
        <v>40</v>
      </c>
      <c r="B8" s="10">
        <v>0.2958333333333332</v>
      </c>
      <c r="C8" s="24" t="s">
        <v>253</v>
      </c>
      <c r="D8" s="24" t="s">
        <v>254</v>
      </c>
      <c r="E8" s="12" t="s">
        <v>255</v>
      </c>
      <c r="F8" s="13" t="s">
        <v>256</v>
      </c>
      <c r="AA8" t="str">
        <f t="shared" si="2"/>
        <v>Out-05</v>
      </c>
      <c r="AB8" t="str">
        <f t="shared" si="3"/>
        <v>孔德恕  男Ａ  84 桿</v>
      </c>
      <c r="AC8" t="str">
        <f t="shared" si="0"/>
        <v>邱昱嘉  男Ａ  84 桿</v>
      </c>
      <c r="AD8" t="str">
        <f t="shared" si="0"/>
        <v>張鈞翔  男Ａ  85 桿</v>
      </c>
      <c r="AE8" t="str">
        <f t="shared" si="0"/>
        <v>林柏凱  男Ａ  85 桿</v>
      </c>
      <c r="AG8" t="str">
        <f t="shared" si="4"/>
        <v>孔德恕</v>
      </c>
      <c r="AH8" t="str">
        <f t="shared" si="1"/>
        <v>邱昱嘉</v>
      </c>
      <c r="AI8" t="str">
        <f t="shared" si="1"/>
        <v>張鈞翔</v>
      </c>
      <c r="AJ8" t="str">
        <f t="shared" si="1"/>
        <v>林柏凱</v>
      </c>
    </row>
    <row r="9" spans="1:36" ht="18.75">
      <c r="A9" s="9" t="s">
        <v>41</v>
      </c>
      <c r="B9" s="10">
        <v>0.3020833333333332</v>
      </c>
      <c r="C9" s="24" t="s">
        <v>257</v>
      </c>
      <c r="D9" s="24" t="s">
        <v>258</v>
      </c>
      <c r="E9" s="12" t="s">
        <v>259</v>
      </c>
      <c r="F9" s="13" t="s">
        <v>260</v>
      </c>
      <c r="AA9" t="str">
        <f t="shared" si="2"/>
        <v>Out-06</v>
      </c>
      <c r="AB9" t="str">
        <f t="shared" si="3"/>
        <v>楊　傑  男Ａ  83 桿</v>
      </c>
      <c r="AC9" t="str">
        <f t="shared" si="0"/>
        <v>張峰銓  男Ａ  83 桿</v>
      </c>
      <c r="AD9" t="str">
        <f t="shared" si="0"/>
        <v>陳宇凡  男Ａ  84 桿</v>
      </c>
      <c r="AE9" t="str">
        <f t="shared" si="0"/>
        <v>沈鈞皓  男Ａ  84 桿</v>
      </c>
      <c r="AG9" t="str">
        <f t="shared" si="4"/>
        <v>楊　傑</v>
      </c>
      <c r="AH9" t="str">
        <f t="shared" si="1"/>
        <v>張峰銓</v>
      </c>
      <c r="AI9" t="str">
        <f t="shared" si="1"/>
        <v>陳宇凡</v>
      </c>
      <c r="AJ9" t="str">
        <f t="shared" si="1"/>
        <v>沈鈞皓</v>
      </c>
    </row>
    <row r="10" spans="1:36" ht="18.75">
      <c r="A10" s="9" t="s">
        <v>202</v>
      </c>
      <c r="B10" s="10">
        <v>0.3083333333333332</v>
      </c>
      <c r="C10" s="24" t="s">
        <v>261</v>
      </c>
      <c r="D10" s="24" t="s">
        <v>262</v>
      </c>
      <c r="E10" s="12" t="s">
        <v>263</v>
      </c>
      <c r="F10" s="13" t="s">
        <v>264</v>
      </c>
      <c r="AA10" t="str">
        <f t="shared" si="2"/>
        <v>Out-07</v>
      </c>
      <c r="AB10" t="str">
        <f t="shared" si="3"/>
        <v>姜威存  男Ａ  81 桿</v>
      </c>
      <c r="AC10" t="str">
        <f t="shared" si="0"/>
        <v>林煒傑  男Ａ  81 桿</v>
      </c>
      <c r="AD10" t="str">
        <f t="shared" si="0"/>
        <v>張榮峻  男Ａ  81 桿</v>
      </c>
      <c r="AE10" t="str">
        <f t="shared" si="0"/>
        <v>蔡岷宏  男Ａ  82 桿</v>
      </c>
      <c r="AG10" t="str">
        <f t="shared" si="4"/>
        <v>姜威存</v>
      </c>
      <c r="AH10" t="str">
        <f t="shared" si="1"/>
        <v>林煒傑</v>
      </c>
      <c r="AI10" t="str">
        <f t="shared" si="1"/>
        <v>張榮峻</v>
      </c>
      <c r="AJ10" t="str">
        <f t="shared" si="1"/>
        <v>蔡岷宏</v>
      </c>
    </row>
    <row r="11" spans="1:36" ht="18.75">
      <c r="A11" s="9" t="s">
        <v>203</v>
      </c>
      <c r="B11" s="10">
        <v>0.31458333333333316</v>
      </c>
      <c r="C11" s="24" t="s">
        <v>265</v>
      </c>
      <c r="D11" s="24" t="s">
        <v>266</v>
      </c>
      <c r="E11" s="12" t="s">
        <v>267</v>
      </c>
      <c r="F11" s="13" t="s">
        <v>268</v>
      </c>
      <c r="AA11" t="str">
        <f t="shared" si="2"/>
        <v>Out-08</v>
      </c>
      <c r="AB11" t="str">
        <f t="shared" si="3"/>
        <v>詹佳翰  男Ａ  78 桿</v>
      </c>
      <c r="AC11" t="str">
        <f t="shared" si="0"/>
        <v>廖崇廷  男Ａ  79 桿</v>
      </c>
      <c r="AD11" t="str">
        <f t="shared" si="0"/>
        <v>王璽安  男Ａ  80 桿</v>
      </c>
      <c r="AE11" t="str">
        <f t="shared" si="0"/>
        <v>曾紀仁  男Ａ  81 桿</v>
      </c>
      <c r="AG11" t="str">
        <f t="shared" si="4"/>
        <v>詹佳翰</v>
      </c>
      <c r="AH11" t="str">
        <f t="shared" si="1"/>
        <v>廖崇廷</v>
      </c>
      <c r="AI11" t="str">
        <f t="shared" si="1"/>
        <v>王璽安</v>
      </c>
      <c r="AJ11" t="str">
        <f t="shared" si="1"/>
        <v>曾紀仁</v>
      </c>
    </row>
    <row r="12" spans="1:36" ht="18.75">
      <c r="A12" s="9" t="s">
        <v>204</v>
      </c>
      <c r="B12" s="10">
        <v>0.32083333333333314</v>
      </c>
      <c r="C12" s="24" t="s">
        <v>269</v>
      </c>
      <c r="D12" s="24" t="s">
        <v>270</v>
      </c>
      <c r="E12" s="12" t="s">
        <v>271</v>
      </c>
      <c r="F12" s="13" t="s">
        <v>272</v>
      </c>
      <c r="AA12" t="str">
        <f t="shared" si="2"/>
        <v>Out-09</v>
      </c>
      <c r="AB12" t="str">
        <f t="shared" si="3"/>
        <v>羅士堯  男Ａ  77 桿</v>
      </c>
      <c r="AC12" t="str">
        <f t="shared" si="0"/>
        <v>林尚澤  男Ａ  78 桿</v>
      </c>
      <c r="AD12" t="str">
        <f t="shared" si="0"/>
        <v>黃冠勳  男Ａ  78 桿</v>
      </c>
      <c r="AE12" t="str">
        <f t="shared" si="0"/>
        <v>方傳崴  男Ａ  78 桿</v>
      </c>
      <c r="AG12" t="str">
        <f t="shared" si="4"/>
        <v>羅士堯</v>
      </c>
      <c r="AH12" t="str">
        <f t="shared" si="1"/>
        <v>林尚澤</v>
      </c>
      <c r="AI12" t="str">
        <f t="shared" si="1"/>
        <v>黃冠勳</v>
      </c>
      <c r="AJ12" t="str">
        <f t="shared" si="1"/>
        <v>方傳崴</v>
      </c>
    </row>
    <row r="13" spans="1:36" ht="18.75">
      <c r="A13" s="20" t="s">
        <v>205</v>
      </c>
      <c r="B13" s="10">
        <v>0.3270833333333331</v>
      </c>
      <c r="C13" s="24" t="s">
        <v>273</v>
      </c>
      <c r="D13" s="24" t="s">
        <v>274</v>
      </c>
      <c r="E13" s="12" t="s">
        <v>275</v>
      </c>
      <c r="F13" s="13" t="s">
        <v>276</v>
      </c>
      <c r="AA13" t="str">
        <f t="shared" si="2"/>
        <v>Out-10</v>
      </c>
      <c r="AB13" t="str">
        <f t="shared" si="3"/>
        <v>陳宥蓁  男Ａ  74 桿</v>
      </c>
      <c r="AC13" t="str">
        <f t="shared" si="0"/>
        <v>蔡凱任  男Ａ  75 桿</v>
      </c>
      <c r="AD13" t="str">
        <f t="shared" si="0"/>
        <v>黃郁翔  男Ａ  75 桿</v>
      </c>
      <c r="AE13" t="str">
        <f t="shared" si="0"/>
        <v>葉　甫  男Ａ  76 桿</v>
      </c>
      <c r="AG13" t="str">
        <f t="shared" si="4"/>
        <v>陳宥蓁</v>
      </c>
      <c r="AH13" t="str">
        <f t="shared" si="1"/>
        <v>蔡凱任</v>
      </c>
      <c r="AI13" t="str">
        <f t="shared" si="1"/>
        <v>黃郁翔</v>
      </c>
      <c r="AJ13" t="str">
        <f t="shared" si="1"/>
        <v>葉　甫</v>
      </c>
    </row>
    <row r="14" spans="1:36" ht="18.75">
      <c r="A14" s="20" t="s">
        <v>206</v>
      </c>
      <c r="B14" s="10">
        <v>0.3333333333333331</v>
      </c>
      <c r="C14" s="24" t="s">
        <v>277</v>
      </c>
      <c r="D14" s="24" t="s">
        <v>278</v>
      </c>
      <c r="E14" s="12" t="s">
        <v>279</v>
      </c>
      <c r="F14" s="13" t="s">
        <v>280</v>
      </c>
      <c r="AA14" t="str">
        <f t="shared" si="2"/>
        <v>Out-11</v>
      </c>
      <c r="AB14" t="str">
        <f t="shared" si="3"/>
        <v>蔡程洋  男Ａ  72 桿</v>
      </c>
      <c r="AC14" t="str">
        <f t="shared" si="0"/>
        <v>詹昱韋  男Ａ  73 桿</v>
      </c>
      <c r="AD14" t="str">
        <f t="shared" si="0"/>
        <v>陳裔東  男Ａ  74 桿</v>
      </c>
      <c r="AE14" t="str">
        <f t="shared" si="0"/>
        <v>沈威成  男Ａ  74 桿</v>
      </c>
      <c r="AG14" t="str">
        <f t="shared" si="4"/>
        <v>蔡程洋</v>
      </c>
      <c r="AH14" t="str">
        <f t="shared" si="1"/>
        <v>詹昱韋</v>
      </c>
      <c r="AI14" t="str">
        <f t="shared" si="1"/>
        <v>陳裔東</v>
      </c>
      <c r="AJ14" t="str">
        <f t="shared" si="1"/>
        <v>沈威成</v>
      </c>
    </row>
    <row r="15" spans="1:36" ht="18.75">
      <c r="A15" s="20" t="s">
        <v>42</v>
      </c>
      <c r="B15" s="10">
        <v>0.2708333333333333</v>
      </c>
      <c r="C15" s="24" t="s">
        <v>281</v>
      </c>
      <c r="D15" s="24" t="s">
        <v>282</v>
      </c>
      <c r="E15" s="12" t="s">
        <v>283</v>
      </c>
      <c r="F15" s="13" t="s">
        <v>284</v>
      </c>
      <c r="AA15" t="str">
        <f t="shared" si="2"/>
        <v>Out-12</v>
      </c>
      <c r="AB15">
        <f t="shared" si="3"/>
      </c>
      <c r="AC15">
        <f t="shared" si="0"/>
      </c>
      <c r="AD15">
        <f t="shared" si="0"/>
      </c>
      <c r="AE15">
        <f t="shared" si="0"/>
      </c>
      <c r="AG15">
        <f t="shared" si="4"/>
      </c>
      <c r="AH15">
        <f t="shared" si="1"/>
      </c>
      <c r="AI15">
        <f t="shared" si="1"/>
      </c>
      <c r="AJ15">
        <f t="shared" si="1"/>
      </c>
    </row>
    <row r="16" spans="1:36" ht="18.75">
      <c r="A16" s="20" t="s">
        <v>43</v>
      </c>
      <c r="B16" s="10">
        <v>0.2770833333333333</v>
      </c>
      <c r="C16" s="12" t="s">
        <v>285</v>
      </c>
      <c r="D16" s="12" t="s">
        <v>286</v>
      </c>
      <c r="E16" s="12" t="s">
        <v>287</v>
      </c>
      <c r="F16" s="13" t="s">
        <v>288</v>
      </c>
      <c r="AA16" t="str">
        <f t="shared" si="2"/>
        <v>Out-13</v>
      </c>
      <c r="AB16">
        <f t="shared" si="3"/>
      </c>
      <c r="AC16">
        <f t="shared" si="0"/>
      </c>
      <c r="AD16">
        <f t="shared" si="0"/>
      </c>
      <c r="AE16">
        <f t="shared" si="0"/>
      </c>
      <c r="AG16">
        <f t="shared" si="4"/>
      </c>
      <c r="AH16">
        <f t="shared" si="1"/>
      </c>
      <c r="AI16">
        <f t="shared" si="1"/>
      </c>
      <c r="AJ16">
        <f t="shared" si="1"/>
      </c>
    </row>
    <row r="17" spans="1:36" ht="18.75">
      <c r="A17" s="20" t="s">
        <v>44</v>
      </c>
      <c r="B17" s="10">
        <v>0.28333333333333327</v>
      </c>
      <c r="C17" s="12" t="s">
        <v>289</v>
      </c>
      <c r="D17" s="12" t="s">
        <v>290</v>
      </c>
      <c r="E17" s="12" t="s">
        <v>291</v>
      </c>
      <c r="F17" s="13" t="s">
        <v>292</v>
      </c>
      <c r="AA17" t="str">
        <f t="shared" si="2"/>
        <v>Out-14</v>
      </c>
      <c r="AB17">
        <f t="shared" si="3"/>
      </c>
      <c r="AC17">
        <f t="shared" si="0"/>
      </c>
      <c r="AD17">
        <f t="shared" si="0"/>
      </c>
      <c r="AE17">
        <f t="shared" si="0"/>
      </c>
      <c r="AG17">
        <f t="shared" si="4"/>
      </c>
      <c r="AH17">
        <f t="shared" si="1"/>
      </c>
      <c r="AI17">
        <f t="shared" si="1"/>
      </c>
      <c r="AJ17">
        <f t="shared" si="1"/>
      </c>
    </row>
    <row r="18" spans="1:36" ht="18.75">
      <c r="A18" s="20" t="s">
        <v>45</v>
      </c>
      <c r="B18" s="10">
        <v>0.28958333333333325</v>
      </c>
      <c r="C18" s="12" t="s">
        <v>293</v>
      </c>
      <c r="D18" s="12" t="s">
        <v>294</v>
      </c>
      <c r="E18" s="12" t="s">
        <v>295</v>
      </c>
      <c r="F18" s="13" t="s">
        <v>296</v>
      </c>
      <c r="AA18" t="str">
        <f t="shared" si="2"/>
        <v>Out-15</v>
      </c>
      <c r="AB18">
        <f t="shared" si="3"/>
      </c>
      <c r="AC18">
        <f t="shared" si="0"/>
      </c>
      <c r="AD18">
        <f t="shared" si="0"/>
      </c>
      <c r="AE18">
        <f t="shared" si="0"/>
      </c>
      <c r="AG18">
        <f t="shared" si="4"/>
      </c>
      <c r="AH18">
        <f t="shared" si="1"/>
      </c>
      <c r="AI18">
        <f t="shared" si="1"/>
      </c>
      <c r="AJ18">
        <f t="shared" si="1"/>
      </c>
    </row>
    <row r="19" spans="1:36" ht="18.75">
      <c r="A19" s="20" t="s">
        <v>46</v>
      </c>
      <c r="B19" s="10">
        <v>0.2958333333333332</v>
      </c>
      <c r="C19" s="12" t="s">
        <v>297</v>
      </c>
      <c r="D19" s="12" t="s">
        <v>298</v>
      </c>
      <c r="E19" s="12" t="s">
        <v>299</v>
      </c>
      <c r="F19" s="13" t="s">
        <v>300</v>
      </c>
      <c r="AA19" t="str">
        <f>"In-"&amp;TEXT(ROW()-18,"00")</f>
        <v>In-01</v>
      </c>
      <c r="AB19" t="str">
        <f t="shared" si="3"/>
        <v>傅　筑  女Ｃ  86 桿</v>
      </c>
      <c r="AC19" t="str">
        <f t="shared" si="0"/>
        <v>盧芸屏  女Ｃ  89 桿</v>
      </c>
      <c r="AD19" t="str">
        <f t="shared" si="0"/>
        <v>尤芯葦  女Ｃ  94 桿</v>
      </c>
      <c r="AE19" t="str">
        <f t="shared" si="0"/>
        <v>黃楷雯  女Ｃ  106 桿</v>
      </c>
      <c r="AG19" t="str">
        <f t="shared" si="4"/>
        <v>傅　筑</v>
      </c>
      <c r="AH19" t="str">
        <f t="shared" si="1"/>
        <v>盧芸屏</v>
      </c>
      <c r="AI19" t="str">
        <f t="shared" si="1"/>
        <v>尤芯葦</v>
      </c>
      <c r="AJ19" t="str">
        <f t="shared" si="1"/>
        <v>黃楷雯</v>
      </c>
    </row>
    <row r="20" spans="1:36" ht="18.75">
      <c r="A20" s="20" t="s">
        <v>47</v>
      </c>
      <c r="B20" s="10">
        <v>0.3020833333333332</v>
      </c>
      <c r="C20" s="12" t="s">
        <v>301</v>
      </c>
      <c r="D20" s="12" t="s">
        <v>302</v>
      </c>
      <c r="E20" s="12" t="s">
        <v>303</v>
      </c>
      <c r="F20" s="13" t="s">
        <v>304</v>
      </c>
      <c r="AA20" t="str">
        <f aca="true" t="shared" si="5" ref="AA20:AA33">"In-"&amp;TEXT(ROW()-18,"00")</f>
        <v>In-02</v>
      </c>
      <c r="AB20" t="str">
        <f t="shared" si="3"/>
        <v>曾　楨  女Ｃ  75 桿</v>
      </c>
      <c r="AC20" t="str">
        <f t="shared" si="3"/>
        <v>劉庭妤  女Ｃ  76 桿</v>
      </c>
      <c r="AD20" t="str">
        <f t="shared" si="3"/>
        <v>黃亭瑄  女Ｃ  78 桿</v>
      </c>
      <c r="AE20" t="str">
        <f t="shared" si="3"/>
        <v>周書羽  女Ｃ  81 桿</v>
      </c>
      <c r="AG20" t="str">
        <f t="shared" si="4"/>
        <v>曾　楨</v>
      </c>
      <c r="AH20" t="str">
        <f t="shared" si="4"/>
        <v>劉庭妤</v>
      </c>
      <c r="AI20" t="str">
        <f t="shared" si="4"/>
        <v>黃亭瑄</v>
      </c>
      <c r="AJ20" t="str">
        <f t="shared" si="4"/>
        <v>周書羽</v>
      </c>
    </row>
    <row r="21" spans="1:36" ht="18.75">
      <c r="A21" s="20" t="s">
        <v>157</v>
      </c>
      <c r="B21" s="10">
        <v>0.3083333333333332</v>
      </c>
      <c r="C21" s="12" t="s">
        <v>305</v>
      </c>
      <c r="D21" s="12" t="s">
        <v>306</v>
      </c>
      <c r="E21" s="12" t="s">
        <v>307</v>
      </c>
      <c r="F21" s="13" t="s">
        <v>308</v>
      </c>
      <c r="AA21" t="str">
        <f t="shared" si="5"/>
        <v>In-03</v>
      </c>
      <c r="AB21" t="str">
        <f t="shared" si="3"/>
        <v>潘韋辰  男Ｃ  112 桿</v>
      </c>
      <c r="AC21" t="str">
        <f t="shared" si="3"/>
        <v>鄧庭宇  男Ｃ  114 桿</v>
      </c>
      <c r="AD21" t="str">
        <f t="shared" si="3"/>
        <v>潘芃叡  男Ｃ  115 桿</v>
      </c>
      <c r="AE21" t="str">
        <f t="shared" si="3"/>
        <v>陳宗侖  男Ｃ  119 桿</v>
      </c>
      <c r="AG21" t="str">
        <f t="shared" si="4"/>
        <v>潘韋辰</v>
      </c>
      <c r="AH21" t="str">
        <f t="shared" si="4"/>
        <v>鄧庭宇</v>
      </c>
      <c r="AI21" t="str">
        <f t="shared" si="4"/>
        <v>潘芃叡</v>
      </c>
      <c r="AJ21" t="str">
        <f t="shared" si="4"/>
        <v>陳宗侖</v>
      </c>
    </row>
    <row r="22" spans="1:36" ht="18.75">
      <c r="A22" s="21" t="s">
        <v>210</v>
      </c>
      <c r="B22" s="10">
        <v>0.31458333333333316</v>
      </c>
      <c r="C22" s="12" t="s">
        <v>309</v>
      </c>
      <c r="D22" s="12" t="s">
        <v>310</v>
      </c>
      <c r="E22" s="12" t="s">
        <v>311</v>
      </c>
      <c r="F22" s="13" t="s">
        <v>9</v>
      </c>
      <c r="AA22" t="str">
        <f t="shared" si="5"/>
        <v>In-04</v>
      </c>
      <c r="AB22" t="str">
        <f t="shared" si="3"/>
        <v>林凡凱  男Ｃ  98 桿</v>
      </c>
      <c r="AC22" t="str">
        <f t="shared" si="3"/>
        <v>何懿軒  男Ｃ  99 桿</v>
      </c>
      <c r="AD22" t="str">
        <f t="shared" si="3"/>
        <v>黃任誼  男Ｃ  102 桿</v>
      </c>
      <c r="AE22" t="str">
        <f t="shared" si="3"/>
        <v>李研愷  男Ｃ  104 桿</v>
      </c>
      <c r="AG22" t="str">
        <f t="shared" si="4"/>
        <v>林凡凱</v>
      </c>
      <c r="AH22" t="str">
        <f t="shared" si="4"/>
        <v>何懿軒</v>
      </c>
      <c r="AI22" t="str">
        <f t="shared" si="4"/>
        <v>黃任誼</v>
      </c>
      <c r="AJ22" t="str">
        <f t="shared" si="4"/>
        <v>李研愷</v>
      </c>
    </row>
    <row r="23" spans="1:36" ht="18.75">
      <c r="A23" s="21" t="s">
        <v>211</v>
      </c>
      <c r="B23" s="10">
        <v>0.32083333333333314</v>
      </c>
      <c r="C23" s="12" t="s">
        <v>312</v>
      </c>
      <c r="D23" s="12" t="s">
        <v>313</v>
      </c>
      <c r="E23" s="12" t="s">
        <v>314</v>
      </c>
      <c r="F23" s="13" t="s">
        <v>9</v>
      </c>
      <c r="AA23" t="str">
        <f t="shared" si="5"/>
        <v>In-05</v>
      </c>
      <c r="AB23" t="str">
        <f t="shared" si="3"/>
        <v>黃至晨  男Ｃ  96 桿</v>
      </c>
      <c r="AC23" t="str">
        <f t="shared" si="3"/>
        <v>沈上恩  男Ｃ  97 桿</v>
      </c>
      <c r="AD23" t="str">
        <f t="shared" si="3"/>
        <v>鄭炎坤  男Ｃ  98 桿</v>
      </c>
      <c r="AE23" t="str">
        <f t="shared" si="3"/>
        <v>廖庭毅  男Ｃ  98 桿</v>
      </c>
      <c r="AG23" t="str">
        <f t="shared" si="4"/>
        <v>黃至晨</v>
      </c>
      <c r="AH23" t="str">
        <f t="shared" si="4"/>
        <v>沈上恩</v>
      </c>
      <c r="AI23" t="str">
        <f t="shared" si="4"/>
        <v>鄭炎坤</v>
      </c>
      <c r="AJ23" t="str">
        <f t="shared" si="4"/>
        <v>廖庭毅</v>
      </c>
    </row>
    <row r="24" spans="1:36" ht="18.75">
      <c r="A24" s="21" t="s">
        <v>212</v>
      </c>
      <c r="B24" s="10">
        <v>0.3270833333333331</v>
      </c>
      <c r="C24" s="12" t="s">
        <v>315</v>
      </c>
      <c r="D24" s="12" t="s">
        <v>316</v>
      </c>
      <c r="E24" s="12" t="s">
        <v>317</v>
      </c>
      <c r="F24" s="13" t="s">
        <v>318</v>
      </c>
      <c r="AA24" t="str">
        <f t="shared" si="5"/>
        <v>In-06</v>
      </c>
      <c r="AB24" t="str">
        <f t="shared" si="3"/>
        <v>陳瑋利  男Ｃ  86 桿</v>
      </c>
      <c r="AC24" t="str">
        <f t="shared" si="3"/>
        <v>劉殷睿  男Ｃ  87 桿</v>
      </c>
      <c r="AD24" t="str">
        <f t="shared" si="3"/>
        <v>林宸諒  男Ｃ  90 桿</v>
      </c>
      <c r="AE24" t="str">
        <f t="shared" si="3"/>
        <v>洪棋剴  男Ｃ  91 桿</v>
      </c>
      <c r="AG24" t="str">
        <f t="shared" si="4"/>
        <v>陳瑋利</v>
      </c>
      <c r="AH24" t="str">
        <f t="shared" si="4"/>
        <v>劉殷睿</v>
      </c>
      <c r="AI24" t="str">
        <f t="shared" si="4"/>
        <v>林宸諒</v>
      </c>
      <c r="AJ24" t="str">
        <f t="shared" si="4"/>
        <v>洪棋剴</v>
      </c>
    </row>
    <row r="25" spans="1:36" ht="18.75">
      <c r="A25" s="21" t="s">
        <v>213</v>
      </c>
      <c r="B25" s="10">
        <v>0.3333333333333331</v>
      </c>
      <c r="C25" s="12" t="s">
        <v>319</v>
      </c>
      <c r="D25" s="12" t="s">
        <v>320</v>
      </c>
      <c r="E25" s="12" t="s">
        <v>321</v>
      </c>
      <c r="F25" s="13" t="s">
        <v>322</v>
      </c>
      <c r="AA25" t="str">
        <f t="shared" si="5"/>
        <v>In-07</v>
      </c>
      <c r="AB25" t="str">
        <f t="shared" si="3"/>
        <v>游玄安  男Ｃ  81 桿</v>
      </c>
      <c r="AC25" t="str">
        <f t="shared" si="3"/>
        <v>吳允植  男Ｃ  81 桿</v>
      </c>
      <c r="AD25" t="str">
        <f t="shared" si="3"/>
        <v>李明隆  男Ｃ  83 桿</v>
      </c>
      <c r="AE25" t="str">
        <f t="shared" si="3"/>
        <v>陳衍仁  男Ｃ  85 桿</v>
      </c>
      <c r="AG25" t="str">
        <f t="shared" si="4"/>
        <v>游玄安</v>
      </c>
      <c r="AH25" t="str">
        <f t="shared" si="4"/>
        <v>吳允植</v>
      </c>
      <c r="AI25" t="str">
        <f t="shared" si="4"/>
        <v>李明隆</v>
      </c>
      <c r="AJ25" t="str">
        <f t="shared" si="4"/>
        <v>陳衍仁</v>
      </c>
    </row>
    <row r="26" spans="1:36" ht="18.75">
      <c r="A26" s="9" t="s">
        <v>323</v>
      </c>
      <c r="B26" s="10">
        <v>0.33958333333333307</v>
      </c>
      <c r="C26" s="12" t="s">
        <v>245</v>
      </c>
      <c r="D26" s="12" t="s">
        <v>246</v>
      </c>
      <c r="E26" s="12" t="s">
        <v>247</v>
      </c>
      <c r="F26" s="13" t="s">
        <v>248</v>
      </c>
      <c r="AA26" t="str">
        <f t="shared" si="5"/>
        <v>In-08</v>
      </c>
      <c r="AB26" t="str">
        <f t="shared" si="3"/>
        <v>楊斐茜  女Ａ  91 桿</v>
      </c>
      <c r="AC26" t="str">
        <f t="shared" si="3"/>
        <v>馬慧媛  女Ａ  92 桿</v>
      </c>
      <c r="AD26" t="str">
        <f t="shared" si="3"/>
        <v>溫　娣  女Ａ  93 桿</v>
      </c>
      <c r="AE26">
        <f t="shared" si="3"/>
      </c>
      <c r="AG26" t="str">
        <f t="shared" si="4"/>
        <v>楊斐茜</v>
      </c>
      <c r="AH26" t="str">
        <f t="shared" si="4"/>
        <v>馬慧媛</v>
      </c>
      <c r="AI26" t="str">
        <f t="shared" si="4"/>
        <v>溫　娣</v>
      </c>
      <c r="AJ26">
        <f t="shared" si="4"/>
      </c>
    </row>
    <row r="27" spans="1:36" ht="18.75">
      <c r="A27" s="99" t="s">
        <v>324</v>
      </c>
      <c r="B27" s="10">
        <v>0.34583333333333305</v>
      </c>
      <c r="C27" s="12" t="s">
        <v>249</v>
      </c>
      <c r="D27" s="12" t="s">
        <v>250</v>
      </c>
      <c r="E27" s="12" t="s">
        <v>251</v>
      </c>
      <c r="F27" s="13" t="s">
        <v>252</v>
      </c>
      <c r="AA27" t="str">
        <f t="shared" si="5"/>
        <v>In-09</v>
      </c>
      <c r="AB27" t="str">
        <f t="shared" si="3"/>
        <v>溫茜婷  女Ａ  83 桿</v>
      </c>
      <c r="AC27" t="str">
        <f t="shared" si="3"/>
        <v>朱庭昀  女Ａ  87 桿</v>
      </c>
      <c r="AD27" t="str">
        <f t="shared" si="3"/>
        <v>蔡喬安  女Ａ  90 桿</v>
      </c>
      <c r="AE27">
        <f t="shared" si="3"/>
      </c>
      <c r="AG27" t="str">
        <f t="shared" si="4"/>
        <v>溫茜婷</v>
      </c>
      <c r="AH27" t="str">
        <f t="shared" si="4"/>
        <v>朱庭昀</v>
      </c>
      <c r="AI27" t="str">
        <f t="shared" si="4"/>
        <v>蔡喬安</v>
      </c>
      <c r="AJ27">
        <f t="shared" si="4"/>
      </c>
    </row>
    <row r="28" spans="1:36" ht="18.75">
      <c r="A28" s="21"/>
      <c r="B28" s="10"/>
      <c r="C28" s="12"/>
      <c r="D28" s="12"/>
      <c r="E28" s="12"/>
      <c r="F28" s="13"/>
      <c r="AA28" t="str">
        <f t="shared" si="5"/>
        <v>In-10</v>
      </c>
      <c r="AB28" t="str">
        <f t="shared" si="3"/>
        <v>佐佐木雪繪  女Ａ  80 桿</v>
      </c>
      <c r="AC28" t="str">
        <f t="shared" si="3"/>
        <v>劉若瑄  女Ａ  80 桿</v>
      </c>
      <c r="AD28" t="str">
        <f t="shared" si="3"/>
        <v>許諾心  女Ａ  80 桿</v>
      </c>
      <c r="AE28" t="str">
        <f t="shared" si="3"/>
        <v>石澄璇  女Ａ  81 桿</v>
      </c>
      <c r="AG28" t="str">
        <f t="shared" si="4"/>
        <v>佐佐木雪繪</v>
      </c>
      <c r="AH28" t="str">
        <f t="shared" si="4"/>
        <v>劉若瑄</v>
      </c>
      <c r="AI28" t="str">
        <f t="shared" si="4"/>
        <v>許諾心</v>
      </c>
      <c r="AJ28" t="str">
        <f t="shared" si="4"/>
        <v>石澄璇</v>
      </c>
    </row>
    <row r="29" spans="1:36" ht="18.75">
      <c r="A29" s="9"/>
      <c r="B29" s="10"/>
      <c r="C29" s="12"/>
      <c r="D29" s="12"/>
      <c r="E29" s="12"/>
      <c r="F29" s="13"/>
      <c r="AA29" t="str">
        <f t="shared" si="5"/>
        <v>In-11</v>
      </c>
      <c r="AB29" t="str">
        <f t="shared" si="3"/>
        <v>蔡褘佳  女Ａ  75 桿</v>
      </c>
      <c r="AC29" t="str">
        <f t="shared" si="3"/>
        <v>周咨佑  女Ａ  77 桿</v>
      </c>
      <c r="AD29" t="str">
        <f t="shared" si="3"/>
        <v>戴嘉汶  女Ａ  78 桿</v>
      </c>
      <c r="AE29" t="str">
        <f t="shared" si="3"/>
        <v>陳　萱  女Ａ  78 桿</v>
      </c>
      <c r="AG29" t="str">
        <f t="shared" si="4"/>
        <v>蔡褘佳</v>
      </c>
      <c r="AH29" t="str">
        <f t="shared" si="4"/>
        <v>周咨佑</v>
      </c>
      <c r="AI29" t="str">
        <f t="shared" si="4"/>
        <v>戴嘉汶</v>
      </c>
      <c r="AJ29" t="str">
        <f t="shared" si="4"/>
        <v>陳　萱</v>
      </c>
    </row>
    <row r="30" spans="1:36" ht="18.75">
      <c r="A30" s="99"/>
      <c r="B30" s="10"/>
      <c r="C30" s="12"/>
      <c r="D30" s="12"/>
      <c r="E30" s="12"/>
      <c r="F30" s="13"/>
      <c r="AA30" t="str">
        <f t="shared" si="5"/>
        <v>In-12</v>
      </c>
      <c r="AB30" t="str">
        <f t="shared" si="3"/>
        <v>張竣凱  男Ａ  101 桿</v>
      </c>
      <c r="AC30" t="str">
        <f t="shared" si="3"/>
        <v>賴品呈  男Ａ  102 桿</v>
      </c>
      <c r="AD30" t="str">
        <f t="shared" si="3"/>
        <v>賴品均  男Ａ  107 桿</v>
      </c>
      <c r="AE30" t="str">
        <f t="shared" si="3"/>
        <v>劉謙佑  男Ａ  110 桿</v>
      </c>
      <c r="AG30" t="str">
        <f t="shared" si="4"/>
        <v>張竣凱</v>
      </c>
      <c r="AH30" t="str">
        <f t="shared" si="4"/>
        <v>賴品呈</v>
      </c>
      <c r="AI30" t="str">
        <f t="shared" si="4"/>
        <v>賴品均</v>
      </c>
      <c r="AJ30" t="str">
        <f t="shared" si="4"/>
        <v>劉謙佑</v>
      </c>
    </row>
    <row r="31" spans="1:36" ht="18.75">
      <c r="A31" s="9"/>
      <c r="B31" s="10"/>
      <c r="C31" s="12"/>
      <c r="D31" s="12"/>
      <c r="E31" s="12"/>
      <c r="F31" s="13"/>
      <c r="AA31" t="str">
        <f t="shared" si="5"/>
        <v>In-13</v>
      </c>
      <c r="AB31" t="str">
        <f t="shared" si="3"/>
        <v>許育誠  男Ａ  86 桿</v>
      </c>
      <c r="AC31" t="str">
        <f t="shared" si="3"/>
        <v>范揚嘉  男Ａ  89 桿</v>
      </c>
      <c r="AD31" t="str">
        <f t="shared" si="3"/>
        <v>張鈞沂  男Ａ  97 桿</v>
      </c>
      <c r="AE31" t="str">
        <f t="shared" si="3"/>
        <v>江霆安  男Ａ  101 桿</v>
      </c>
      <c r="AG31" t="str">
        <f t="shared" si="4"/>
        <v>許育誠</v>
      </c>
      <c r="AH31" t="str">
        <f t="shared" si="4"/>
        <v>范揚嘉</v>
      </c>
      <c r="AI31" t="str">
        <f t="shared" si="4"/>
        <v>張鈞沂</v>
      </c>
      <c r="AJ31" t="str">
        <f t="shared" si="4"/>
        <v>江霆安</v>
      </c>
    </row>
    <row r="32" spans="1:36" ht="18.75">
      <c r="A32" s="9"/>
      <c r="B32" s="10"/>
      <c r="C32" s="12"/>
      <c r="D32" s="12"/>
      <c r="E32" s="12"/>
      <c r="F32" s="13"/>
      <c r="AA32" t="str">
        <f t="shared" si="5"/>
        <v>In-14</v>
      </c>
      <c r="AB32">
        <f t="shared" si="3"/>
      </c>
      <c r="AC32">
        <f t="shared" si="3"/>
      </c>
      <c r="AD32">
        <f t="shared" si="3"/>
      </c>
      <c r="AE32">
        <f t="shared" si="3"/>
      </c>
      <c r="AG32">
        <f t="shared" si="4"/>
      </c>
      <c r="AH32">
        <f t="shared" si="4"/>
      </c>
      <c r="AI32">
        <f t="shared" si="4"/>
      </c>
      <c r="AJ32">
        <f t="shared" si="4"/>
      </c>
    </row>
    <row r="33" spans="1:36" ht="19.5" thickBot="1">
      <c r="A33" s="14"/>
      <c r="B33" s="15"/>
      <c r="C33" s="16"/>
      <c r="D33" s="16"/>
      <c r="E33" s="16"/>
      <c r="F33" s="17"/>
      <c r="AA33" t="str">
        <f t="shared" si="5"/>
        <v>In-15</v>
      </c>
      <c r="AB33">
        <f t="shared" si="3"/>
      </c>
      <c r="AC33">
        <f t="shared" si="3"/>
      </c>
      <c r="AD33">
        <f t="shared" si="3"/>
      </c>
      <c r="AE33">
        <f t="shared" si="3"/>
      </c>
      <c r="AG33">
        <f t="shared" si="4"/>
      </c>
      <c r="AH33">
        <f t="shared" si="4"/>
      </c>
      <c r="AI33">
        <f t="shared" si="4"/>
      </c>
      <c r="AJ33">
        <f t="shared" si="4"/>
      </c>
    </row>
    <row r="34" spans="1:36" ht="16.5">
      <c r="A34" s="18" t="s">
        <v>5</v>
      </c>
      <c r="B34" s="18"/>
      <c r="C34" s="18"/>
      <c r="D34" s="18"/>
      <c r="E34" s="18"/>
      <c r="F34" s="18"/>
      <c r="AA34" t="str">
        <f>TEXT('基本資料'!$M$7,"00-")&amp;TEXT(ROW()-33,"00")</f>
        <v>04-01</v>
      </c>
      <c r="AB34">
        <f>IF(ISNA(VLOOKUP($AA34,$A$4:$F$33,COLUMN()-25,FALSE)),"",VLOOKUP($AA34,$A$4:$F$33,COLUMN()-25,FALSE))</f>
      </c>
      <c r="AC34">
        <f>IF(ISNA(VLOOKUP($AA34,$A$4:$F$33,COLUMN()-25,FALSE)),"",VLOOKUP($AA34,$A$4:$F$33,COLUMN()-25,FALSE))</f>
      </c>
      <c r="AD34">
        <f>IF(ISNA(VLOOKUP($AA34,$A$4:$F$33,COLUMN()-25,FALSE)),"",VLOOKUP($AA34,$A$4:$F$33,COLUMN()-25,FALSE))</f>
      </c>
      <c r="AE34">
        <f>IF(ISNA(VLOOKUP($AA34,$A$4:$F$33,COLUMN()-25,FALSE)),"",VLOOKUP($AA34,$A$4:$F$33,COLUMN()-25,FALSE))</f>
      </c>
      <c r="AG34">
        <f aca="true" t="shared" si="6" ref="AG34:AJ63">IF(OR(AB34="",ISERROR(AB34)),"",LEFT(AB34,FIND(" ",AB34)-1))</f>
      </c>
      <c r="AH34">
        <f t="shared" si="6"/>
      </c>
      <c r="AI34">
        <f t="shared" si="6"/>
      </c>
      <c r="AJ34">
        <f t="shared" si="6"/>
      </c>
    </row>
    <row r="35" spans="1:36" ht="98.25" customHeight="1">
      <c r="A35" s="141" t="s">
        <v>160</v>
      </c>
      <c r="B35" s="141"/>
      <c r="C35" s="141"/>
      <c r="D35" s="141"/>
      <c r="E35" s="141"/>
      <c r="F35" s="141"/>
      <c r="AA35" t="str">
        <f>TEXT('基本資料'!$M$7,"00-")&amp;TEXT(ROW()-33,"00")</f>
        <v>04-02</v>
      </c>
      <c r="AB35">
        <f aca="true" t="shared" si="7" ref="AB35:AE63">IF(ISNA(VLOOKUP($AA35,$A$4:$F$33,COLUMN()-25,FALSE)),"",VLOOKUP($AA35,$A$4:$F$33,COLUMN()-25,FALSE))</f>
      </c>
      <c r="AC35">
        <f t="shared" si="7"/>
      </c>
      <c r="AD35">
        <f t="shared" si="7"/>
      </c>
      <c r="AE35">
        <f t="shared" si="7"/>
      </c>
      <c r="AG35">
        <f t="shared" si="6"/>
      </c>
      <c r="AH35">
        <f t="shared" si="6"/>
      </c>
      <c r="AI35">
        <f t="shared" si="6"/>
      </c>
      <c r="AJ35">
        <f t="shared" si="6"/>
      </c>
    </row>
    <row r="36" spans="27:36" ht="16.5">
      <c r="AA36" t="str">
        <f>TEXT('基本資料'!$M$7,"00-")&amp;TEXT(ROW()-33,"00")</f>
        <v>04-03</v>
      </c>
      <c r="AB36">
        <f t="shared" si="7"/>
      </c>
      <c r="AC36">
        <f t="shared" si="7"/>
      </c>
      <c r="AD36">
        <f t="shared" si="7"/>
      </c>
      <c r="AE36">
        <f t="shared" si="7"/>
      </c>
      <c r="AG36">
        <f t="shared" si="6"/>
      </c>
      <c r="AH36">
        <f t="shared" si="6"/>
      </c>
      <c r="AI36">
        <f t="shared" si="6"/>
      </c>
      <c r="AJ36">
        <f t="shared" si="6"/>
      </c>
    </row>
    <row r="37" spans="27:36" ht="16.5">
      <c r="AA37" t="str">
        <f>TEXT('基本資料'!$M$7,"00-")&amp;TEXT(ROW()-33,"00")</f>
        <v>04-04</v>
      </c>
      <c r="AB37">
        <f t="shared" si="7"/>
      </c>
      <c r="AC37">
        <f t="shared" si="7"/>
      </c>
      <c r="AD37">
        <f t="shared" si="7"/>
      </c>
      <c r="AE37">
        <f t="shared" si="7"/>
      </c>
      <c r="AG37">
        <f t="shared" si="6"/>
      </c>
      <c r="AH37">
        <f t="shared" si="6"/>
      </c>
      <c r="AI37">
        <f t="shared" si="6"/>
      </c>
      <c r="AJ37">
        <f t="shared" si="6"/>
      </c>
    </row>
    <row r="38" spans="27:36" ht="16.5">
      <c r="AA38" t="str">
        <f>TEXT('基本資料'!$M$7,"00-")&amp;TEXT(ROW()-33,"00")</f>
        <v>04-05</v>
      </c>
      <c r="AB38">
        <f t="shared" si="7"/>
      </c>
      <c r="AC38">
        <f t="shared" si="7"/>
      </c>
      <c r="AD38">
        <f t="shared" si="7"/>
      </c>
      <c r="AE38">
        <f t="shared" si="7"/>
      </c>
      <c r="AG38">
        <f t="shared" si="6"/>
      </c>
      <c r="AH38">
        <f t="shared" si="6"/>
      </c>
      <c r="AI38">
        <f t="shared" si="6"/>
      </c>
      <c r="AJ38">
        <f t="shared" si="6"/>
      </c>
    </row>
    <row r="39" spans="27:36" ht="16.5">
      <c r="AA39" t="str">
        <f>TEXT('基本資料'!$M$7,"00-")&amp;TEXT(ROW()-33,"00")</f>
        <v>04-06</v>
      </c>
      <c r="AB39">
        <f t="shared" si="7"/>
      </c>
      <c r="AC39">
        <f t="shared" si="7"/>
      </c>
      <c r="AD39">
        <f t="shared" si="7"/>
      </c>
      <c r="AE39">
        <f t="shared" si="7"/>
      </c>
      <c r="AG39">
        <f t="shared" si="6"/>
      </c>
      <c r="AH39">
        <f t="shared" si="6"/>
      </c>
      <c r="AI39">
        <f t="shared" si="6"/>
      </c>
      <c r="AJ39">
        <f t="shared" si="6"/>
      </c>
    </row>
    <row r="40" spans="27:36" ht="16.5">
      <c r="AA40" t="str">
        <f>TEXT('基本資料'!$M$7,"00-")&amp;TEXT(ROW()-33,"00")</f>
        <v>04-07</v>
      </c>
      <c r="AB40">
        <f t="shared" si="7"/>
      </c>
      <c r="AC40">
        <f t="shared" si="7"/>
      </c>
      <c r="AD40">
        <f t="shared" si="7"/>
      </c>
      <c r="AE40">
        <f t="shared" si="7"/>
      </c>
      <c r="AG40">
        <f t="shared" si="6"/>
      </c>
      <c r="AH40">
        <f t="shared" si="6"/>
      </c>
      <c r="AI40">
        <f t="shared" si="6"/>
      </c>
      <c r="AJ40">
        <f t="shared" si="6"/>
      </c>
    </row>
    <row r="41" spans="27:36" ht="16.5">
      <c r="AA41" t="str">
        <f>TEXT('基本資料'!$M$7,"00-")&amp;TEXT(ROW()-33,"00")</f>
        <v>04-08</v>
      </c>
      <c r="AB41">
        <f t="shared" si="7"/>
      </c>
      <c r="AC41">
        <f t="shared" si="7"/>
      </c>
      <c r="AD41">
        <f t="shared" si="7"/>
      </c>
      <c r="AE41">
        <f t="shared" si="7"/>
      </c>
      <c r="AG41">
        <f t="shared" si="6"/>
      </c>
      <c r="AH41">
        <f t="shared" si="6"/>
      </c>
      <c r="AI41">
        <f t="shared" si="6"/>
      </c>
      <c r="AJ41">
        <f t="shared" si="6"/>
      </c>
    </row>
    <row r="42" spans="27:36" ht="16.5">
      <c r="AA42" t="str">
        <f>TEXT('基本資料'!$M$7,"00-")&amp;TEXT(ROW()-33,"00")</f>
        <v>04-09</v>
      </c>
      <c r="AB42">
        <f t="shared" si="7"/>
      </c>
      <c r="AC42">
        <f t="shared" si="7"/>
      </c>
      <c r="AD42">
        <f t="shared" si="7"/>
      </c>
      <c r="AE42">
        <f t="shared" si="7"/>
      </c>
      <c r="AG42">
        <f t="shared" si="6"/>
      </c>
      <c r="AH42">
        <f t="shared" si="6"/>
      </c>
      <c r="AI42">
        <f t="shared" si="6"/>
      </c>
      <c r="AJ42">
        <f t="shared" si="6"/>
      </c>
    </row>
    <row r="43" spans="27:36" ht="16.5">
      <c r="AA43" t="str">
        <f>TEXT('基本資料'!$M$7,"00-")&amp;TEXT(ROW()-33,"00")</f>
        <v>04-10</v>
      </c>
      <c r="AB43">
        <f t="shared" si="7"/>
      </c>
      <c r="AC43">
        <f t="shared" si="7"/>
      </c>
      <c r="AD43">
        <f t="shared" si="7"/>
      </c>
      <c r="AE43">
        <f t="shared" si="7"/>
      </c>
      <c r="AG43">
        <f t="shared" si="6"/>
      </c>
      <c r="AH43">
        <f t="shared" si="6"/>
      </c>
      <c r="AI43">
        <f t="shared" si="6"/>
      </c>
      <c r="AJ43">
        <f t="shared" si="6"/>
      </c>
    </row>
    <row r="44" spans="27:36" ht="16.5">
      <c r="AA44" t="str">
        <f>TEXT('基本資料'!$M$7,"00-")&amp;TEXT(ROW()-33,"00")</f>
        <v>04-11</v>
      </c>
      <c r="AB44">
        <f t="shared" si="7"/>
      </c>
      <c r="AC44">
        <f t="shared" si="7"/>
      </c>
      <c r="AD44">
        <f t="shared" si="7"/>
      </c>
      <c r="AE44">
        <f t="shared" si="7"/>
      </c>
      <c r="AG44">
        <f t="shared" si="6"/>
      </c>
      <c r="AH44">
        <f t="shared" si="6"/>
      </c>
      <c r="AI44">
        <f t="shared" si="6"/>
      </c>
      <c r="AJ44">
        <f t="shared" si="6"/>
      </c>
    </row>
    <row r="45" spans="27:36" ht="16.5">
      <c r="AA45" t="str">
        <f>TEXT('基本資料'!$M$7,"00-")&amp;TEXT(ROW()-33,"00")</f>
        <v>04-12</v>
      </c>
      <c r="AB45">
        <f t="shared" si="7"/>
      </c>
      <c r="AC45">
        <f t="shared" si="7"/>
      </c>
      <c r="AD45">
        <f t="shared" si="7"/>
      </c>
      <c r="AE45">
        <f t="shared" si="7"/>
      </c>
      <c r="AG45">
        <f t="shared" si="6"/>
      </c>
      <c r="AH45">
        <f t="shared" si="6"/>
      </c>
      <c r="AI45">
        <f t="shared" si="6"/>
      </c>
      <c r="AJ45">
        <f t="shared" si="6"/>
      </c>
    </row>
    <row r="46" spans="27:36" ht="16.5">
      <c r="AA46" t="str">
        <f>TEXT('基本資料'!$M$7,"00-")&amp;TEXT(ROW()-33,"00")</f>
        <v>04-13</v>
      </c>
      <c r="AB46">
        <f t="shared" si="7"/>
      </c>
      <c r="AC46">
        <f t="shared" si="7"/>
      </c>
      <c r="AD46">
        <f t="shared" si="7"/>
      </c>
      <c r="AE46">
        <f t="shared" si="7"/>
      </c>
      <c r="AG46">
        <f t="shared" si="6"/>
      </c>
      <c r="AH46">
        <f t="shared" si="6"/>
      </c>
      <c r="AI46">
        <f t="shared" si="6"/>
      </c>
      <c r="AJ46">
        <f t="shared" si="6"/>
      </c>
    </row>
    <row r="47" spans="27:36" ht="16.5">
      <c r="AA47" t="str">
        <f>TEXT('基本資料'!$M$7,"00-")&amp;TEXT(ROW()-33,"00")</f>
        <v>04-14</v>
      </c>
      <c r="AB47">
        <f t="shared" si="7"/>
      </c>
      <c r="AC47">
        <f t="shared" si="7"/>
      </c>
      <c r="AD47">
        <f t="shared" si="7"/>
      </c>
      <c r="AE47">
        <f t="shared" si="7"/>
      </c>
      <c r="AG47">
        <f t="shared" si="6"/>
      </c>
      <c r="AH47">
        <f t="shared" si="6"/>
      </c>
      <c r="AI47">
        <f t="shared" si="6"/>
      </c>
      <c r="AJ47">
        <f t="shared" si="6"/>
      </c>
    </row>
    <row r="48" spans="27:36" ht="16.5">
      <c r="AA48" t="str">
        <f>TEXT('基本資料'!$M$7,"00-")&amp;TEXT(ROW()-33,"00")</f>
        <v>04-15</v>
      </c>
      <c r="AB48">
        <f t="shared" si="7"/>
      </c>
      <c r="AC48">
        <f t="shared" si="7"/>
      </c>
      <c r="AD48">
        <f t="shared" si="7"/>
      </c>
      <c r="AE48">
        <f t="shared" si="7"/>
      </c>
      <c r="AG48">
        <f t="shared" si="6"/>
      </c>
      <c r="AH48">
        <f t="shared" si="6"/>
      </c>
      <c r="AI48">
        <f t="shared" si="6"/>
      </c>
      <c r="AJ48">
        <f t="shared" si="6"/>
      </c>
    </row>
    <row r="49" spans="27:36" ht="16.5">
      <c r="AA49" t="str">
        <f>TEXT('基本資料'!$N$7,"00-")&amp;TEXT(ROW()-48,"00")</f>
        <v>14-01</v>
      </c>
      <c r="AB49">
        <f t="shared" si="7"/>
      </c>
      <c r="AC49">
        <f t="shared" si="7"/>
      </c>
      <c r="AD49">
        <f t="shared" si="7"/>
      </c>
      <c r="AE49">
        <f t="shared" si="7"/>
      </c>
      <c r="AG49">
        <f t="shared" si="6"/>
      </c>
      <c r="AH49">
        <f t="shared" si="6"/>
      </c>
      <c r="AI49">
        <f t="shared" si="6"/>
      </c>
      <c r="AJ49">
        <f t="shared" si="6"/>
      </c>
    </row>
    <row r="50" spans="27:36" ht="16.5">
      <c r="AA50" t="str">
        <f>TEXT('基本資料'!$N$7,"00-")&amp;TEXT(ROW()-48,"00")</f>
        <v>14-02</v>
      </c>
      <c r="AB50">
        <f t="shared" si="7"/>
      </c>
      <c r="AC50">
        <f t="shared" si="7"/>
      </c>
      <c r="AD50">
        <f t="shared" si="7"/>
      </c>
      <c r="AE50">
        <f t="shared" si="7"/>
      </c>
      <c r="AG50">
        <f t="shared" si="6"/>
      </c>
      <c r="AH50">
        <f t="shared" si="6"/>
      </c>
      <c r="AI50">
        <f t="shared" si="6"/>
      </c>
      <c r="AJ50">
        <f t="shared" si="6"/>
      </c>
    </row>
    <row r="51" spans="27:36" ht="16.5">
      <c r="AA51" t="str">
        <f>TEXT('基本資料'!$N$7,"00-")&amp;TEXT(ROW()-48,"00")</f>
        <v>14-03</v>
      </c>
      <c r="AB51">
        <f t="shared" si="7"/>
      </c>
      <c r="AC51">
        <f t="shared" si="7"/>
      </c>
      <c r="AD51">
        <f t="shared" si="7"/>
      </c>
      <c r="AE51">
        <f t="shared" si="7"/>
      </c>
      <c r="AG51">
        <f t="shared" si="6"/>
      </c>
      <c r="AH51">
        <f t="shared" si="6"/>
      </c>
      <c r="AI51">
        <f t="shared" si="6"/>
      </c>
      <c r="AJ51">
        <f t="shared" si="6"/>
      </c>
    </row>
    <row r="52" spans="27:36" ht="16.5">
      <c r="AA52" t="str">
        <f>TEXT('基本資料'!$N$7,"00-")&amp;TEXT(ROW()-48,"00")</f>
        <v>14-04</v>
      </c>
      <c r="AB52">
        <f t="shared" si="7"/>
      </c>
      <c r="AC52">
        <f t="shared" si="7"/>
      </c>
      <c r="AD52">
        <f t="shared" si="7"/>
      </c>
      <c r="AE52">
        <f t="shared" si="7"/>
      </c>
      <c r="AG52">
        <f t="shared" si="6"/>
      </c>
      <c r="AH52">
        <f t="shared" si="6"/>
      </c>
      <c r="AI52">
        <f t="shared" si="6"/>
      </c>
      <c r="AJ52">
        <f t="shared" si="6"/>
      </c>
    </row>
    <row r="53" spans="27:36" ht="16.5">
      <c r="AA53" t="str">
        <f>TEXT('基本資料'!$N$7,"00-")&amp;TEXT(ROW()-48,"00")</f>
        <v>14-05</v>
      </c>
      <c r="AB53">
        <f t="shared" si="7"/>
      </c>
      <c r="AC53">
        <f t="shared" si="7"/>
      </c>
      <c r="AD53">
        <f t="shared" si="7"/>
      </c>
      <c r="AE53">
        <f t="shared" si="7"/>
      </c>
      <c r="AG53">
        <f t="shared" si="6"/>
      </c>
      <c r="AH53">
        <f t="shared" si="6"/>
      </c>
      <c r="AI53">
        <f t="shared" si="6"/>
      </c>
      <c r="AJ53">
        <f t="shared" si="6"/>
      </c>
    </row>
    <row r="54" spans="27:36" ht="16.5">
      <c r="AA54" t="str">
        <f>TEXT('基本資料'!$N$7,"00-")&amp;TEXT(ROW()-48,"00")</f>
        <v>14-06</v>
      </c>
      <c r="AB54">
        <f t="shared" si="7"/>
      </c>
      <c r="AC54">
        <f t="shared" si="7"/>
      </c>
      <c r="AD54">
        <f t="shared" si="7"/>
      </c>
      <c r="AE54">
        <f t="shared" si="7"/>
      </c>
      <c r="AG54">
        <f t="shared" si="6"/>
      </c>
      <c r="AH54">
        <f t="shared" si="6"/>
      </c>
      <c r="AI54">
        <f t="shared" si="6"/>
      </c>
      <c r="AJ54">
        <f t="shared" si="6"/>
      </c>
    </row>
    <row r="55" spans="27:36" ht="16.5">
      <c r="AA55" t="str">
        <f>TEXT('基本資料'!$N$7,"00-")&amp;TEXT(ROW()-48,"00")</f>
        <v>14-07</v>
      </c>
      <c r="AB55">
        <f t="shared" si="7"/>
      </c>
      <c r="AC55">
        <f t="shared" si="7"/>
      </c>
      <c r="AD55">
        <f t="shared" si="7"/>
      </c>
      <c r="AE55">
        <f t="shared" si="7"/>
      </c>
      <c r="AG55">
        <f t="shared" si="6"/>
      </c>
      <c r="AH55">
        <f t="shared" si="6"/>
      </c>
      <c r="AI55">
        <f t="shared" si="6"/>
      </c>
      <c r="AJ55">
        <f t="shared" si="6"/>
      </c>
    </row>
    <row r="56" spans="27:36" ht="16.5">
      <c r="AA56" t="str">
        <f>TEXT('基本資料'!$N$7,"00-")&amp;TEXT(ROW()-48,"00")</f>
        <v>14-08</v>
      </c>
      <c r="AB56">
        <f t="shared" si="7"/>
      </c>
      <c r="AC56">
        <f t="shared" si="7"/>
      </c>
      <c r="AD56">
        <f t="shared" si="7"/>
      </c>
      <c r="AE56">
        <f t="shared" si="7"/>
      </c>
      <c r="AG56">
        <f t="shared" si="6"/>
      </c>
      <c r="AH56">
        <f t="shared" si="6"/>
      </c>
      <c r="AI56">
        <f t="shared" si="6"/>
      </c>
      <c r="AJ56">
        <f t="shared" si="6"/>
      </c>
    </row>
    <row r="57" spans="27:36" ht="16.5">
      <c r="AA57" t="str">
        <f>TEXT('基本資料'!$N$7,"00-")&amp;TEXT(ROW()-48,"00")</f>
        <v>14-09</v>
      </c>
      <c r="AB57">
        <f t="shared" si="7"/>
      </c>
      <c r="AC57">
        <f t="shared" si="7"/>
      </c>
      <c r="AD57">
        <f t="shared" si="7"/>
      </c>
      <c r="AE57">
        <f t="shared" si="7"/>
      </c>
      <c r="AG57">
        <f t="shared" si="6"/>
      </c>
      <c r="AH57">
        <f t="shared" si="6"/>
      </c>
      <c r="AI57">
        <f t="shared" si="6"/>
      </c>
      <c r="AJ57">
        <f t="shared" si="6"/>
      </c>
    </row>
    <row r="58" spans="27:36" ht="16.5">
      <c r="AA58" t="str">
        <f>TEXT('基本資料'!$N$7,"00-")&amp;TEXT(ROW()-48,"00")</f>
        <v>14-10</v>
      </c>
      <c r="AB58">
        <f t="shared" si="7"/>
      </c>
      <c r="AC58">
        <f t="shared" si="7"/>
      </c>
      <c r="AD58">
        <f t="shared" si="7"/>
      </c>
      <c r="AE58">
        <f t="shared" si="7"/>
      </c>
      <c r="AG58">
        <f t="shared" si="6"/>
      </c>
      <c r="AH58">
        <f t="shared" si="6"/>
      </c>
      <c r="AI58">
        <f t="shared" si="6"/>
      </c>
      <c r="AJ58">
        <f t="shared" si="6"/>
      </c>
    </row>
    <row r="59" spans="27:36" ht="16.5">
      <c r="AA59" t="str">
        <f>TEXT('基本資料'!$N$7,"00-")&amp;TEXT(ROW()-48,"00")</f>
        <v>14-11</v>
      </c>
      <c r="AB59">
        <f t="shared" si="7"/>
      </c>
      <c r="AC59">
        <f t="shared" si="7"/>
      </c>
      <c r="AD59">
        <f t="shared" si="7"/>
      </c>
      <c r="AE59">
        <f t="shared" si="7"/>
      </c>
      <c r="AG59">
        <f t="shared" si="6"/>
      </c>
      <c r="AH59">
        <f t="shared" si="6"/>
      </c>
      <c r="AI59">
        <f t="shared" si="6"/>
      </c>
      <c r="AJ59">
        <f t="shared" si="6"/>
      </c>
    </row>
    <row r="60" spans="27:36" ht="16.5">
      <c r="AA60" t="str">
        <f>TEXT('基本資料'!$N$7,"00-")&amp;TEXT(ROW()-48,"00")</f>
        <v>14-12</v>
      </c>
      <c r="AB60">
        <f t="shared" si="7"/>
      </c>
      <c r="AC60">
        <f t="shared" si="7"/>
      </c>
      <c r="AD60">
        <f t="shared" si="7"/>
      </c>
      <c r="AE60">
        <f t="shared" si="7"/>
      </c>
      <c r="AG60">
        <f t="shared" si="6"/>
      </c>
      <c r="AH60">
        <f t="shared" si="6"/>
      </c>
      <c r="AI60">
        <f t="shared" si="6"/>
      </c>
      <c r="AJ60">
        <f t="shared" si="6"/>
      </c>
    </row>
    <row r="61" spans="27:36" ht="16.5">
      <c r="AA61" t="str">
        <f>TEXT('基本資料'!$N$7,"00-")&amp;TEXT(ROW()-48,"00")</f>
        <v>14-13</v>
      </c>
      <c r="AB61">
        <f t="shared" si="7"/>
      </c>
      <c r="AC61">
        <f t="shared" si="7"/>
      </c>
      <c r="AD61">
        <f t="shared" si="7"/>
      </c>
      <c r="AE61">
        <f t="shared" si="7"/>
      </c>
      <c r="AG61">
        <f t="shared" si="6"/>
      </c>
      <c r="AH61">
        <f t="shared" si="6"/>
      </c>
      <c r="AI61">
        <f t="shared" si="6"/>
      </c>
      <c r="AJ61">
        <f t="shared" si="6"/>
      </c>
    </row>
    <row r="62" spans="27:36" ht="16.5">
      <c r="AA62" t="str">
        <f>TEXT('基本資料'!$N$7,"00-")&amp;TEXT(ROW()-48,"00")</f>
        <v>14-14</v>
      </c>
      <c r="AB62">
        <f t="shared" si="7"/>
      </c>
      <c r="AC62">
        <f t="shared" si="7"/>
      </c>
      <c r="AD62">
        <f t="shared" si="7"/>
      </c>
      <c r="AE62">
        <f t="shared" si="7"/>
      </c>
      <c r="AG62">
        <f t="shared" si="6"/>
      </c>
      <c r="AH62">
        <f t="shared" si="6"/>
      </c>
      <c r="AI62">
        <f t="shared" si="6"/>
      </c>
      <c r="AJ62">
        <f t="shared" si="6"/>
      </c>
    </row>
    <row r="63" spans="27:36" ht="16.5">
      <c r="AA63" t="str">
        <f>TEXT('基本資料'!$N$7,"00-")&amp;TEXT(ROW()-48,"00")</f>
        <v>14-15</v>
      </c>
      <c r="AB63">
        <f t="shared" si="7"/>
      </c>
      <c r="AC63">
        <f t="shared" si="7"/>
      </c>
      <c r="AD63">
        <f t="shared" si="7"/>
      </c>
      <c r="AE63">
        <f t="shared" si="7"/>
      </c>
      <c r="AG63">
        <f t="shared" si="6"/>
      </c>
      <c r="AH63">
        <f t="shared" si="6"/>
      </c>
      <c r="AI63">
        <f t="shared" si="6"/>
      </c>
      <c r="AJ63">
        <f t="shared" si="6"/>
      </c>
    </row>
  </sheetData>
  <sheetProtection/>
  <mergeCells count="2">
    <mergeCell ref="A1:F1"/>
    <mergeCell ref="A35:F35"/>
  </mergeCells>
  <conditionalFormatting sqref="AB4:AE33">
    <cfRule type="expression" priority="2" dxfId="8">
      <formula>FIND(" ",C4)&gt;6</formula>
    </cfRule>
  </conditionalFormatting>
  <conditionalFormatting sqref="AG4:AJ33">
    <cfRule type="expression" priority="1" dxfId="8">
      <formula>FIND(" ",$AB$4)&gt;6</formula>
    </cfRule>
  </conditionalFormatting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62"/>
  <sheetViews>
    <sheetView zoomScalePageLayoutView="0" workbookViewId="0" topLeftCell="A1">
      <selection activeCell="F4" sqref="F4"/>
    </sheetView>
  </sheetViews>
  <sheetFormatPr defaultColWidth="9.00390625" defaultRowHeight="15.75"/>
  <cols>
    <col min="1" max="1" width="9.50390625" style="0" bestFit="1" customWidth="1"/>
    <col min="2" max="2" width="6.00390625" style="0" customWidth="1"/>
    <col min="3" max="6" width="22.625" style="0" customWidth="1"/>
    <col min="8" max="8" width="9.50390625" style="0" bestFit="1" customWidth="1"/>
  </cols>
  <sheetData>
    <row r="1" spans="1:8" ht="54" customHeight="1">
      <c r="A1" s="140" t="str">
        <f>'2月03日'!A1:F1</f>
        <v>渣打全國業餘高爾夫2015年2月份北區分區月賽</v>
      </c>
      <c r="B1" s="140"/>
      <c r="C1" s="140"/>
      <c r="D1" s="140"/>
      <c r="E1" s="140"/>
      <c r="F1" s="140"/>
      <c r="H1" s="19">
        <f>116-COUNTBLANK(C4:F32)</f>
        <v>55</v>
      </c>
    </row>
    <row r="2" spans="1:6" ht="20.25" thickBot="1">
      <c r="A2" s="22" t="str">
        <f>'2月03日'!A2</f>
        <v>地點：旭陽高爾夫俱樂部</v>
      </c>
      <c r="B2" s="22"/>
      <c r="C2" s="22"/>
      <c r="D2" s="23" t="s">
        <v>11</v>
      </c>
      <c r="E2" s="22"/>
      <c r="F2" s="76">
        <f>'2月04日'!F2+1</f>
        <v>42040</v>
      </c>
    </row>
    <row r="3" spans="1:6" ht="17.25" thickBot="1">
      <c r="A3" s="1" t="s">
        <v>6</v>
      </c>
      <c r="B3" s="2" t="s">
        <v>7</v>
      </c>
      <c r="C3" s="2" t="s">
        <v>1</v>
      </c>
      <c r="D3" s="2" t="s">
        <v>1</v>
      </c>
      <c r="E3" s="2" t="s">
        <v>1</v>
      </c>
      <c r="F3" s="3" t="s">
        <v>1</v>
      </c>
    </row>
    <row r="4" spans="1:36" ht="18.75">
      <c r="A4" s="4" t="s">
        <v>36</v>
      </c>
      <c r="B4" s="5">
        <v>0.2708333333333333</v>
      </c>
      <c r="C4" s="26" t="s">
        <v>68</v>
      </c>
      <c r="D4" s="26" t="s">
        <v>64</v>
      </c>
      <c r="E4" s="26" t="s">
        <v>65</v>
      </c>
      <c r="F4" s="27" t="s">
        <v>82</v>
      </c>
      <c r="AA4" t="str">
        <f>"Out-"&amp;TEXT(ROW()-3,"00")</f>
        <v>Out-01</v>
      </c>
      <c r="AB4" t="str">
        <f aca="true" t="shared" si="0" ref="AB4:AE23">IF(ISNA(VLOOKUP($AA4,$A$4:$F$32,COLUMN()-25,FALSE)),"",VLOOKUP($AA4,$A$4:$F$32,COLUMN()-25,FALSE))</f>
        <v>葉佳運  男Ｂ</v>
      </c>
      <c r="AC4" t="str">
        <f t="shared" si="0"/>
        <v>馮冠湧  男Ｂ</v>
      </c>
      <c r="AD4" t="str">
        <f t="shared" si="0"/>
        <v>溫　新  男Ｂ</v>
      </c>
      <c r="AE4" t="str">
        <f t="shared" si="0"/>
        <v>徐兆維  男Ｂ</v>
      </c>
      <c r="AG4" t="str">
        <f>IF(OR(AB4="",ISERROR(AB4)),"",LEFT(AB4,FIND(" ",AB4)-1))</f>
        <v>葉佳運</v>
      </c>
      <c r="AH4" t="str">
        <f aca="true" t="shared" si="1" ref="AH4:AJ18">IF(OR(AC4="",ISERROR(AC4)),"",LEFT(AC4,FIND(" ",AC4)-1))</f>
        <v>馮冠湧</v>
      </c>
      <c r="AI4" t="str">
        <f t="shared" si="1"/>
        <v>溫　新</v>
      </c>
      <c r="AJ4" t="str">
        <f t="shared" si="1"/>
        <v>徐兆維</v>
      </c>
    </row>
    <row r="5" spans="1:36" ht="18.75">
      <c r="A5" s="9" t="s">
        <v>37</v>
      </c>
      <c r="B5" s="10">
        <v>0.2770833333333333</v>
      </c>
      <c r="C5" s="28" t="s">
        <v>83</v>
      </c>
      <c r="D5" s="28" t="s">
        <v>78</v>
      </c>
      <c r="E5" s="28" t="s">
        <v>221</v>
      </c>
      <c r="F5" s="29" t="s">
        <v>222</v>
      </c>
      <c r="AA5" t="str">
        <f aca="true" t="shared" si="2" ref="AA5:AA17">"Out-"&amp;TEXT(ROW()-3,"00")</f>
        <v>Out-02</v>
      </c>
      <c r="AB5" t="str">
        <f t="shared" si="0"/>
        <v>潘繹凱  男Ｂ</v>
      </c>
      <c r="AC5" t="str">
        <f t="shared" si="0"/>
        <v>黃奕銘  男Ｂ</v>
      </c>
      <c r="AD5" t="str">
        <f t="shared" si="0"/>
        <v>黃承瀚  男Ｂ</v>
      </c>
      <c r="AE5" t="str">
        <f t="shared" si="0"/>
        <v>黃而夫  男Ｂ</v>
      </c>
      <c r="AG5" t="str">
        <f aca="true" t="shared" si="3" ref="AG5:AJ32">IF(OR(AB5="",ISERROR(AB5)),"",LEFT(AB5,FIND(" ",AB5)-1))</f>
        <v>潘繹凱</v>
      </c>
      <c r="AH5" t="str">
        <f t="shared" si="1"/>
        <v>黃奕銘</v>
      </c>
      <c r="AI5" t="str">
        <f t="shared" si="1"/>
        <v>黃承瀚</v>
      </c>
      <c r="AJ5" t="str">
        <f t="shared" si="1"/>
        <v>黃而夫</v>
      </c>
    </row>
    <row r="6" spans="1:36" ht="18.75">
      <c r="A6" s="9" t="s">
        <v>38</v>
      </c>
      <c r="B6" s="10">
        <v>0.28333333333333327</v>
      </c>
      <c r="C6" s="28" t="s">
        <v>69</v>
      </c>
      <c r="D6" s="28" t="s">
        <v>49</v>
      </c>
      <c r="E6" s="28" t="s">
        <v>80</v>
      </c>
      <c r="F6" s="29" t="s">
        <v>223</v>
      </c>
      <c r="AA6" t="str">
        <f t="shared" si="2"/>
        <v>Out-03</v>
      </c>
      <c r="AB6" t="str">
        <f t="shared" si="0"/>
        <v>羅政元  男Ｂ</v>
      </c>
      <c r="AC6" t="str">
        <f t="shared" si="0"/>
        <v>林銓泰  男Ｂ</v>
      </c>
      <c r="AD6" t="str">
        <f t="shared" si="0"/>
        <v>黃至謙  男Ｂ</v>
      </c>
      <c r="AE6" t="str">
        <f t="shared" si="0"/>
        <v>郭翰農  男Ｂ</v>
      </c>
      <c r="AG6" t="str">
        <f t="shared" si="3"/>
        <v>羅政元</v>
      </c>
      <c r="AH6" t="str">
        <f t="shared" si="1"/>
        <v>林銓泰</v>
      </c>
      <c r="AI6" t="str">
        <f t="shared" si="1"/>
        <v>黃至謙</v>
      </c>
      <c r="AJ6" t="str">
        <f t="shared" si="1"/>
        <v>郭翰農</v>
      </c>
    </row>
    <row r="7" spans="1:36" ht="18.75">
      <c r="A7" s="9" t="s">
        <v>39</v>
      </c>
      <c r="B7" s="10">
        <v>0.28958333333333325</v>
      </c>
      <c r="C7" s="28" t="s">
        <v>77</v>
      </c>
      <c r="D7" s="28" t="s">
        <v>60</v>
      </c>
      <c r="E7" s="28" t="s">
        <v>54</v>
      </c>
      <c r="F7" s="29" t="s">
        <v>50</v>
      </c>
      <c r="AA7" t="str">
        <f t="shared" si="2"/>
        <v>Out-04</v>
      </c>
      <c r="AB7" t="str">
        <f t="shared" si="0"/>
        <v>郭傳良  男Ｂ</v>
      </c>
      <c r="AC7" t="str">
        <f t="shared" si="0"/>
        <v>周雨農  男Ｂ</v>
      </c>
      <c r="AD7" t="str">
        <f t="shared" si="0"/>
        <v>葉佳胤  男Ｂ</v>
      </c>
      <c r="AE7" t="str">
        <f t="shared" si="0"/>
        <v>陳霆宇  男Ｂ</v>
      </c>
      <c r="AG7" t="str">
        <f t="shared" si="3"/>
        <v>郭傳良</v>
      </c>
      <c r="AH7" t="str">
        <f t="shared" si="1"/>
        <v>周雨農</v>
      </c>
      <c r="AI7" t="str">
        <f t="shared" si="1"/>
        <v>葉佳胤</v>
      </c>
      <c r="AJ7" t="str">
        <f t="shared" si="1"/>
        <v>陳霆宇</v>
      </c>
    </row>
    <row r="8" spans="1:36" ht="18.75">
      <c r="A8" s="9" t="s">
        <v>40</v>
      </c>
      <c r="B8" s="10">
        <v>0.2958333333333332</v>
      </c>
      <c r="C8" s="28" t="s">
        <v>76</v>
      </c>
      <c r="D8" s="28" t="s">
        <v>84</v>
      </c>
      <c r="E8" s="28" t="s">
        <v>73</v>
      </c>
      <c r="F8" s="29" t="s">
        <v>70</v>
      </c>
      <c r="AA8" t="str">
        <f t="shared" si="2"/>
        <v>Out-05</v>
      </c>
      <c r="AB8" t="str">
        <f t="shared" si="0"/>
        <v>黃至翊  男Ｂ</v>
      </c>
      <c r="AC8" t="str">
        <f t="shared" si="0"/>
        <v>許維宸  男Ｂ</v>
      </c>
      <c r="AD8" t="str">
        <f t="shared" si="0"/>
        <v>黃泊儒  男Ｂ</v>
      </c>
      <c r="AE8" t="str">
        <f t="shared" si="0"/>
        <v>林晉永  男Ｂ</v>
      </c>
      <c r="AG8" t="str">
        <f t="shared" si="3"/>
        <v>黃至翊</v>
      </c>
      <c r="AH8" t="str">
        <f t="shared" si="1"/>
        <v>許維宸</v>
      </c>
      <c r="AI8" t="str">
        <f t="shared" si="1"/>
        <v>黃泊儒</v>
      </c>
      <c r="AJ8" t="str">
        <f t="shared" si="1"/>
        <v>林晉永</v>
      </c>
    </row>
    <row r="9" spans="1:36" ht="18.75">
      <c r="A9" s="9" t="s">
        <v>41</v>
      </c>
      <c r="B9" s="10">
        <v>0.3020833333333332</v>
      </c>
      <c r="C9" s="28" t="s">
        <v>224</v>
      </c>
      <c r="D9" s="28" t="s">
        <v>81</v>
      </c>
      <c r="E9" s="28" t="s">
        <v>79</v>
      </c>
      <c r="F9" s="29" t="s">
        <v>48</v>
      </c>
      <c r="AA9" t="str">
        <f t="shared" si="2"/>
        <v>Out-06</v>
      </c>
      <c r="AB9" t="str">
        <f t="shared" si="0"/>
        <v>莊文諺  男Ｂ</v>
      </c>
      <c r="AC9" t="str">
        <f t="shared" si="0"/>
        <v>林紹白  男Ｂ</v>
      </c>
      <c r="AD9" t="str">
        <f t="shared" si="0"/>
        <v>廖家呈  男Ｂ</v>
      </c>
      <c r="AE9" t="str">
        <f t="shared" si="0"/>
        <v>廖崇漢  男Ｂ</v>
      </c>
      <c r="AG9" t="str">
        <f t="shared" si="3"/>
        <v>莊文諺</v>
      </c>
      <c r="AH9" t="str">
        <f t="shared" si="1"/>
        <v>林紹白</v>
      </c>
      <c r="AI9" t="str">
        <f t="shared" si="1"/>
        <v>廖家呈</v>
      </c>
      <c r="AJ9" t="str">
        <f t="shared" si="1"/>
        <v>廖崇漢</v>
      </c>
    </row>
    <row r="10" spans="1:36" ht="18.75">
      <c r="A10" s="21" t="s">
        <v>202</v>
      </c>
      <c r="B10" s="10">
        <v>0.3083333333333332</v>
      </c>
      <c r="C10" s="28" t="s">
        <v>75</v>
      </c>
      <c r="D10" s="28" t="s">
        <v>225</v>
      </c>
      <c r="E10" s="28" t="s">
        <v>72</v>
      </c>
      <c r="F10" s="29" t="s">
        <v>51</v>
      </c>
      <c r="AA10" t="str">
        <f t="shared" si="2"/>
        <v>Out-07</v>
      </c>
      <c r="AB10" t="str">
        <f t="shared" si="0"/>
        <v>陳　澤  男Ｂ</v>
      </c>
      <c r="AC10" t="str">
        <f t="shared" si="0"/>
        <v>陳　瑋  男Ｂ</v>
      </c>
      <c r="AD10" t="str">
        <f t="shared" si="0"/>
        <v>鄧庭皓  男Ｂ</v>
      </c>
      <c r="AE10" t="str">
        <f t="shared" si="0"/>
        <v>詹亞維  男Ｂ</v>
      </c>
      <c r="AG10" t="str">
        <f t="shared" si="3"/>
        <v>陳　澤</v>
      </c>
      <c r="AH10" t="str">
        <f t="shared" si="1"/>
        <v>陳　瑋</v>
      </c>
      <c r="AI10" t="str">
        <f t="shared" si="1"/>
        <v>鄧庭皓</v>
      </c>
      <c r="AJ10" t="str">
        <f t="shared" si="1"/>
        <v>詹亞維</v>
      </c>
    </row>
    <row r="11" spans="1:36" ht="18.75">
      <c r="A11" s="21" t="s">
        <v>42</v>
      </c>
      <c r="B11" s="10">
        <v>0.2708333333333333</v>
      </c>
      <c r="C11" s="28" t="s">
        <v>229</v>
      </c>
      <c r="D11" s="28" t="s">
        <v>59</v>
      </c>
      <c r="E11" s="28" t="s">
        <v>226</v>
      </c>
      <c r="F11" s="29" t="s">
        <v>9</v>
      </c>
      <c r="AA11" t="str">
        <f t="shared" si="2"/>
        <v>Out-08</v>
      </c>
      <c r="AB11">
        <f t="shared" si="0"/>
      </c>
      <c r="AC11">
        <f t="shared" si="0"/>
      </c>
      <c r="AD11">
        <f t="shared" si="0"/>
      </c>
      <c r="AE11">
        <f t="shared" si="0"/>
      </c>
      <c r="AG11">
        <f t="shared" si="3"/>
      </c>
      <c r="AH11">
        <f t="shared" si="1"/>
      </c>
      <c r="AI11">
        <f t="shared" si="1"/>
      </c>
      <c r="AJ11">
        <f t="shared" si="1"/>
      </c>
    </row>
    <row r="12" spans="1:36" ht="18.75">
      <c r="A12" s="21" t="s">
        <v>43</v>
      </c>
      <c r="B12" s="10">
        <v>0.2770833333333333</v>
      </c>
      <c r="C12" s="28" t="s">
        <v>66</v>
      </c>
      <c r="D12" s="28" t="s">
        <v>12</v>
      </c>
      <c r="E12" s="28" t="s">
        <v>71</v>
      </c>
      <c r="F12" s="29" t="s">
        <v>227</v>
      </c>
      <c r="AA12" t="str">
        <f t="shared" si="2"/>
        <v>Out-09</v>
      </c>
      <c r="AB12">
        <f t="shared" si="0"/>
      </c>
      <c r="AC12">
        <f t="shared" si="0"/>
      </c>
      <c r="AD12">
        <f t="shared" si="0"/>
      </c>
      <c r="AE12">
        <f t="shared" si="0"/>
      </c>
      <c r="AG12">
        <f t="shared" si="3"/>
      </c>
      <c r="AH12">
        <f t="shared" si="1"/>
      </c>
      <c r="AI12">
        <f t="shared" si="1"/>
      </c>
      <c r="AJ12">
        <f t="shared" si="1"/>
      </c>
    </row>
    <row r="13" spans="1:36" ht="18.75">
      <c r="A13" s="21" t="s">
        <v>44</v>
      </c>
      <c r="B13" s="10">
        <v>0.28333333333333327</v>
      </c>
      <c r="C13" s="28" t="s">
        <v>53</v>
      </c>
      <c r="D13" s="28" t="s">
        <v>228</v>
      </c>
      <c r="E13" s="28" t="s">
        <v>67</v>
      </c>
      <c r="F13" s="29" t="s">
        <v>74</v>
      </c>
      <c r="AA13" t="str">
        <f t="shared" si="2"/>
        <v>Out-10</v>
      </c>
      <c r="AB13">
        <f t="shared" si="0"/>
      </c>
      <c r="AC13">
        <f t="shared" si="0"/>
      </c>
      <c r="AD13">
        <f t="shared" si="0"/>
      </c>
      <c r="AE13">
        <f t="shared" si="0"/>
      </c>
      <c r="AG13">
        <f t="shared" si="3"/>
      </c>
      <c r="AH13">
        <f t="shared" si="1"/>
      </c>
      <c r="AI13">
        <f t="shared" si="1"/>
      </c>
      <c r="AJ13">
        <f t="shared" si="1"/>
      </c>
    </row>
    <row r="14" spans="1:36" ht="18.75">
      <c r="A14" s="9" t="s">
        <v>45</v>
      </c>
      <c r="B14" s="10">
        <v>0.28958333333333325</v>
      </c>
      <c r="C14" s="28" t="s">
        <v>217</v>
      </c>
      <c r="D14" s="28" t="s">
        <v>62</v>
      </c>
      <c r="E14" s="28" t="s">
        <v>61</v>
      </c>
      <c r="F14" s="29" t="s">
        <v>86</v>
      </c>
      <c r="AA14" t="str">
        <f t="shared" si="2"/>
        <v>Out-11</v>
      </c>
      <c r="AB14">
        <f t="shared" si="0"/>
      </c>
      <c r="AC14">
        <f t="shared" si="0"/>
      </c>
      <c r="AD14">
        <f t="shared" si="0"/>
      </c>
      <c r="AE14">
        <f t="shared" si="0"/>
      </c>
      <c r="AG14">
        <f t="shared" si="3"/>
      </c>
      <c r="AH14">
        <f t="shared" si="1"/>
      </c>
      <c r="AI14">
        <f t="shared" si="1"/>
      </c>
      <c r="AJ14">
        <f t="shared" si="1"/>
      </c>
    </row>
    <row r="15" spans="1:36" ht="18.75">
      <c r="A15" s="9" t="s">
        <v>46</v>
      </c>
      <c r="B15" s="10">
        <v>0.2958333333333332</v>
      </c>
      <c r="C15" s="28" t="s">
        <v>85</v>
      </c>
      <c r="D15" s="28" t="s">
        <v>88</v>
      </c>
      <c r="E15" s="28" t="s">
        <v>218</v>
      </c>
      <c r="F15" s="29" t="s">
        <v>219</v>
      </c>
      <c r="AA15" t="str">
        <f t="shared" si="2"/>
        <v>Out-12</v>
      </c>
      <c r="AB15">
        <f t="shared" si="0"/>
      </c>
      <c r="AC15">
        <f t="shared" si="0"/>
      </c>
      <c r="AD15">
        <f t="shared" si="0"/>
      </c>
      <c r="AE15">
        <f t="shared" si="0"/>
      </c>
      <c r="AG15">
        <f t="shared" si="3"/>
      </c>
      <c r="AH15">
        <f t="shared" si="1"/>
      </c>
      <c r="AI15">
        <f t="shared" si="1"/>
      </c>
      <c r="AJ15">
        <f t="shared" si="1"/>
      </c>
    </row>
    <row r="16" spans="1:36" ht="18.75">
      <c r="A16" s="9" t="s">
        <v>47</v>
      </c>
      <c r="B16" s="10">
        <v>0.3020833333333332</v>
      </c>
      <c r="C16" s="28" t="s">
        <v>13</v>
      </c>
      <c r="D16" s="28" t="s">
        <v>89</v>
      </c>
      <c r="E16" s="28" t="s">
        <v>220</v>
      </c>
      <c r="F16" s="29" t="s">
        <v>159</v>
      </c>
      <c r="AA16" t="str">
        <f t="shared" si="2"/>
        <v>Out-13</v>
      </c>
      <c r="AB16">
        <f t="shared" si="0"/>
      </c>
      <c r="AC16">
        <f t="shared" si="0"/>
      </c>
      <c r="AD16">
        <f t="shared" si="0"/>
      </c>
      <c r="AE16">
        <f t="shared" si="0"/>
      </c>
      <c r="AG16">
        <f t="shared" si="3"/>
      </c>
      <c r="AH16">
        <f t="shared" si="1"/>
      </c>
      <c r="AI16">
        <f t="shared" si="1"/>
      </c>
      <c r="AJ16">
        <f t="shared" si="1"/>
      </c>
    </row>
    <row r="17" spans="1:36" ht="18.75">
      <c r="A17" s="9" t="s">
        <v>157</v>
      </c>
      <c r="B17" s="10">
        <v>0.3083333333333332</v>
      </c>
      <c r="C17" s="28" t="s">
        <v>55</v>
      </c>
      <c r="D17" s="28" t="s">
        <v>87</v>
      </c>
      <c r="E17" s="28" t="s">
        <v>52</v>
      </c>
      <c r="F17" s="29" t="s">
        <v>63</v>
      </c>
      <c r="AA17" t="str">
        <f t="shared" si="2"/>
        <v>Out-14</v>
      </c>
      <c r="AB17">
        <f t="shared" si="0"/>
      </c>
      <c r="AC17">
        <f t="shared" si="0"/>
      </c>
      <c r="AD17">
        <f t="shared" si="0"/>
      </c>
      <c r="AE17">
        <f t="shared" si="0"/>
      </c>
      <c r="AG17">
        <f t="shared" si="3"/>
      </c>
      <c r="AH17">
        <f t="shared" si="1"/>
      </c>
      <c r="AI17">
        <f t="shared" si="1"/>
      </c>
      <c r="AJ17">
        <f t="shared" si="1"/>
      </c>
    </row>
    <row r="18" spans="1:36" ht="18.75">
      <c r="A18" s="9"/>
      <c r="B18" s="10"/>
      <c r="C18" s="28"/>
      <c r="D18" s="28"/>
      <c r="E18" s="28"/>
      <c r="F18" s="29"/>
      <c r="AA18" t="str">
        <f>"In-"&amp;TEXT(ROW()-18,"00")</f>
        <v>In-00</v>
      </c>
      <c r="AB18">
        <f t="shared" si="0"/>
      </c>
      <c r="AC18">
        <f t="shared" si="0"/>
      </c>
      <c r="AD18">
        <f t="shared" si="0"/>
      </c>
      <c r="AE18">
        <f t="shared" si="0"/>
      </c>
      <c r="AG18">
        <f t="shared" si="3"/>
      </c>
      <c r="AH18">
        <f t="shared" si="1"/>
      </c>
      <c r="AI18">
        <f t="shared" si="1"/>
      </c>
      <c r="AJ18">
        <f t="shared" si="1"/>
      </c>
    </row>
    <row r="19" spans="1:36" ht="18.75">
      <c r="A19" s="9"/>
      <c r="B19" s="10"/>
      <c r="C19" s="28"/>
      <c r="D19" s="28"/>
      <c r="E19" s="28"/>
      <c r="F19" s="29"/>
      <c r="AA19" t="str">
        <f aca="true" t="shared" si="4" ref="AA19:AA32">"In-"&amp;TEXT(ROW()-18,"00")</f>
        <v>In-01</v>
      </c>
      <c r="AB19" t="str">
        <f t="shared" si="0"/>
        <v>楊子賢  男Ｂ</v>
      </c>
      <c r="AC19" t="str">
        <f t="shared" si="0"/>
        <v>周柏岳  男Ｂ</v>
      </c>
      <c r="AD19" t="str">
        <f t="shared" si="0"/>
        <v>黃鈺睿  男Ｂ</v>
      </c>
      <c r="AE19">
        <f t="shared" si="0"/>
      </c>
      <c r="AG19" t="str">
        <f t="shared" si="3"/>
        <v>楊子賢</v>
      </c>
      <c r="AH19" t="str">
        <f t="shared" si="3"/>
        <v>周柏岳</v>
      </c>
      <c r="AI19" t="str">
        <f t="shared" si="3"/>
        <v>黃鈺睿</v>
      </c>
      <c r="AJ19">
        <f t="shared" si="3"/>
      </c>
    </row>
    <row r="20" spans="1:36" ht="18.75">
      <c r="A20" s="21"/>
      <c r="B20" s="10"/>
      <c r="C20" s="28"/>
      <c r="D20" s="28"/>
      <c r="E20" s="28"/>
      <c r="F20" s="29"/>
      <c r="AA20" t="str">
        <f t="shared" si="4"/>
        <v>In-02</v>
      </c>
      <c r="AB20" t="str">
        <f t="shared" si="0"/>
        <v>佐佐木崇峻  男Ｂ</v>
      </c>
      <c r="AC20" t="str">
        <f t="shared" si="0"/>
        <v>郭謙羿  男Ｂ</v>
      </c>
      <c r="AD20" t="str">
        <f t="shared" si="0"/>
        <v>林凡皓  男Ｂ</v>
      </c>
      <c r="AE20" t="str">
        <f t="shared" si="0"/>
        <v>曾紹綸  男Ｂ</v>
      </c>
      <c r="AG20" t="str">
        <f t="shared" si="3"/>
        <v>佐佐木崇峻</v>
      </c>
      <c r="AH20" t="str">
        <f t="shared" si="3"/>
        <v>郭謙羿</v>
      </c>
      <c r="AI20" t="str">
        <f t="shared" si="3"/>
        <v>林凡皓</v>
      </c>
      <c r="AJ20" t="str">
        <f t="shared" si="3"/>
        <v>曾紹綸</v>
      </c>
    </row>
    <row r="21" spans="1:36" ht="18.75">
      <c r="A21" s="21"/>
      <c r="B21" s="10"/>
      <c r="C21" s="28"/>
      <c r="D21" s="28"/>
      <c r="E21" s="28"/>
      <c r="F21" s="29"/>
      <c r="AA21" t="str">
        <f t="shared" si="4"/>
        <v>In-03</v>
      </c>
      <c r="AB21" t="str">
        <f t="shared" si="0"/>
        <v>朱吉莘  男Ｂ</v>
      </c>
      <c r="AC21" t="str">
        <f t="shared" si="0"/>
        <v>林辰翰  男Ｂ</v>
      </c>
      <c r="AD21" t="str">
        <f t="shared" si="0"/>
        <v>沙比亞特馬克  男Ｂ</v>
      </c>
      <c r="AE21" t="str">
        <f t="shared" si="0"/>
        <v>黃言奕  男Ｂ</v>
      </c>
      <c r="AG21" t="str">
        <f t="shared" si="3"/>
        <v>朱吉莘</v>
      </c>
      <c r="AH21" t="str">
        <f t="shared" si="3"/>
        <v>林辰翰</v>
      </c>
      <c r="AI21" t="str">
        <f t="shared" si="3"/>
        <v>沙比亞特馬克</v>
      </c>
      <c r="AJ21" t="str">
        <f t="shared" si="3"/>
        <v>黃言奕</v>
      </c>
    </row>
    <row r="22" spans="1:36" ht="18.75">
      <c r="A22" s="21"/>
      <c r="B22" s="10"/>
      <c r="C22" s="28"/>
      <c r="D22" s="28"/>
      <c r="E22" s="28"/>
      <c r="F22" s="29"/>
      <c r="AA22" t="str">
        <f t="shared" si="4"/>
        <v>In-04</v>
      </c>
      <c r="AB22" t="str">
        <f t="shared" si="0"/>
        <v>陳敏薰  女Ｂ</v>
      </c>
      <c r="AC22" t="str">
        <f t="shared" si="0"/>
        <v>周翊庭  女Ｂ</v>
      </c>
      <c r="AD22" t="str">
        <f t="shared" si="0"/>
        <v>陳姿凝  女Ｂ</v>
      </c>
      <c r="AE22" t="str">
        <f t="shared" si="0"/>
        <v>楊亞賓  女Ｂ</v>
      </c>
      <c r="AG22" t="str">
        <f t="shared" si="3"/>
        <v>陳敏薰</v>
      </c>
      <c r="AH22" t="str">
        <f t="shared" si="3"/>
        <v>周翊庭</v>
      </c>
      <c r="AI22" t="str">
        <f t="shared" si="3"/>
        <v>陳姿凝</v>
      </c>
      <c r="AJ22" t="str">
        <f t="shared" si="3"/>
        <v>楊亞賓</v>
      </c>
    </row>
    <row r="23" spans="1:36" ht="18.75">
      <c r="A23" s="21"/>
      <c r="B23" s="10"/>
      <c r="C23" s="28"/>
      <c r="D23" s="28"/>
      <c r="E23" s="28"/>
      <c r="F23" s="29"/>
      <c r="AA23" t="str">
        <f t="shared" si="4"/>
        <v>In-05</v>
      </c>
      <c r="AB23" t="str">
        <f t="shared" si="0"/>
        <v>曾彩晴  女Ｂ</v>
      </c>
      <c r="AC23" t="str">
        <f t="shared" si="0"/>
        <v>戴佑珊  女Ｂ</v>
      </c>
      <c r="AD23" t="str">
        <f t="shared" si="0"/>
        <v>謝佳彧  女Ｂ</v>
      </c>
      <c r="AE23" t="str">
        <f t="shared" si="0"/>
        <v>詹芷綺  女Ｂ</v>
      </c>
      <c r="AG23" t="str">
        <f t="shared" si="3"/>
        <v>曾彩晴</v>
      </c>
      <c r="AH23" t="str">
        <f t="shared" si="3"/>
        <v>戴佑珊</v>
      </c>
      <c r="AI23" t="str">
        <f t="shared" si="3"/>
        <v>謝佳彧</v>
      </c>
      <c r="AJ23" t="str">
        <f t="shared" si="3"/>
        <v>詹芷綺</v>
      </c>
    </row>
    <row r="24" spans="1:36" ht="18.75">
      <c r="A24" s="21"/>
      <c r="B24" s="10"/>
      <c r="C24" s="28"/>
      <c r="D24" s="28"/>
      <c r="E24" s="28"/>
      <c r="F24" s="29"/>
      <c r="AA24" t="str">
        <f t="shared" si="4"/>
        <v>In-06</v>
      </c>
      <c r="AB24" t="str">
        <f aca="true" t="shared" si="5" ref="AB24:AE43">IF(ISNA(VLOOKUP($AA24,$A$4:$F$32,COLUMN()-25,FALSE)),"",VLOOKUP($AA24,$A$4:$F$32,COLUMN()-25,FALSE))</f>
        <v>林冠妤  女Ｂ</v>
      </c>
      <c r="AC24" t="str">
        <f t="shared" si="5"/>
        <v>楊棋文  女Ｂ</v>
      </c>
      <c r="AD24" t="str">
        <f t="shared" si="5"/>
        <v>陳葶伃  女Ｂ</v>
      </c>
      <c r="AE24" t="str">
        <f t="shared" si="5"/>
        <v>盧昕妤  女Ｂ</v>
      </c>
      <c r="AG24" t="str">
        <f t="shared" si="3"/>
        <v>林冠妤</v>
      </c>
      <c r="AH24" t="str">
        <f t="shared" si="3"/>
        <v>楊棋文</v>
      </c>
      <c r="AI24" t="str">
        <f t="shared" si="3"/>
        <v>陳葶伃</v>
      </c>
      <c r="AJ24" t="str">
        <f t="shared" si="3"/>
        <v>盧昕妤</v>
      </c>
    </row>
    <row r="25" spans="1:36" ht="18.75">
      <c r="A25" s="9"/>
      <c r="B25" s="10"/>
      <c r="C25" s="28"/>
      <c r="D25" s="28"/>
      <c r="E25" s="28"/>
      <c r="F25" s="29"/>
      <c r="AA25" t="str">
        <f t="shared" si="4"/>
        <v>In-07</v>
      </c>
      <c r="AB25" t="str">
        <f t="shared" si="5"/>
        <v>林家榆  女Ｂ</v>
      </c>
      <c r="AC25" t="str">
        <f t="shared" si="5"/>
        <v>陳奕融  女Ｂ</v>
      </c>
      <c r="AD25" t="str">
        <f t="shared" si="5"/>
        <v>邱譓芠  女Ｂ</v>
      </c>
      <c r="AE25" t="str">
        <f t="shared" si="5"/>
        <v>劉可艾  女Ｂ</v>
      </c>
      <c r="AG25" t="str">
        <f t="shared" si="3"/>
        <v>林家榆</v>
      </c>
      <c r="AH25" t="str">
        <f t="shared" si="3"/>
        <v>陳奕融</v>
      </c>
      <c r="AI25" t="str">
        <f t="shared" si="3"/>
        <v>邱譓芠</v>
      </c>
      <c r="AJ25" t="str">
        <f t="shared" si="3"/>
        <v>劉可艾</v>
      </c>
    </row>
    <row r="26" spans="1:36" ht="18.75">
      <c r="A26" s="9"/>
      <c r="B26" s="10"/>
      <c r="C26" s="28"/>
      <c r="D26" s="28"/>
      <c r="E26" s="28"/>
      <c r="F26" s="29"/>
      <c r="AA26" t="str">
        <f t="shared" si="4"/>
        <v>In-08</v>
      </c>
      <c r="AB26">
        <f t="shared" si="5"/>
      </c>
      <c r="AC26">
        <f t="shared" si="5"/>
      </c>
      <c r="AD26">
        <f t="shared" si="5"/>
      </c>
      <c r="AE26">
        <f t="shared" si="5"/>
      </c>
      <c r="AG26">
        <f t="shared" si="3"/>
      </c>
      <c r="AH26">
        <f t="shared" si="3"/>
      </c>
      <c r="AI26">
        <f t="shared" si="3"/>
      </c>
      <c r="AJ26">
        <f t="shared" si="3"/>
      </c>
    </row>
    <row r="27" spans="1:36" ht="18.75">
      <c r="A27" s="9"/>
      <c r="B27" s="10"/>
      <c r="C27" s="28"/>
      <c r="D27" s="28"/>
      <c r="E27" s="28"/>
      <c r="F27" s="29"/>
      <c r="AA27" t="str">
        <f t="shared" si="4"/>
        <v>In-09</v>
      </c>
      <c r="AB27">
        <f t="shared" si="5"/>
      </c>
      <c r="AC27">
        <f t="shared" si="5"/>
      </c>
      <c r="AD27">
        <f t="shared" si="5"/>
      </c>
      <c r="AE27">
        <f t="shared" si="5"/>
      </c>
      <c r="AG27">
        <f t="shared" si="3"/>
      </c>
      <c r="AH27">
        <f t="shared" si="3"/>
      </c>
      <c r="AI27">
        <f t="shared" si="3"/>
      </c>
      <c r="AJ27">
        <f t="shared" si="3"/>
      </c>
    </row>
    <row r="28" spans="1:36" ht="18.75">
      <c r="A28" s="9"/>
      <c r="B28" s="10"/>
      <c r="C28" s="28"/>
      <c r="D28" s="28"/>
      <c r="E28" s="28"/>
      <c r="F28" s="29"/>
      <c r="AA28" t="str">
        <f t="shared" si="4"/>
        <v>In-10</v>
      </c>
      <c r="AB28">
        <f t="shared" si="5"/>
      </c>
      <c r="AC28">
        <f t="shared" si="5"/>
      </c>
      <c r="AD28">
        <f t="shared" si="5"/>
      </c>
      <c r="AE28">
        <f t="shared" si="5"/>
      </c>
      <c r="AG28">
        <f t="shared" si="3"/>
      </c>
      <c r="AH28">
        <f t="shared" si="3"/>
      </c>
      <c r="AI28">
        <f t="shared" si="3"/>
      </c>
      <c r="AJ28">
        <f t="shared" si="3"/>
      </c>
    </row>
    <row r="29" spans="1:36" ht="18.75">
      <c r="A29" s="9"/>
      <c r="B29" s="10"/>
      <c r="C29" s="28"/>
      <c r="D29" s="28"/>
      <c r="E29" s="28"/>
      <c r="F29" s="29"/>
      <c r="AA29" t="str">
        <f t="shared" si="4"/>
        <v>In-11</v>
      </c>
      <c r="AB29">
        <f t="shared" si="5"/>
      </c>
      <c r="AC29">
        <f t="shared" si="5"/>
      </c>
      <c r="AD29">
        <f t="shared" si="5"/>
      </c>
      <c r="AE29">
        <f t="shared" si="5"/>
      </c>
      <c r="AG29">
        <f t="shared" si="3"/>
      </c>
      <c r="AH29">
        <f t="shared" si="3"/>
      </c>
      <c r="AI29">
        <f t="shared" si="3"/>
      </c>
      <c r="AJ29">
        <f t="shared" si="3"/>
      </c>
    </row>
    <row r="30" spans="1:36" ht="18.75">
      <c r="A30" s="9"/>
      <c r="B30" s="10"/>
      <c r="C30" s="28"/>
      <c r="D30" s="28"/>
      <c r="E30" s="28"/>
      <c r="F30" s="29"/>
      <c r="AA30" t="str">
        <f t="shared" si="4"/>
        <v>In-12</v>
      </c>
      <c r="AB30">
        <f t="shared" si="5"/>
      </c>
      <c r="AC30">
        <f t="shared" si="5"/>
      </c>
      <c r="AD30">
        <f t="shared" si="5"/>
      </c>
      <c r="AE30">
        <f t="shared" si="5"/>
      </c>
      <c r="AG30">
        <f t="shared" si="3"/>
      </c>
      <c r="AH30">
        <f t="shared" si="3"/>
      </c>
      <c r="AI30">
        <f t="shared" si="3"/>
      </c>
      <c r="AJ30">
        <f t="shared" si="3"/>
      </c>
    </row>
    <row r="31" spans="1:36" ht="18.75">
      <c r="A31" s="9"/>
      <c r="B31" s="10"/>
      <c r="C31" s="28"/>
      <c r="D31" s="28"/>
      <c r="E31" s="28"/>
      <c r="F31" s="29"/>
      <c r="AA31" t="str">
        <f t="shared" si="4"/>
        <v>In-13</v>
      </c>
      <c r="AB31">
        <f t="shared" si="5"/>
      </c>
      <c r="AC31">
        <f t="shared" si="5"/>
      </c>
      <c r="AD31">
        <f t="shared" si="5"/>
      </c>
      <c r="AE31">
        <f t="shared" si="5"/>
      </c>
      <c r="AG31">
        <f t="shared" si="3"/>
      </c>
      <c r="AH31">
        <f t="shared" si="3"/>
      </c>
      <c r="AI31">
        <f t="shared" si="3"/>
      </c>
      <c r="AJ31">
        <f t="shared" si="3"/>
      </c>
    </row>
    <row r="32" spans="1:36" ht="19.5" thickBot="1">
      <c r="A32" s="14"/>
      <c r="B32" s="15"/>
      <c r="C32" s="97"/>
      <c r="D32" s="97"/>
      <c r="E32" s="97"/>
      <c r="F32" s="98"/>
      <c r="AA32" t="str">
        <f t="shared" si="4"/>
        <v>In-14</v>
      </c>
      <c r="AB32">
        <f t="shared" si="5"/>
      </c>
      <c r="AC32">
        <f t="shared" si="5"/>
      </c>
      <c r="AD32">
        <f t="shared" si="5"/>
      </c>
      <c r="AE32">
        <f t="shared" si="5"/>
      </c>
      <c r="AG32">
        <f t="shared" si="3"/>
      </c>
      <c r="AH32">
        <f t="shared" si="3"/>
      </c>
      <c r="AI32">
        <f t="shared" si="3"/>
      </c>
      <c r="AJ32">
        <f t="shared" si="3"/>
      </c>
    </row>
    <row r="33" spans="1:36" ht="16.5">
      <c r="A33" s="18" t="s">
        <v>8</v>
      </c>
      <c r="B33" s="18"/>
      <c r="C33" s="18"/>
      <c r="D33" s="18"/>
      <c r="E33" s="18"/>
      <c r="F33" s="18"/>
      <c r="AA33" t="str">
        <f>TEXT('基本資料'!$M$7,"00-")&amp;TEXT(ROW()-33,"00")</f>
        <v>04-00</v>
      </c>
      <c r="AB33">
        <f t="shared" si="5"/>
      </c>
      <c r="AC33">
        <f t="shared" si="5"/>
      </c>
      <c r="AD33">
        <f t="shared" si="5"/>
      </c>
      <c r="AE33">
        <f t="shared" si="5"/>
      </c>
      <c r="AG33">
        <f aca="true" t="shared" si="6" ref="AG33:AJ62">IF(OR(AB33="",ISERROR(AB33)),"",LEFT(AB33,FIND(" ",AB33)-1))</f>
      </c>
      <c r="AH33">
        <f t="shared" si="6"/>
      </c>
      <c r="AI33">
        <f t="shared" si="6"/>
      </c>
      <c r="AJ33">
        <f t="shared" si="6"/>
      </c>
    </row>
    <row r="34" spans="1:36" ht="98.25" customHeight="1">
      <c r="A34" s="141" t="s">
        <v>160</v>
      </c>
      <c r="B34" s="141"/>
      <c r="C34" s="141"/>
      <c r="D34" s="141"/>
      <c r="E34" s="141"/>
      <c r="F34" s="141"/>
      <c r="AA34" t="str">
        <f>TEXT('基本資料'!$M$7,"00-")&amp;TEXT(ROW()-33,"00")</f>
        <v>04-01</v>
      </c>
      <c r="AB34">
        <f t="shared" si="5"/>
      </c>
      <c r="AC34">
        <f t="shared" si="5"/>
      </c>
      <c r="AD34">
        <f t="shared" si="5"/>
      </c>
      <c r="AE34">
        <f t="shared" si="5"/>
      </c>
      <c r="AG34">
        <f t="shared" si="6"/>
      </c>
      <c r="AH34">
        <f t="shared" si="6"/>
      </c>
      <c r="AI34">
        <f t="shared" si="6"/>
      </c>
      <c r="AJ34">
        <f t="shared" si="6"/>
      </c>
    </row>
    <row r="35" spans="27:36" ht="16.5">
      <c r="AA35" t="str">
        <f>TEXT('基本資料'!$M$7,"00-")&amp;TEXT(ROW()-33,"00")</f>
        <v>04-02</v>
      </c>
      <c r="AB35">
        <f t="shared" si="5"/>
      </c>
      <c r="AC35">
        <f t="shared" si="5"/>
      </c>
      <c r="AD35">
        <f t="shared" si="5"/>
      </c>
      <c r="AE35">
        <f t="shared" si="5"/>
      </c>
      <c r="AG35">
        <f t="shared" si="6"/>
      </c>
      <c r="AH35">
        <f t="shared" si="6"/>
      </c>
      <c r="AI35">
        <f t="shared" si="6"/>
      </c>
      <c r="AJ35">
        <f t="shared" si="6"/>
      </c>
    </row>
    <row r="36" spans="27:36" ht="16.5">
      <c r="AA36" t="str">
        <f>TEXT('基本資料'!$M$7,"00-")&amp;TEXT(ROW()-33,"00")</f>
        <v>04-03</v>
      </c>
      <c r="AB36">
        <f t="shared" si="5"/>
      </c>
      <c r="AC36">
        <f t="shared" si="5"/>
      </c>
      <c r="AD36">
        <f t="shared" si="5"/>
      </c>
      <c r="AE36">
        <f t="shared" si="5"/>
      </c>
      <c r="AG36">
        <f t="shared" si="6"/>
      </c>
      <c r="AH36">
        <f t="shared" si="6"/>
      </c>
      <c r="AI36">
        <f t="shared" si="6"/>
      </c>
      <c r="AJ36">
        <f t="shared" si="6"/>
      </c>
    </row>
    <row r="37" spans="27:36" ht="16.5">
      <c r="AA37" t="str">
        <f>TEXT('基本資料'!$M$7,"00-")&amp;TEXT(ROW()-33,"00")</f>
        <v>04-04</v>
      </c>
      <c r="AB37">
        <f t="shared" si="5"/>
      </c>
      <c r="AC37">
        <f t="shared" si="5"/>
      </c>
      <c r="AD37">
        <f t="shared" si="5"/>
      </c>
      <c r="AE37">
        <f t="shared" si="5"/>
      </c>
      <c r="AG37">
        <f t="shared" si="6"/>
      </c>
      <c r="AH37">
        <f t="shared" si="6"/>
      </c>
      <c r="AI37">
        <f t="shared" si="6"/>
      </c>
      <c r="AJ37">
        <f t="shared" si="6"/>
      </c>
    </row>
    <row r="38" spans="27:36" ht="16.5">
      <c r="AA38" t="str">
        <f>TEXT('基本資料'!$M$7,"00-")&amp;TEXT(ROW()-33,"00")</f>
        <v>04-05</v>
      </c>
      <c r="AB38">
        <f t="shared" si="5"/>
      </c>
      <c r="AC38">
        <f t="shared" si="5"/>
      </c>
      <c r="AD38">
        <f t="shared" si="5"/>
      </c>
      <c r="AE38">
        <f t="shared" si="5"/>
      </c>
      <c r="AG38">
        <f t="shared" si="6"/>
      </c>
      <c r="AH38">
        <f t="shared" si="6"/>
      </c>
      <c r="AI38">
        <f t="shared" si="6"/>
      </c>
      <c r="AJ38">
        <f t="shared" si="6"/>
      </c>
    </row>
    <row r="39" spans="27:36" ht="16.5">
      <c r="AA39" t="str">
        <f>TEXT('基本資料'!$M$7,"00-")&amp;TEXT(ROW()-33,"00")</f>
        <v>04-06</v>
      </c>
      <c r="AB39">
        <f t="shared" si="5"/>
      </c>
      <c r="AC39">
        <f t="shared" si="5"/>
      </c>
      <c r="AD39">
        <f t="shared" si="5"/>
      </c>
      <c r="AE39">
        <f t="shared" si="5"/>
      </c>
      <c r="AG39">
        <f t="shared" si="6"/>
      </c>
      <c r="AH39">
        <f t="shared" si="6"/>
      </c>
      <c r="AI39">
        <f t="shared" si="6"/>
      </c>
      <c r="AJ39">
        <f t="shared" si="6"/>
      </c>
    </row>
    <row r="40" spans="27:36" ht="16.5">
      <c r="AA40" t="str">
        <f>TEXT('基本資料'!$M$7,"00-")&amp;TEXT(ROW()-33,"00")</f>
        <v>04-07</v>
      </c>
      <c r="AB40">
        <f t="shared" si="5"/>
      </c>
      <c r="AC40">
        <f t="shared" si="5"/>
      </c>
      <c r="AD40">
        <f t="shared" si="5"/>
      </c>
      <c r="AE40">
        <f t="shared" si="5"/>
      </c>
      <c r="AG40">
        <f t="shared" si="6"/>
      </c>
      <c r="AH40">
        <f t="shared" si="6"/>
      </c>
      <c r="AI40">
        <f t="shared" si="6"/>
      </c>
      <c r="AJ40">
        <f t="shared" si="6"/>
      </c>
    </row>
    <row r="41" spans="27:36" ht="16.5">
      <c r="AA41" t="str">
        <f>TEXT('基本資料'!$M$7,"00-")&amp;TEXT(ROW()-33,"00")</f>
        <v>04-08</v>
      </c>
      <c r="AB41">
        <f t="shared" si="5"/>
      </c>
      <c r="AC41">
        <f t="shared" si="5"/>
      </c>
      <c r="AD41">
        <f t="shared" si="5"/>
      </c>
      <c r="AE41">
        <f t="shared" si="5"/>
      </c>
      <c r="AG41">
        <f t="shared" si="6"/>
      </c>
      <c r="AH41">
        <f t="shared" si="6"/>
      </c>
      <c r="AI41">
        <f t="shared" si="6"/>
      </c>
      <c r="AJ41">
        <f t="shared" si="6"/>
      </c>
    </row>
    <row r="42" spans="27:36" ht="16.5">
      <c r="AA42" t="str">
        <f>TEXT('基本資料'!$M$7,"00-")&amp;TEXT(ROW()-33,"00")</f>
        <v>04-09</v>
      </c>
      <c r="AB42">
        <f t="shared" si="5"/>
      </c>
      <c r="AC42">
        <f t="shared" si="5"/>
      </c>
      <c r="AD42">
        <f t="shared" si="5"/>
      </c>
      <c r="AE42">
        <f t="shared" si="5"/>
      </c>
      <c r="AG42">
        <f t="shared" si="6"/>
      </c>
      <c r="AH42">
        <f t="shared" si="6"/>
      </c>
      <c r="AI42">
        <f t="shared" si="6"/>
      </c>
      <c r="AJ42">
        <f t="shared" si="6"/>
      </c>
    </row>
    <row r="43" spans="27:36" ht="16.5">
      <c r="AA43" t="str">
        <f>TEXT('基本資料'!$M$7,"00-")&amp;TEXT(ROW()-33,"00")</f>
        <v>04-10</v>
      </c>
      <c r="AB43">
        <f t="shared" si="5"/>
      </c>
      <c r="AC43">
        <f t="shared" si="5"/>
      </c>
      <c r="AD43">
        <f t="shared" si="5"/>
      </c>
      <c r="AE43">
        <f t="shared" si="5"/>
      </c>
      <c r="AG43">
        <f t="shared" si="6"/>
      </c>
      <c r="AH43">
        <f t="shared" si="6"/>
      </c>
      <c r="AI43">
        <f t="shared" si="6"/>
      </c>
      <c r="AJ43">
        <f t="shared" si="6"/>
      </c>
    </row>
    <row r="44" spans="27:36" ht="16.5">
      <c r="AA44" t="str">
        <f>TEXT('基本資料'!$M$7,"00-")&amp;TEXT(ROW()-33,"00")</f>
        <v>04-11</v>
      </c>
      <c r="AB44">
        <f aca="true" t="shared" si="7" ref="AB44:AE62">IF(ISNA(VLOOKUP($AA44,$A$4:$F$32,COLUMN()-25,FALSE)),"",VLOOKUP($AA44,$A$4:$F$32,COLUMN()-25,FALSE))</f>
      </c>
      <c r="AC44">
        <f t="shared" si="7"/>
      </c>
      <c r="AD44">
        <f t="shared" si="7"/>
      </c>
      <c r="AE44">
        <f t="shared" si="7"/>
      </c>
      <c r="AG44">
        <f t="shared" si="6"/>
      </c>
      <c r="AH44">
        <f t="shared" si="6"/>
      </c>
      <c r="AI44">
        <f t="shared" si="6"/>
      </c>
      <c r="AJ44">
        <f t="shared" si="6"/>
      </c>
    </row>
    <row r="45" spans="27:36" ht="16.5">
      <c r="AA45" t="str">
        <f>TEXT('基本資料'!$M$7,"00-")&amp;TEXT(ROW()-33,"00")</f>
        <v>04-12</v>
      </c>
      <c r="AB45">
        <f t="shared" si="7"/>
      </c>
      <c r="AC45">
        <f t="shared" si="7"/>
      </c>
      <c r="AD45">
        <f t="shared" si="7"/>
      </c>
      <c r="AE45">
        <f t="shared" si="7"/>
      </c>
      <c r="AG45">
        <f t="shared" si="6"/>
      </c>
      <c r="AH45">
        <f t="shared" si="6"/>
      </c>
      <c r="AI45">
        <f t="shared" si="6"/>
      </c>
      <c r="AJ45">
        <f t="shared" si="6"/>
      </c>
    </row>
    <row r="46" spans="27:36" ht="16.5">
      <c r="AA46" t="str">
        <f>TEXT('基本資料'!$M$7,"00-")&amp;TEXT(ROW()-33,"00")</f>
        <v>04-13</v>
      </c>
      <c r="AB46">
        <f t="shared" si="7"/>
      </c>
      <c r="AC46">
        <f t="shared" si="7"/>
      </c>
      <c r="AD46">
        <f t="shared" si="7"/>
      </c>
      <c r="AE46">
        <f t="shared" si="7"/>
      </c>
      <c r="AG46">
        <f t="shared" si="6"/>
      </c>
      <c r="AH46">
        <f t="shared" si="6"/>
      </c>
      <c r="AI46">
        <f t="shared" si="6"/>
      </c>
      <c r="AJ46">
        <f t="shared" si="6"/>
      </c>
    </row>
    <row r="47" spans="27:36" ht="16.5">
      <c r="AA47" t="str">
        <f>TEXT('基本資料'!$M$7,"00-")&amp;TEXT(ROW()-33,"00")</f>
        <v>04-14</v>
      </c>
      <c r="AB47">
        <f t="shared" si="7"/>
      </c>
      <c r="AC47">
        <f t="shared" si="7"/>
      </c>
      <c r="AD47">
        <f t="shared" si="7"/>
      </c>
      <c r="AE47">
        <f t="shared" si="7"/>
      </c>
      <c r="AG47">
        <f t="shared" si="6"/>
      </c>
      <c r="AH47">
        <f t="shared" si="6"/>
      </c>
      <c r="AI47">
        <f t="shared" si="6"/>
      </c>
      <c r="AJ47">
        <f t="shared" si="6"/>
      </c>
    </row>
    <row r="48" spans="27:36" ht="16.5">
      <c r="AA48" t="str">
        <f>TEXT('基本資料'!$N$7,"00-")&amp;TEXT(ROW()-48,"00")</f>
        <v>14-00</v>
      </c>
      <c r="AB48">
        <f t="shared" si="7"/>
      </c>
      <c r="AC48">
        <f t="shared" si="7"/>
      </c>
      <c r="AD48">
        <f t="shared" si="7"/>
      </c>
      <c r="AE48">
        <f t="shared" si="7"/>
      </c>
      <c r="AG48">
        <f t="shared" si="6"/>
      </c>
      <c r="AH48">
        <f t="shared" si="6"/>
      </c>
      <c r="AI48">
        <f t="shared" si="6"/>
      </c>
      <c r="AJ48">
        <f t="shared" si="6"/>
      </c>
    </row>
    <row r="49" spans="27:36" ht="16.5">
      <c r="AA49" t="str">
        <f>TEXT('基本資料'!$N$7,"00-")&amp;TEXT(ROW()-48,"00")</f>
        <v>14-01</v>
      </c>
      <c r="AB49">
        <f t="shared" si="7"/>
      </c>
      <c r="AC49">
        <f t="shared" si="7"/>
      </c>
      <c r="AD49">
        <f t="shared" si="7"/>
      </c>
      <c r="AE49">
        <f t="shared" si="7"/>
      </c>
      <c r="AG49">
        <f t="shared" si="6"/>
      </c>
      <c r="AH49">
        <f t="shared" si="6"/>
      </c>
      <c r="AI49">
        <f t="shared" si="6"/>
      </c>
      <c r="AJ49">
        <f t="shared" si="6"/>
      </c>
    </row>
    <row r="50" spans="27:36" ht="16.5">
      <c r="AA50" t="str">
        <f>TEXT('基本資料'!$N$7,"00-")&amp;TEXT(ROW()-48,"00")</f>
        <v>14-02</v>
      </c>
      <c r="AB50">
        <f t="shared" si="7"/>
      </c>
      <c r="AC50">
        <f t="shared" si="7"/>
      </c>
      <c r="AD50">
        <f t="shared" si="7"/>
      </c>
      <c r="AE50">
        <f t="shared" si="7"/>
      </c>
      <c r="AG50">
        <f t="shared" si="6"/>
      </c>
      <c r="AH50">
        <f t="shared" si="6"/>
      </c>
      <c r="AI50">
        <f t="shared" si="6"/>
      </c>
      <c r="AJ50">
        <f t="shared" si="6"/>
      </c>
    </row>
    <row r="51" spans="27:36" ht="16.5">
      <c r="AA51" t="str">
        <f>TEXT('基本資料'!$N$7,"00-")&amp;TEXT(ROW()-48,"00")</f>
        <v>14-03</v>
      </c>
      <c r="AB51">
        <f t="shared" si="7"/>
      </c>
      <c r="AC51">
        <f t="shared" si="7"/>
      </c>
      <c r="AD51">
        <f t="shared" si="7"/>
      </c>
      <c r="AE51">
        <f t="shared" si="7"/>
      </c>
      <c r="AG51">
        <f t="shared" si="6"/>
      </c>
      <c r="AH51">
        <f t="shared" si="6"/>
      </c>
      <c r="AI51">
        <f t="shared" si="6"/>
      </c>
      <c r="AJ51">
        <f t="shared" si="6"/>
      </c>
    </row>
    <row r="52" spans="27:36" ht="16.5">
      <c r="AA52" t="str">
        <f>TEXT('基本資料'!$N$7,"00-")&amp;TEXT(ROW()-48,"00")</f>
        <v>14-04</v>
      </c>
      <c r="AB52">
        <f t="shared" si="7"/>
      </c>
      <c r="AC52">
        <f t="shared" si="7"/>
      </c>
      <c r="AD52">
        <f t="shared" si="7"/>
      </c>
      <c r="AE52">
        <f t="shared" si="7"/>
      </c>
      <c r="AG52">
        <f t="shared" si="6"/>
      </c>
      <c r="AH52">
        <f t="shared" si="6"/>
      </c>
      <c r="AI52">
        <f t="shared" si="6"/>
      </c>
      <c r="AJ52">
        <f t="shared" si="6"/>
      </c>
    </row>
    <row r="53" spans="27:36" ht="16.5">
      <c r="AA53" t="str">
        <f>TEXT('基本資料'!$N$7,"00-")&amp;TEXT(ROW()-48,"00")</f>
        <v>14-05</v>
      </c>
      <c r="AB53">
        <f t="shared" si="7"/>
      </c>
      <c r="AC53">
        <f t="shared" si="7"/>
      </c>
      <c r="AD53">
        <f t="shared" si="7"/>
      </c>
      <c r="AE53">
        <f t="shared" si="7"/>
      </c>
      <c r="AG53">
        <f t="shared" si="6"/>
      </c>
      <c r="AH53">
        <f t="shared" si="6"/>
      </c>
      <c r="AI53">
        <f t="shared" si="6"/>
      </c>
      <c r="AJ53">
        <f t="shared" si="6"/>
      </c>
    </row>
    <row r="54" spans="27:36" ht="16.5">
      <c r="AA54" t="str">
        <f>TEXT('基本資料'!$N$7,"00-")&amp;TEXT(ROW()-48,"00")</f>
        <v>14-06</v>
      </c>
      <c r="AB54">
        <f t="shared" si="7"/>
      </c>
      <c r="AC54">
        <f t="shared" si="7"/>
      </c>
      <c r="AD54">
        <f t="shared" si="7"/>
      </c>
      <c r="AE54">
        <f t="shared" si="7"/>
      </c>
      <c r="AG54">
        <f t="shared" si="6"/>
      </c>
      <c r="AH54">
        <f t="shared" si="6"/>
      </c>
      <c r="AI54">
        <f t="shared" si="6"/>
      </c>
      <c r="AJ54">
        <f t="shared" si="6"/>
      </c>
    </row>
    <row r="55" spans="27:36" ht="16.5">
      <c r="AA55" t="str">
        <f>TEXT('基本資料'!$N$7,"00-")&amp;TEXT(ROW()-48,"00")</f>
        <v>14-07</v>
      </c>
      <c r="AB55">
        <f t="shared" si="7"/>
      </c>
      <c r="AC55">
        <f t="shared" si="7"/>
      </c>
      <c r="AD55">
        <f t="shared" si="7"/>
      </c>
      <c r="AE55">
        <f t="shared" si="7"/>
      </c>
      <c r="AG55">
        <f t="shared" si="6"/>
      </c>
      <c r="AH55">
        <f t="shared" si="6"/>
      </c>
      <c r="AI55">
        <f t="shared" si="6"/>
      </c>
      <c r="AJ55">
        <f t="shared" si="6"/>
      </c>
    </row>
    <row r="56" spans="27:36" ht="16.5">
      <c r="AA56" t="str">
        <f>TEXT('基本資料'!$N$7,"00-")&amp;TEXT(ROW()-48,"00")</f>
        <v>14-08</v>
      </c>
      <c r="AB56">
        <f t="shared" si="7"/>
      </c>
      <c r="AC56">
        <f t="shared" si="7"/>
      </c>
      <c r="AD56">
        <f t="shared" si="7"/>
      </c>
      <c r="AE56">
        <f t="shared" si="7"/>
      </c>
      <c r="AG56">
        <f t="shared" si="6"/>
      </c>
      <c r="AH56">
        <f t="shared" si="6"/>
      </c>
      <c r="AI56">
        <f t="shared" si="6"/>
      </c>
      <c r="AJ56">
        <f t="shared" si="6"/>
      </c>
    </row>
    <row r="57" spans="27:36" ht="16.5">
      <c r="AA57" t="str">
        <f>TEXT('基本資料'!$N$7,"00-")&amp;TEXT(ROW()-48,"00")</f>
        <v>14-09</v>
      </c>
      <c r="AB57">
        <f t="shared" si="7"/>
      </c>
      <c r="AC57">
        <f t="shared" si="7"/>
      </c>
      <c r="AD57">
        <f t="shared" si="7"/>
      </c>
      <c r="AE57">
        <f t="shared" si="7"/>
      </c>
      <c r="AG57">
        <f t="shared" si="6"/>
      </c>
      <c r="AH57">
        <f t="shared" si="6"/>
      </c>
      <c r="AI57">
        <f t="shared" si="6"/>
      </c>
      <c r="AJ57">
        <f t="shared" si="6"/>
      </c>
    </row>
    <row r="58" spans="27:36" ht="16.5">
      <c r="AA58" t="str">
        <f>TEXT('基本資料'!$N$7,"00-")&amp;TEXT(ROW()-48,"00")</f>
        <v>14-10</v>
      </c>
      <c r="AB58">
        <f t="shared" si="7"/>
      </c>
      <c r="AC58">
        <f t="shared" si="7"/>
      </c>
      <c r="AD58">
        <f t="shared" si="7"/>
      </c>
      <c r="AE58">
        <f t="shared" si="7"/>
      </c>
      <c r="AG58">
        <f t="shared" si="6"/>
      </c>
      <c r="AH58">
        <f t="shared" si="6"/>
      </c>
      <c r="AI58">
        <f t="shared" si="6"/>
      </c>
      <c r="AJ58">
        <f t="shared" si="6"/>
      </c>
    </row>
    <row r="59" spans="27:36" ht="16.5">
      <c r="AA59" t="str">
        <f>TEXT('基本資料'!$N$7,"00-")&amp;TEXT(ROW()-48,"00")</f>
        <v>14-11</v>
      </c>
      <c r="AB59">
        <f t="shared" si="7"/>
      </c>
      <c r="AC59">
        <f t="shared" si="7"/>
      </c>
      <c r="AD59">
        <f t="shared" si="7"/>
      </c>
      <c r="AE59">
        <f t="shared" si="7"/>
      </c>
      <c r="AG59">
        <f t="shared" si="6"/>
      </c>
      <c r="AH59">
        <f t="shared" si="6"/>
      </c>
      <c r="AI59">
        <f t="shared" si="6"/>
      </c>
      <c r="AJ59">
        <f t="shared" si="6"/>
      </c>
    </row>
    <row r="60" spans="27:36" ht="16.5">
      <c r="AA60" t="str">
        <f>TEXT('基本資料'!$N$7,"00-")&amp;TEXT(ROW()-48,"00")</f>
        <v>14-12</v>
      </c>
      <c r="AB60">
        <f t="shared" si="7"/>
      </c>
      <c r="AC60">
        <f t="shared" si="7"/>
      </c>
      <c r="AD60">
        <f t="shared" si="7"/>
      </c>
      <c r="AE60">
        <f t="shared" si="7"/>
      </c>
      <c r="AG60">
        <f t="shared" si="6"/>
      </c>
      <c r="AH60">
        <f t="shared" si="6"/>
      </c>
      <c r="AI60">
        <f t="shared" si="6"/>
      </c>
      <c r="AJ60">
        <f t="shared" si="6"/>
      </c>
    </row>
    <row r="61" spans="27:36" ht="16.5">
      <c r="AA61" t="str">
        <f>TEXT('基本資料'!$N$7,"00-")&amp;TEXT(ROW()-48,"00")</f>
        <v>14-13</v>
      </c>
      <c r="AB61">
        <f t="shared" si="7"/>
      </c>
      <c r="AC61">
        <f t="shared" si="7"/>
      </c>
      <c r="AD61">
        <f t="shared" si="7"/>
      </c>
      <c r="AE61">
        <f t="shared" si="7"/>
      </c>
      <c r="AG61">
        <f t="shared" si="6"/>
      </c>
      <c r="AH61">
        <f t="shared" si="6"/>
      </c>
      <c r="AI61">
        <f t="shared" si="6"/>
      </c>
      <c r="AJ61">
        <f t="shared" si="6"/>
      </c>
    </row>
    <row r="62" spans="27:36" ht="16.5">
      <c r="AA62" t="str">
        <f>TEXT('基本資料'!$N$7,"00-")&amp;TEXT(ROW()-48,"00")</f>
        <v>14-14</v>
      </c>
      <c r="AB62">
        <f t="shared" si="7"/>
      </c>
      <c r="AC62">
        <f t="shared" si="7"/>
      </c>
      <c r="AD62">
        <f t="shared" si="7"/>
      </c>
      <c r="AE62">
        <f t="shared" si="7"/>
      </c>
      <c r="AG62">
        <f t="shared" si="6"/>
      </c>
      <c r="AH62">
        <f t="shared" si="6"/>
      </c>
      <c r="AI62">
        <f t="shared" si="6"/>
      </c>
      <c r="AJ62">
        <f t="shared" si="6"/>
      </c>
    </row>
  </sheetData>
  <sheetProtection/>
  <mergeCells count="2">
    <mergeCell ref="A1:F1"/>
    <mergeCell ref="A34:F34"/>
  </mergeCells>
  <conditionalFormatting sqref="AB4:AE32">
    <cfRule type="expression" priority="2" dxfId="8">
      <formula>FIND(" ",C4)&gt;6</formula>
    </cfRule>
  </conditionalFormatting>
  <conditionalFormatting sqref="AG4:AJ32">
    <cfRule type="expression" priority="1" dxfId="8">
      <formula>FIND(" ",$AB$4)&gt;6</formula>
    </cfRule>
  </conditionalFormatting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63"/>
  <sheetViews>
    <sheetView tabSelected="1" zoomScalePageLayoutView="0" workbookViewId="0" topLeftCell="A1">
      <selection activeCell="E18" sqref="E18"/>
    </sheetView>
  </sheetViews>
  <sheetFormatPr defaultColWidth="9.00390625" defaultRowHeight="15.75"/>
  <cols>
    <col min="1" max="1" width="9.50390625" style="0" bestFit="1" customWidth="1"/>
    <col min="2" max="2" width="6.00390625" style="0" customWidth="1"/>
    <col min="3" max="6" width="22.625" style="0" customWidth="1"/>
  </cols>
  <sheetData>
    <row r="1" spans="1:8" ht="54" customHeight="1">
      <c r="A1" s="140" t="str">
        <f>'2月03日'!A1:F1</f>
        <v>渣打全國業餘高爾夫2015年2月份北區分區月賽</v>
      </c>
      <c r="B1" s="140"/>
      <c r="C1" s="140"/>
      <c r="D1" s="140"/>
      <c r="E1" s="140"/>
      <c r="F1" s="140"/>
      <c r="H1" s="19">
        <f>120-COUNTBLANK(C4:F33)</f>
        <v>52</v>
      </c>
    </row>
    <row r="2" spans="1:6" ht="20.25" thickBot="1">
      <c r="A2" s="22" t="str">
        <f>'2月03日'!A2</f>
        <v>地點：旭陽高爾夫俱樂部</v>
      </c>
      <c r="B2" s="22"/>
      <c r="C2" s="22"/>
      <c r="D2" s="23" t="s">
        <v>10</v>
      </c>
      <c r="E2" s="22"/>
      <c r="F2" s="76">
        <f>'2月05日'!F2+1</f>
        <v>42041</v>
      </c>
    </row>
    <row r="3" spans="1:6" ht="17.25" thickBot="1">
      <c r="A3" s="1" t="s">
        <v>6</v>
      </c>
      <c r="B3" s="2" t="s">
        <v>7</v>
      </c>
      <c r="C3" s="2" t="s">
        <v>1</v>
      </c>
      <c r="D3" s="2" t="s">
        <v>1</v>
      </c>
      <c r="E3" s="2" t="s">
        <v>1</v>
      </c>
      <c r="F3" s="3" t="s">
        <v>1</v>
      </c>
    </row>
    <row r="4" spans="1:36" ht="18.75">
      <c r="A4" s="4" t="s">
        <v>36</v>
      </c>
      <c r="B4" s="5">
        <v>0.2708333333333333</v>
      </c>
      <c r="C4" s="11" t="s">
        <v>326</v>
      </c>
      <c r="D4" s="11" t="s">
        <v>327</v>
      </c>
      <c r="E4" s="12" t="s">
        <v>328</v>
      </c>
      <c r="F4" s="13" t="s">
        <v>9</v>
      </c>
      <c r="AA4" t="str">
        <f>"Out-"&amp;TEXT(ROW()-3,"00")</f>
        <v>Out-01</v>
      </c>
      <c r="AB4" t="str">
        <f aca="true" t="shared" si="0" ref="AB4:AE33">IF(ISNA(VLOOKUP($AA4,$A$4:$F$32,COLUMN()-25,FALSE)),"",VLOOKUP($AA4,$A$4:$F$32,COLUMN()-25,FALSE))</f>
        <v>劉可艾  女Ｂ  94 桿</v>
      </c>
      <c r="AC4" t="str">
        <f t="shared" si="0"/>
        <v>戴佑珊  女Ｂ  98 桿</v>
      </c>
      <c r="AD4" t="str">
        <f t="shared" si="0"/>
        <v>楊亞賓  女Ｂ  101 桿</v>
      </c>
      <c r="AE4">
        <f t="shared" si="0"/>
      </c>
      <c r="AG4" t="str">
        <f>IF(OR(AB4="",ISERROR(AB4)),"",LEFT(AB4,FIND(" ",AB4)-1))</f>
        <v>劉可艾</v>
      </c>
      <c r="AH4" t="str">
        <f aca="true" t="shared" si="1" ref="AH4:AJ19">IF(OR(AC4="",ISERROR(AC4)),"",LEFT(AC4,FIND(" ",AC4)-1))</f>
        <v>戴佑珊</v>
      </c>
      <c r="AI4" t="str">
        <f t="shared" si="1"/>
        <v>楊亞賓</v>
      </c>
      <c r="AJ4">
        <f t="shared" si="1"/>
      </c>
    </row>
    <row r="5" spans="1:36" ht="18.75">
      <c r="A5" s="9" t="s">
        <v>37</v>
      </c>
      <c r="B5" s="10">
        <v>0.2770833333333333</v>
      </c>
      <c r="C5" s="11" t="s">
        <v>329</v>
      </c>
      <c r="D5" s="11" t="s">
        <v>330</v>
      </c>
      <c r="E5" s="12" t="s">
        <v>331</v>
      </c>
      <c r="F5" s="13" t="s">
        <v>9</v>
      </c>
      <c r="AA5" t="str">
        <f aca="true" t="shared" si="2" ref="AA5:AA18">"Out-"&amp;TEXT(ROW()-3,"00")</f>
        <v>Out-02</v>
      </c>
      <c r="AB5" t="str">
        <f t="shared" si="0"/>
        <v>邱譓芠  女Ｂ  91 桿</v>
      </c>
      <c r="AC5" t="str">
        <f t="shared" si="0"/>
        <v>謝佳彧  女Ｂ  92 桿</v>
      </c>
      <c r="AD5" t="str">
        <f t="shared" si="0"/>
        <v>陳葶伃  女Ｂ  93 桿</v>
      </c>
      <c r="AE5">
        <f t="shared" si="0"/>
      </c>
      <c r="AG5" t="str">
        <f aca="true" t="shared" si="3" ref="AG5:AJ32">IF(OR(AB5="",ISERROR(AB5)),"",LEFT(AB5,FIND(" ",AB5)-1))</f>
        <v>邱譓芠</v>
      </c>
      <c r="AH5" t="str">
        <f t="shared" si="1"/>
        <v>謝佳彧</v>
      </c>
      <c r="AI5" t="str">
        <f t="shared" si="1"/>
        <v>陳葶伃</v>
      </c>
      <c r="AJ5">
        <f t="shared" si="1"/>
      </c>
    </row>
    <row r="6" spans="1:36" ht="18.75">
      <c r="A6" s="9" t="s">
        <v>38</v>
      </c>
      <c r="B6" s="10">
        <v>0.28333333333333327</v>
      </c>
      <c r="C6" s="11" t="s">
        <v>332</v>
      </c>
      <c r="D6" s="11" t="s">
        <v>333</v>
      </c>
      <c r="E6" s="12" t="s">
        <v>334</v>
      </c>
      <c r="F6" s="13" t="s">
        <v>335</v>
      </c>
      <c r="AA6" t="str">
        <f t="shared" si="2"/>
        <v>Out-03</v>
      </c>
      <c r="AB6" t="str">
        <f t="shared" si="0"/>
        <v>林冠妤  女Ｂ  87 桿</v>
      </c>
      <c r="AC6" t="str">
        <f t="shared" si="0"/>
        <v>楊棋文  女Ｂ  87 桿</v>
      </c>
      <c r="AD6" t="str">
        <f t="shared" si="0"/>
        <v>林家榆  女Ｂ  88 桿</v>
      </c>
      <c r="AE6" t="str">
        <f t="shared" si="0"/>
        <v>陳姿凝  女Ｂ  89 桿</v>
      </c>
      <c r="AG6" t="str">
        <f t="shared" si="3"/>
        <v>林冠妤</v>
      </c>
      <c r="AH6" t="str">
        <f t="shared" si="1"/>
        <v>楊棋文</v>
      </c>
      <c r="AI6" t="str">
        <f t="shared" si="1"/>
        <v>林家榆</v>
      </c>
      <c r="AJ6" t="str">
        <f t="shared" si="1"/>
        <v>陳姿凝</v>
      </c>
    </row>
    <row r="7" spans="1:36" ht="18.75">
      <c r="A7" s="9" t="s">
        <v>39</v>
      </c>
      <c r="B7" s="10">
        <v>0.28958333333333325</v>
      </c>
      <c r="C7" s="11" t="s">
        <v>336</v>
      </c>
      <c r="D7" s="11" t="s">
        <v>337</v>
      </c>
      <c r="E7" s="12" t="s">
        <v>338</v>
      </c>
      <c r="F7" s="13" t="s">
        <v>339</v>
      </c>
      <c r="AA7" t="str">
        <f t="shared" si="2"/>
        <v>Out-04</v>
      </c>
      <c r="AB7" t="str">
        <f t="shared" si="0"/>
        <v>盧昕妤  女Ｂ  78 桿</v>
      </c>
      <c r="AC7" t="str">
        <f t="shared" si="0"/>
        <v>周翊庭  女Ｂ  80 桿</v>
      </c>
      <c r="AD7" t="str">
        <f t="shared" si="0"/>
        <v>陳敏薰  女Ｂ  81 桿</v>
      </c>
      <c r="AE7" t="str">
        <f t="shared" si="0"/>
        <v>詹芷綺  女Ｂ  86 桿</v>
      </c>
      <c r="AG7" t="str">
        <f t="shared" si="3"/>
        <v>盧昕妤</v>
      </c>
      <c r="AH7" t="str">
        <f t="shared" si="1"/>
        <v>周翊庭</v>
      </c>
      <c r="AI7" t="str">
        <f t="shared" si="1"/>
        <v>陳敏薰</v>
      </c>
      <c r="AJ7" t="str">
        <f t="shared" si="1"/>
        <v>詹芷綺</v>
      </c>
    </row>
    <row r="8" spans="1:36" ht="18.75">
      <c r="A8" s="9" t="s">
        <v>40</v>
      </c>
      <c r="B8" s="10">
        <v>0.2958333333333332</v>
      </c>
      <c r="C8" s="11" t="s">
        <v>340</v>
      </c>
      <c r="D8" s="12" t="s">
        <v>341</v>
      </c>
      <c r="E8" s="12" t="s">
        <v>342</v>
      </c>
      <c r="F8" s="25" t="s">
        <v>9</v>
      </c>
      <c r="AA8" t="str">
        <f t="shared" si="2"/>
        <v>Out-05</v>
      </c>
      <c r="AB8" t="str">
        <f t="shared" si="0"/>
        <v>黃至謙  男Ｂ  107 桿</v>
      </c>
      <c r="AC8" t="str">
        <f t="shared" si="0"/>
        <v>黃奕銘  男Ｂ  110 桿</v>
      </c>
      <c r="AD8" t="str">
        <f t="shared" si="0"/>
        <v>黃言奕  男Ｂ  112 桿</v>
      </c>
      <c r="AE8">
        <f t="shared" si="0"/>
      </c>
      <c r="AG8" t="str">
        <f t="shared" si="3"/>
        <v>黃至謙</v>
      </c>
      <c r="AH8" t="str">
        <f t="shared" si="1"/>
        <v>黃奕銘</v>
      </c>
      <c r="AI8" t="str">
        <f t="shared" si="1"/>
        <v>黃言奕</v>
      </c>
      <c r="AJ8">
        <f t="shared" si="1"/>
      </c>
    </row>
    <row r="9" spans="1:36" ht="18.75">
      <c r="A9" s="9" t="s">
        <v>41</v>
      </c>
      <c r="B9" s="10">
        <v>0.3020833333333332</v>
      </c>
      <c r="C9" s="12" t="s">
        <v>343</v>
      </c>
      <c r="D9" s="12" t="s">
        <v>344</v>
      </c>
      <c r="E9" s="11" t="s">
        <v>345</v>
      </c>
      <c r="F9" s="25" t="s">
        <v>9</v>
      </c>
      <c r="AA9" t="str">
        <f t="shared" si="2"/>
        <v>Out-06</v>
      </c>
      <c r="AB9" t="str">
        <f t="shared" si="0"/>
        <v>林辰翰  男Ｂ  97 桿</v>
      </c>
      <c r="AC9" t="str">
        <f t="shared" si="0"/>
        <v>鄧庭皓  男Ｂ  99 桿</v>
      </c>
      <c r="AD9" t="str">
        <f t="shared" si="0"/>
        <v>詹亞維  男Ｂ  102 桿</v>
      </c>
      <c r="AE9">
        <f t="shared" si="0"/>
      </c>
      <c r="AG9" t="str">
        <f t="shared" si="3"/>
        <v>林辰翰</v>
      </c>
      <c r="AH9" t="str">
        <f t="shared" si="1"/>
        <v>鄧庭皓</v>
      </c>
      <c r="AI9" t="str">
        <f t="shared" si="1"/>
        <v>詹亞維</v>
      </c>
      <c r="AJ9">
        <f t="shared" si="1"/>
      </c>
    </row>
    <row r="10" spans="1:36" ht="18.75">
      <c r="A10" s="9" t="s">
        <v>202</v>
      </c>
      <c r="B10" s="10">
        <v>0.3083333333333332</v>
      </c>
      <c r="C10" s="11" t="s">
        <v>346</v>
      </c>
      <c r="D10" s="11" t="s">
        <v>347</v>
      </c>
      <c r="E10" s="12" t="s">
        <v>348</v>
      </c>
      <c r="F10" s="25" t="s">
        <v>349</v>
      </c>
      <c r="AA10" t="str">
        <f t="shared" si="2"/>
        <v>Out-07</v>
      </c>
      <c r="AB10" t="str">
        <f t="shared" si="0"/>
        <v>陳　瑋  男Ｂ  94 桿</v>
      </c>
      <c r="AC10" t="str">
        <f t="shared" si="0"/>
        <v>黃鈺睿  男Ｂ  94 桿</v>
      </c>
      <c r="AD10" t="str">
        <f t="shared" si="0"/>
        <v>楊子賢  男Ｂ  95 桿</v>
      </c>
      <c r="AE10" t="str">
        <f t="shared" si="0"/>
        <v>郭謙羿  男Ｂ  96 桿</v>
      </c>
      <c r="AG10" t="str">
        <f t="shared" si="3"/>
        <v>陳　瑋</v>
      </c>
      <c r="AH10" t="str">
        <f t="shared" si="1"/>
        <v>黃鈺睿</v>
      </c>
      <c r="AI10" t="str">
        <f t="shared" si="1"/>
        <v>楊子賢</v>
      </c>
      <c r="AJ10" t="str">
        <f t="shared" si="1"/>
        <v>郭謙羿</v>
      </c>
    </row>
    <row r="11" spans="1:36" ht="18.75">
      <c r="A11" s="9" t="s">
        <v>42</v>
      </c>
      <c r="B11" s="10">
        <v>0.2708333333333333</v>
      </c>
      <c r="C11" s="11" t="s">
        <v>350</v>
      </c>
      <c r="D11" s="11" t="s">
        <v>351</v>
      </c>
      <c r="E11" s="12" t="s">
        <v>352</v>
      </c>
      <c r="F11" s="25" t="s">
        <v>353</v>
      </c>
      <c r="AA11" t="str">
        <f t="shared" si="2"/>
        <v>Out-08</v>
      </c>
      <c r="AB11">
        <f t="shared" si="0"/>
      </c>
      <c r="AC11">
        <f t="shared" si="0"/>
      </c>
      <c r="AD11">
        <f t="shared" si="0"/>
      </c>
      <c r="AE11">
        <f t="shared" si="0"/>
      </c>
      <c r="AG11">
        <f t="shared" si="3"/>
      </c>
      <c r="AH11">
        <f t="shared" si="1"/>
      </c>
      <c r="AI11">
        <f t="shared" si="1"/>
      </c>
      <c r="AJ11">
        <f t="shared" si="1"/>
      </c>
    </row>
    <row r="12" spans="1:36" ht="18.75">
      <c r="A12" s="9" t="s">
        <v>43</v>
      </c>
      <c r="B12" s="10">
        <v>0.2770833333333333</v>
      </c>
      <c r="C12" s="11" t="s">
        <v>354</v>
      </c>
      <c r="D12" s="11" t="s">
        <v>355</v>
      </c>
      <c r="E12" s="12" t="s">
        <v>356</v>
      </c>
      <c r="F12" s="25" t="s">
        <v>357</v>
      </c>
      <c r="AA12" t="str">
        <f t="shared" si="2"/>
        <v>Out-09</v>
      </c>
      <c r="AB12">
        <f t="shared" si="0"/>
      </c>
      <c r="AC12">
        <f t="shared" si="0"/>
      </c>
      <c r="AD12">
        <f t="shared" si="0"/>
      </c>
      <c r="AE12">
        <f t="shared" si="0"/>
      </c>
      <c r="AG12">
        <f t="shared" si="3"/>
      </c>
      <c r="AH12">
        <f t="shared" si="1"/>
      </c>
      <c r="AI12">
        <f t="shared" si="1"/>
      </c>
      <c r="AJ12">
        <f t="shared" si="1"/>
      </c>
    </row>
    <row r="13" spans="1:36" ht="18.75">
      <c r="A13" s="9" t="s">
        <v>44</v>
      </c>
      <c r="B13" s="10">
        <v>0.28333333333333327</v>
      </c>
      <c r="C13" s="24" t="s">
        <v>358</v>
      </c>
      <c r="D13" s="11" t="s">
        <v>359</v>
      </c>
      <c r="E13" s="12" t="s">
        <v>360</v>
      </c>
      <c r="F13" s="25" t="s">
        <v>361</v>
      </c>
      <c r="AA13" t="str">
        <f t="shared" si="2"/>
        <v>Out-10</v>
      </c>
      <c r="AB13">
        <f t="shared" si="0"/>
      </c>
      <c r="AC13">
        <f t="shared" si="0"/>
      </c>
      <c r="AD13">
        <f t="shared" si="0"/>
      </c>
      <c r="AE13">
        <f t="shared" si="0"/>
      </c>
      <c r="AG13">
        <f t="shared" si="3"/>
      </c>
      <c r="AH13">
        <f t="shared" si="1"/>
      </c>
      <c r="AI13">
        <f t="shared" si="1"/>
      </c>
      <c r="AJ13">
        <f t="shared" si="1"/>
      </c>
    </row>
    <row r="14" spans="1:36" ht="18.75">
      <c r="A14" s="9" t="s">
        <v>45</v>
      </c>
      <c r="B14" s="10">
        <v>0.28958333333333325</v>
      </c>
      <c r="C14" s="11" t="s">
        <v>362</v>
      </c>
      <c r="D14" s="11" t="s">
        <v>363</v>
      </c>
      <c r="E14" s="12" t="s">
        <v>364</v>
      </c>
      <c r="F14" s="25" t="s">
        <v>365</v>
      </c>
      <c r="AA14" t="str">
        <f t="shared" si="2"/>
        <v>Out-11</v>
      </c>
      <c r="AB14">
        <f t="shared" si="0"/>
      </c>
      <c r="AC14">
        <f t="shared" si="0"/>
      </c>
      <c r="AD14">
        <f t="shared" si="0"/>
      </c>
      <c r="AE14">
        <f t="shared" si="0"/>
      </c>
      <c r="AG14">
        <f t="shared" si="3"/>
      </c>
      <c r="AH14">
        <f t="shared" si="1"/>
      </c>
      <c r="AI14">
        <f t="shared" si="1"/>
      </c>
      <c r="AJ14">
        <f t="shared" si="1"/>
      </c>
    </row>
    <row r="15" spans="1:36" ht="18.75">
      <c r="A15" s="9" t="s">
        <v>46</v>
      </c>
      <c r="B15" s="10">
        <v>0.2958333333333332</v>
      </c>
      <c r="C15" s="11" t="s">
        <v>366</v>
      </c>
      <c r="D15" s="11" t="s">
        <v>367</v>
      </c>
      <c r="E15" s="12" t="s">
        <v>368</v>
      </c>
      <c r="F15" s="25" t="s">
        <v>369</v>
      </c>
      <c r="AA15" t="str">
        <f t="shared" si="2"/>
        <v>Out-12</v>
      </c>
      <c r="AB15">
        <f t="shared" si="0"/>
      </c>
      <c r="AC15">
        <f t="shared" si="0"/>
      </c>
      <c r="AD15">
        <f t="shared" si="0"/>
      </c>
      <c r="AE15">
        <f t="shared" si="0"/>
      </c>
      <c r="AG15">
        <f t="shared" si="3"/>
      </c>
      <c r="AH15">
        <f t="shared" si="1"/>
      </c>
      <c r="AI15">
        <f t="shared" si="1"/>
      </c>
      <c r="AJ15">
        <f t="shared" si="1"/>
      </c>
    </row>
    <row r="16" spans="1:36" ht="18.75">
      <c r="A16" s="9" t="s">
        <v>47</v>
      </c>
      <c r="B16" s="10">
        <v>0.302083333333333</v>
      </c>
      <c r="C16" s="11" t="s">
        <v>370</v>
      </c>
      <c r="D16" s="11" t="s">
        <v>371</v>
      </c>
      <c r="E16" s="12" t="s">
        <v>372</v>
      </c>
      <c r="F16" s="13" t="s">
        <v>373</v>
      </c>
      <c r="AA16" t="str">
        <f t="shared" si="2"/>
        <v>Out-13</v>
      </c>
      <c r="AB16">
        <f t="shared" si="0"/>
      </c>
      <c r="AC16">
        <f t="shared" si="0"/>
      </c>
      <c r="AD16">
        <f t="shared" si="0"/>
      </c>
      <c r="AE16">
        <f t="shared" si="0"/>
      </c>
      <c r="AG16">
        <f t="shared" si="3"/>
      </c>
      <c r="AH16">
        <f t="shared" si="1"/>
      </c>
      <c r="AI16">
        <f t="shared" si="1"/>
      </c>
      <c r="AJ16">
        <f t="shared" si="1"/>
      </c>
    </row>
    <row r="17" spans="1:36" ht="18.75">
      <c r="A17" s="9" t="s">
        <v>157</v>
      </c>
      <c r="B17" s="10">
        <v>0.308333333333333</v>
      </c>
      <c r="C17" s="24" t="s">
        <v>374</v>
      </c>
      <c r="D17" s="11" t="s">
        <v>375</v>
      </c>
      <c r="E17" s="12" t="s">
        <v>376</v>
      </c>
      <c r="F17" s="13" t="s">
        <v>377</v>
      </c>
      <c r="AA17" t="str">
        <f t="shared" si="2"/>
        <v>Out-14</v>
      </c>
      <c r="AB17">
        <f t="shared" si="0"/>
      </c>
      <c r="AC17">
        <f t="shared" si="0"/>
      </c>
      <c r="AD17">
        <f t="shared" si="0"/>
      </c>
      <c r="AE17">
        <f t="shared" si="0"/>
      </c>
      <c r="AG17">
        <f t="shared" si="3"/>
      </c>
      <c r="AH17">
        <f t="shared" si="1"/>
      </c>
      <c r="AI17">
        <f t="shared" si="1"/>
      </c>
      <c r="AJ17">
        <f t="shared" si="1"/>
      </c>
    </row>
    <row r="18" spans="1:36" ht="18.75">
      <c r="A18" s="9"/>
      <c r="B18" s="10"/>
      <c r="C18" s="24"/>
      <c r="D18" s="12"/>
      <c r="E18" s="12"/>
      <c r="F18" s="13"/>
      <c r="AA18" t="str">
        <f t="shared" si="2"/>
        <v>Out-15</v>
      </c>
      <c r="AB18">
        <f t="shared" si="0"/>
      </c>
      <c r="AC18">
        <f t="shared" si="0"/>
      </c>
      <c r="AD18">
        <f t="shared" si="0"/>
      </c>
      <c r="AE18">
        <f t="shared" si="0"/>
      </c>
      <c r="AG18">
        <f t="shared" si="3"/>
      </c>
      <c r="AH18">
        <f t="shared" si="1"/>
      </c>
      <c r="AI18">
        <f t="shared" si="1"/>
      </c>
      <c r="AJ18">
        <f t="shared" si="1"/>
      </c>
    </row>
    <row r="19" spans="1:36" ht="18.75">
      <c r="A19" s="9"/>
      <c r="B19" s="10"/>
      <c r="C19" s="11"/>
      <c r="D19" s="11"/>
      <c r="E19" s="12"/>
      <c r="F19" s="13"/>
      <c r="AA19" t="str">
        <f>"In-"&amp;TEXT(ROW()-18,"00")</f>
        <v>In-01</v>
      </c>
      <c r="AB19" t="str">
        <f t="shared" si="0"/>
        <v>馮冠湧  男Ｂ  92 桿</v>
      </c>
      <c r="AC19" t="str">
        <f t="shared" si="0"/>
        <v>周雨農  男Ｂ  93 桿</v>
      </c>
      <c r="AD19" t="str">
        <f t="shared" si="0"/>
        <v>林凡皓  男Ｂ  93 桿</v>
      </c>
      <c r="AE19" t="str">
        <f t="shared" si="0"/>
        <v>廖家呈  男Ｂ  94 桿</v>
      </c>
      <c r="AG19" t="str">
        <f t="shared" si="3"/>
        <v>馮冠湧</v>
      </c>
      <c r="AH19" t="str">
        <f t="shared" si="1"/>
        <v>周雨農</v>
      </c>
      <c r="AI19" t="str">
        <f t="shared" si="1"/>
        <v>林凡皓</v>
      </c>
      <c r="AJ19" t="str">
        <f t="shared" si="1"/>
        <v>廖家呈</v>
      </c>
    </row>
    <row r="20" spans="1:36" ht="18.75">
      <c r="A20" s="9"/>
      <c r="B20" s="10"/>
      <c r="C20" s="12"/>
      <c r="D20" s="12"/>
      <c r="E20" s="12"/>
      <c r="F20" s="13"/>
      <c r="AA20" t="str">
        <f aca="true" t="shared" si="4" ref="AA20:AA33">"In-"&amp;TEXT(ROW()-18,"00")</f>
        <v>In-02</v>
      </c>
      <c r="AB20" t="str">
        <f t="shared" si="0"/>
        <v>羅政元  男Ｂ  91 桿</v>
      </c>
      <c r="AC20" t="str">
        <f t="shared" si="0"/>
        <v>徐兆維  男Ｂ  91 桿</v>
      </c>
      <c r="AD20" t="str">
        <f t="shared" si="0"/>
        <v>莊文諺  男Ｂ  92 桿</v>
      </c>
      <c r="AE20" t="str">
        <f t="shared" si="0"/>
        <v>黃而夫  男Ｂ  92 桿</v>
      </c>
      <c r="AG20" t="str">
        <f t="shared" si="3"/>
        <v>羅政元</v>
      </c>
      <c r="AH20" t="str">
        <f t="shared" si="3"/>
        <v>徐兆維</v>
      </c>
      <c r="AI20" t="str">
        <f t="shared" si="3"/>
        <v>莊文諺</v>
      </c>
      <c r="AJ20" t="str">
        <f t="shared" si="3"/>
        <v>黃而夫</v>
      </c>
    </row>
    <row r="21" spans="1:36" ht="18.75">
      <c r="A21" s="9"/>
      <c r="B21" s="10"/>
      <c r="C21" s="12"/>
      <c r="D21" s="12"/>
      <c r="E21" s="12"/>
      <c r="F21" s="13"/>
      <c r="AA21" t="str">
        <f t="shared" si="4"/>
        <v>In-03</v>
      </c>
      <c r="AB21" t="str">
        <f t="shared" si="0"/>
        <v>葉佳運  男Ｂ  88 桿</v>
      </c>
      <c r="AC21" t="str">
        <f t="shared" si="0"/>
        <v>朱吉莘  男Ｂ  89 桿</v>
      </c>
      <c r="AD21" t="str">
        <f t="shared" si="0"/>
        <v>林紹白  男Ｂ  90 桿</v>
      </c>
      <c r="AE21" t="str">
        <f t="shared" si="0"/>
        <v>林晉永  男Ｂ  91 桿</v>
      </c>
      <c r="AG21" t="str">
        <f t="shared" si="3"/>
        <v>葉佳運</v>
      </c>
      <c r="AH21" t="str">
        <f t="shared" si="3"/>
        <v>朱吉莘</v>
      </c>
      <c r="AI21" t="str">
        <f t="shared" si="3"/>
        <v>林紹白</v>
      </c>
      <c r="AJ21" t="str">
        <f t="shared" si="3"/>
        <v>林晉永</v>
      </c>
    </row>
    <row r="22" spans="1:36" ht="18.75">
      <c r="A22" s="9"/>
      <c r="B22" s="10"/>
      <c r="C22" s="12"/>
      <c r="D22" s="12"/>
      <c r="E22" s="12"/>
      <c r="F22" s="13"/>
      <c r="AA22" t="str">
        <f t="shared" si="4"/>
        <v>In-04</v>
      </c>
      <c r="AB22" t="str">
        <f t="shared" si="0"/>
        <v>郭傳良  男Ｂ  87 桿</v>
      </c>
      <c r="AC22" t="str">
        <f t="shared" si="0"/>
        <v>許維宸  男Ｂ  88 桿</v>
      </c>
      <c r="AD22" t="str">
        <f t="shared" si="0"/>
        <v>溫　新  男Ｂ  88 桿</v>
      </c>
      <c r="AE22" t="str">
        <f t="shared" si="0"/>
        <v>曾紹綸  男Ｂ  88 桿</v>
      </c>
      <c r="AG22" t="str">
        <f t="shared" si="3"/>
        <v>郭傳良</v>
      </c>
      <c r="AH22" t="str">
        <f t="shared" si="3"/>
        <v>許維宸</v>
      </c>
      <c r="AI22" t="str">
        <f t="shared" si="3"/>
        <v>溫　新</v>
      </c>
      <c r="AJ22" t="str">
        <f t="shared" si="3"/>
        <v>曾紹綸</v>
      </c>
    </row>
    <row r="23" spans="1:36" ht="18.75">
      <c r="A23" s="9"/>
      <c r="B23" s="10"/>
      <c r="C23" s="12"/>
      <c r="D23" s="12"/>
      <c r="E23" s="12"/>
      <c r="F23" s="13"/>
      <c r="AA23" t="str">
        <f t="shared" si="4"/>
        <v>In-05</v>
      </c>
      <c r="AB23" t="str">
        <f t="shared" si="0"/>
        <v>黃承瀚  男Ｂ  84 桿</v>
      </c>
      <c r="AC23" t="str">
        <f t="shared" si="0"/>
        <v>葉佳胤  男Ｂ  84 桿</v>
      </c>
      <c r="AD23" t="str">
        <f t="shared" si="0"/>
        <v>廖崇漢  男Ｂ  86 桿</v>
      </c>
      <c r="AE23" t="str">
        <f t="shared" si="0"/>
        <v>佐佐木崇峻  男Ｂ  86 桿</v>
      </c>
      <c r="AG23" t="str">
        <f t="shared" si="3"/>
        <v>黃承瀚</v>
      </c>
      <c r="AH23" t="str">
        <f t="shared" si="3"/>
        <v>葉佳胤</v>
      </c>
      <c r="AI23" t="str">
        <f t="shared" si="3"/>
        <v>廖崇漢</v>
      </c>
      <c r="AJ23" t="str">
        <f t="shared" si="3"/>
        <v>佐佐木崇峻</v>
      </c>
    </row>
    <row r="24" spans="1:36" ht="18.75">
      <c r="A24" s="9"/>
      <c r="B24" s="10"/>
      <c r="C24" s="12"/>
      <c r="D24" s="12"/>
      <c r="E24" s="12"/>
      <c r="F24" s="13"/>
      <c r="AA24" t="str">
        <f t="shared" si="4"/>
        <v>In-06</v>
      </c>
      <c r="AB24" t="str">
        <f t="shared" si="0"/>
        <v>黃至翊  男Ｂ  82 桿</v>
      </c>
      <c r="AC24" t="str">
        <f t="shared" si="0"/>
        <v>陳　澤  男Ｂ  82 桿</v>
      </c>
      <c r="AD24" t="str">
        <f t="shared" si="0"/>
        <v>陳霆宇  男Ｂ  83 桿</v>
      </c>
      <c r="AE24" t="str">
        <f t="shared" si="0"/>
        <v>周柏岳  男Ｂ  83 桿</v>
      </c>
      <c r="AG24" t="str">
        <f t="shared" si="3"/>
        <v>黃至翊</v>
      </c>
      <c r="AH24" t="str">
        <f t="shared" si="3"/>
        <v>陳　澤</v>
      </c>
      <c r="AI24" t="str">
        <f t="shared" si="3"/>
        <v>陳霆宇</v>
      </c>
      <c r="AJ24" t="str">
        <f t="shared" si="3"/>
        <v>周柏岳</v>
      </c>
    </row>
    <row r="25" spans="1:36" ht="18.75">
      <c r="A25" s="9"/>
      <c r="B25" s="10"/>
      <c r="C25" s="12"/>
      <c r="D25" s="12"/>
      <c r="E25" s="12"/>
      <c r="F25" s="13"/>
      <c r="AA25" t="str">
        <f t="shared" si="4"/>
        <v>In-07</v>
      </c>
      <c r="AB25" t="str">
        <f t="shared" si="0"/>
        <v>沙比亞特馬克  男Ｂ  75 桿</v>
      </c>
      <c r="AC25" t="str">
        <f t="shared" si="0"/>
        <v>潘繹凱  男Ｂ  76 桿</v>
      </c>
      <c r="AD25" t="str">
        <f t="shared" si="0"/>
        <v>黃泊儒  男Ｂ  78 桿</v>
      </c>
      <c r="AE25" t="str">
        <f t="shared" si="0"/>
        <v>林銓泰  男Ｂ  79 桿</v>
      </c>
      <c r="AG25" t="str">
        <f t="shared" si="3"/>
        <v>沙比亞特馬克</v>
      </c>
      <c r="AH25" t="str">
        <f t="shared" si="3"/>
        <v>潘繹凱</v>
      </c>
      <c r="AI25" t="str">
        <f t="shared" si="3"/>
        <v>黃泊儒</v>
      </c>
      <c r="AJ25" t="str">
        <f t="shared" si="3"/>
        <v>林銓泰</v>
      </c>
    </row>
    <row r="26" spans="1:36" ht="18.75">
      <c r="A26" s="9"/>
      <c r="B26" s="10"/>
      <c r="C26" s="12"/>
      <c r="D26" s="12"/>
      <c r="E26" s="12"/>
      <c r="F26" s="13"/>
      <c r="AA26" t="str">
        <f t="shared" si="4"/>
        <v>In-08</v>
      </c>
      <c r="AB26">
        <f t="shared" si="0"/>
      </c>
      <c r="AC26">
        <f t="shared" si="0"/>
      </c>
      <c r="AD26">
        <f t="shared" si="0"/>
      </c>
      <c r="AE26">
        <f t="shared" si="0"/>
      </c>
      <c r="AG26">
        <f t="shared" si="3"/>
      </c>
      <c r="AH26">
        <f t="shared" si="3"/>
      </c>
      <c r="AI26">
        <f t="shared" si="3"/>
      </c>
      <c r="AJ26">
        <f t="shared" si="3"/>
      </c>
    </row>
    <row r="27" spans="1:36" ht="18.75">
      <c r="A27" s="9"/>
      <c r="B27" s="10"/>
      <c r="C27" s="12"/>
      <c r="D27" s="12"/>
      <c r="E27" s="12"/>
      <c r="F27" s="13"/>
      <c r="AA27" t="str">
        <f t="shared" si="4"/>
        <v>In-09</v>
      </c>
      <c r="AB27">
        <f t="shared" si="0"/>
      </c>
      <c r="AC27">
        <f t="shared" si="0"/>
      </c>
      <c r="AD27">
        <f t="shared" si="0"/>
      </c>
      <c r="AE27">
        <f t="shared" si="0"/>
      </c>
      <c r="AG27">
        <f t="shared" si="3"/>
      </c>
      <c r="AH27">
        <f t="shared" si="3"/>
      </c>
      <c r="AI27">
        <f t="shared" si="3"/>
      </c>
      <c r="AJ27">
        <f t="shared" si="3"/>
      </c>
    </row>
    <row r="28" spans="1:36" ht="18.75">
      <c r="A28" s="9"/>
      <c r="B28" s="10"/>
      <c r="C28" s="12"/>
      <c r="D28" s="12"/>
      <c r="E28" s="12"/>
      <c r="F28" s="13"/>
      <c r="AA28" t="str">
        <f t="shared" si="4"/>
        <v>In-10</v>
      </c>
      <c r="AB28">
        <f t="shared" si="0"/>
      </c>
      <c r="AC28">
        <f t="shared" si="0"/>
      </c>
      <c r="AD28">
        <f t="shared" si="0"/>
      </c>
      <c r="AE28">
        <f t="shared" si="0"/>
      </c>
      <c r="AG28">
        <f t="shared" si="3"/>
      </c>
      <c r="AH28">
        <f t="shared" si="3"/>
      </c>
      <c r="AI28">
        <f t="shared" si="3"/>
      </c>
      <c r="AJ28">
        <f t="shared" si="3"/>
      </c>
    </row>
    <row r="29" spans="1:36" ht="18.75">
      <c r="A29" s="9"/>
      <c r="B29" s="10"/>
      <c r="C29" s="12"/>
      <c r="D29" s="12"/>
      <c r="E29" s="12"/>
      <c r="F29" s="13"/>
      <c r="AA29" t="str">
        <f t="shared" si="4"/>
        <v>In-11</v>
      </c>
      <c r="AB29">
        <f t="shared" si="0"/>
      </c>
      <c r="AC29">
        <f t="shared" si="0"/>
      </c>
      <c r="AD29">
        <f t="shared" si="0"/>
      </c>
      <c r="AE29">
        <f t="shared" si="0"/>
      </c>
      <c r="AG29">
        <f t="shared" si="3"/>
      </c>
      <c r="AH29">
        <f t="shared" si="3"/>
      </c>
      <c r="AI29">
        <f t="shared" si="3"/>
      </c>
      <c r="AJ29">
        <f t="shared" si="3"/>
      </c>
    </row>
    <row r="30" spans="1:36" ht="18.75">
      <c r="A30" s="9"/>
      <c r="B30" s="10"/>
      <c r="C30" s="12"/>
      <c r="D30" s="12"/>
      <c r="E30" s="12"/>
      <c r="F30" s="13"/>
      <c r="AA30" t="str">
        <f t="shared" si="4"/>
        <v>In-12</v>
      </c>
      <c r="AB30">
        <f t="shared" si="0"/>
      </c>
      <c r="AC30">
        <f t="shared" si="0"/>
      </c>
      <c r="AD30">
        <f t="shared" si="0"/>
      </c>
      <c r="AE30">
        <f t="shared" si="0"/>
      </c>
      <c r="AG30">
        <f t="shared" si="3"/>
      </c>
      <c r="AH30">
        <f t="shared" si="3"/>
      </c>
      <c r="AI30">
        <f t="shared" si="3"/>
      </c>
      <c r="AJ30">
        <f t="shared" si="3"/>
      </c>
    </row>
    <row r="31" spans="1:36" ht="18.75">
      <c r="A31" s="9"/>
      <c r="B31" s="10"/>
      <c r="C31" s="12"/>
      <c r="D31" s="12"/>
      <c r="E31" s="12"/>
      <c r="F31" s="13"/>
      <c r="AA31" t="str">
        <f t="shared" si="4"/>
        <v>In-13</v>
      </c>
      <c r="AB31">
        <f t="shared" si="0"/>
      </c>
      <c r="AC31">
        <f t="shared" si="0"/>
      </c>
      <c r="AD31">
        <f t="shared" si="0"/>
      </c>
      <c r="AE31">
        <f t="shared" si="0"/>
      </c>
      <c r="AG31">
        <f t="shared" si="3"/>
      </c>
      <c r="AH31">
        <f t="shared" si="3"/>
      </c>
      <c r="AI31">
        <f t="shared" si="3"/>
      </c>
      <c r="AJ31">
        <f t="shared" si="3"/>
      </c>
    </row>
    <row r="32" spans="1:35" ht="18.75">
      <c r="A32" s="9"/>
      <c r="B32" s="10"/>
      <c r="C32" s="12"/>
      <c r="D32" s="12"/>
      <c r="E32" s="12"/>
      <c r="F32" s="13"/>
      <c r="AA32" t="str">
        <f t="shared" si="4"/>
        <v>In-14</v>
      </c>
      <c r="AB32">
        <f t="shared" si="0"/>
      </c>
      <c r="AC32">
        <f t="shared" si="0"/>
      </c>
      <c r="AD32">
        <f t="shared" si="0"/>
      </c>
      <c r="AE32">
        <f t="shared" si="0"/>
      </c>
      <c r="AG32">
        <f t="shared" si="3"/>
      </c>
      <c r="AH32">
        <f t="shared" si="3"/>
      </c>
      <c r="AI32">
        <f t="shared" si="3"/>
      </c>
    </row>
    <row r="33" spans="1:35" ht="19.5" thickBot="1">
      <c r="A33" s="14"/>
      <c r="B33" s="15"/>
      <c r="C33" s="16"/>
      <c r="D33" s="16"/>
      <c r="E33" s="16"/>
      <c r="F33" s="17"/>
      <c r="AA33" t="str">
        <f t="shared" si="4"/>
        <v>In-15</v>
      </c>
      <c r="AB33">
        <f t="shared" si="0"/>
      </c>
      <c r="AC33">
        <f t="shared" si="0"/>
      </c>
      <c r="AD33">
        <f t="shared" si="0"/>
      </c>
      <c r="AE33">
        <f t="shared" si="0"/>
      </c>
      <c r="AG33">
        <f>IF(OR(AB33="",ISERROR(AB33)),"",LEFT(AB33,FIND(" ",AB33)-1))</f>
      </c>
      <c r="AH33">
        <f>IF(OR(AC33="",ISERROR(AC33)),"",LEFT(AC33,FIND(" ",AC33)-1))</f>
      </c>
      <c r="AI33">
        <f>IF(OR(AD33="",ISERROR(AD33)),"",LEFT(AD33,FIND(" ",AD33)-1))</f>
      </c>
    </row>
    <row r="34" spans="1:36" ht="16.5">
      <c r="A34" s="18" t="s">
        <v>8</v>
      </c>
      <c r="B34" s="18"/>
      <c r="C34" s="18"/>
      <c r="D34" s="18"/>
      <c r="E34" s="18"/>
      <c r="F34" s="18"/>
      <c r="AA34" t="str">
        <f>TEXT('基本資料'!$M$7,"00-")&amp;TEXT(ROW()-33,"00")</f>
        <v>04-01</v>
      </c>
      <c r="AB34">
        <f>IF(ISNA(VLOOKUP($AA34,$A$4:$F$33,COLUMN()-25,FALSE)),"",VLOOKUP($AA34,$A$4:$F$33,COLUMN()-25,FALSE))</f>
      </c>
      <c r="AC34">
        <f>IF(ISNA(VLOOKUP($AA34,$A$4:$F$33,COLUMN()-25,FALSE)),"",VLOOKUP($AA34,$A$4:$F$33,COLUMN()-25,FALSE))</f>
      </c>
      <c r="AD34">
        <f>IF(ISNA(VLOOKUP($AA34,$A$4:$F$33,COLUMN()-25,FALSE)),"",VLOOKUP($AA34,$A$4:$F$33,COLUMN()-25,FALSE))</f>
      </c>
      <c r="AE34">
        <f>IF(ISNA(VLOOKUP($AA34,$A$4:$F$33,COLUMN()-25,FALSE)),"",VLOOKUP($AA34,$A$4:$F$33,COLUMN()-25,FALSE))</f>
      </c>
      <c r="AG34">
        <f aca="true" t="shared" si="5" ref="AG34:AJ63">IF(OR(AB34="",ISERROR(AB34)),"",LEFT(AB34,FIND(" ",AB34)-1))</f>
      </c>
      <c r="AH34">
        <f t="shared" si="5"/>
      </c>
      <c r="AI34">
        <f t="shared" si="5"/>
      </c>
      <c r="AJ34">
        <f t="shared" si="5"/>
      </c>
    </row>
    <row r="35" spans="1:36" ht="98.25" customHeight="1">
      <c r="A35" s="141" t="s">
        <v>160</v>
      </c>
      <c r="B35" s="141"/>
      <c r="C35" s="141"/>
      <c r="D35" s="141"/>
      <c r="E35" s="141"/>
      <c r="F35" s="141"/>
      <c r="AA35" t="str">
        <f>TEXT('基本資料'!$M$7,"00-")&amp;TEXT(ROW()-33,"00")</f>
        <v>04-02</v>
      </c>
      <c r="AB35">
        <f aca="true" t="shared" si="6" ref="AB35:AE63">IF(ISNA(VLOOKUP($AA35,$A$4:$F$33,COLUMN()-25,FALSE)),"",VLOOKUP($AA35,$A$4:$F$33,COLUMN()-25,FALSE))</f>
      </c>
      <c r="AC35">
        <f t="shared" si="6"/>
      </c>
      <c r="AD35">
        <f t="shared" si="6"/>
      </c>
      <c r="AE35">
        <f t="shared" si="6"/>
      </c>
      <c r="AG35">
        <f t="shared" si="5"/>
      </c>
      <c r="AH35">
        <f t="shared" si="5"/>
      </c>
      <c r="AI35">
        <f t="shared" si="5"/>
      </c>
      <c r="AJ35">
        <f t="shared" si="5"/>
      </c>
    </row>
    <row r="36" spans="27:36" ht="16.5">
      <c r="AA36" t="str">
        <f>TEXT('基本資料'!$M$7,"00-")&amp;TEXT(ROW()-33,"00")</f>
        <v>04-03</v>
      </c>
      <c r="AB36">
        <f t="shared" si="6"/>
      </c>
      <c r="AC36">
        <f t="shared" si="6"/>
      </c>
      <c r="AD36">
        <f t="shared" si="6"/>
      </c>
      <c r="AE36">
        <f t="shared" si="6"/>
      </c>
      <c r="AG36">
        <f t="shared" si="5"/>
      </c>
      <c r="AH36">
        <f t="shared" si="5"/>
      </c>
      <c r="AI36">
        <f t="shared" si="5"/>
      </c>
      <c r="AJ36">
        <f t="shared" si="5"/>
      </c>
    </row>
    <row r="37" spans="27:36" ht="16.5">
      <c r="AA37" t="str">
        <f>TEXT('基本資料'!$M$7,"00-")&amp;TEXT(ROW()-33,"00")</f>
        <v>04-04</v>
      </c>
      <c r="AB37">
        <f t="shared" si="6"/>
      </c>
      <c r="AC37">
        <f t="shared" si="6"/>
      </c>
      <c r="AD37">
        <f t="shared" si="6"/>
      </c>
      <c r="AE37">
        <f t="shared" si="6"/>
      </c>
      <c r="AG37">
        <f t="shared" si="5"/>
      </c>
      <c r="AH37">
        <f t="shared" si="5"/>
      </c>
      <c r="AI37">
        <f t="shared" si="5"/>
      </c>
      <c r="AJ37">
        <f t="shared" si="5"/>
      </c>
    </row>
    <row r="38" spans="27:36" ht="16.5">
      <c r="AA38" t="str">
        <f>TEXT('基本資料'!$M$7,"00-")&amp;TEXT(ROW()-33,"00")</f>
        <v>04-05</v>
      </c>
      <c r="AB38">
        <f t="shared" si="6"/>
      </c>
      <c r="AC38">
        <f t="shared" si="6"/>
      </c>
      <c r="AD38">
        <f t="shared" si="6"/>
      </c>
      <c r="AE38">
        <f t="shared" si="6"/>
      </c>
      <c r="AG38">
        <f t="shared" si="5"/>
      </c>
      <c r="AH38">
        <f t="shared" si="5"/>
      </c>
      <c r="AI38">
        <f t="shared" si="5"/>
      </c>
      <c r="AJ38">
        <f t="shared" si="5"/>
      </c>
    </row>
    <row r="39" spans="27:36" ht="16.5">
      <c r="AA39" t="str">
        <f>TEXT('基本資料'!$M$7,"00-")&amp;TEXT(ROW()-33,"00")</f>
        <v>04-06</v>
      </c>
      <c r="AB39">
        <f t="shared" si="6"/>
      </c>
      <c r="AC39">
        <f t="shared" si="6"/>
      </c>
      <c r="AD39">
        <f t="shared" si="6"/>
      </c>
      <c r="AE39">
        <f t="shared" si="6"/>
      </c>
      <c r="AG39">
        <f t="shared" si="5"/>
      </c>
      <c r="AH39">
        <f t="shared" si="5"/>
      </c>
      <c r="AI39">
        <f t="shared" si="5"/>
      </c>
      <c r="AJ39">
        <f t="shared" si="5"/>
      </c>
    </row>
    <row r="40" spans="27:36" ht="16.5">
      <c r="AA40" t="str">
        <f>TEXT('基本資料'!$M$7,"00-")&amp;TEXT(ROW()-33,"00")</f>
        <v>04-07</v>
      </c>
      <c r="AB40">
        <f t="shared" si="6"/>
      </c>
      <c r="AC40">
        <f t="shared" si="6"/>
      </c>
      <c r="AD40">
        <f t="shared" si="6"/>
      </c>
      <c r="AE40">
        <f t="shared" si="6"/>
      </c>
      <c r="AG40">
        <f t="shared" si="5"/>
      </c>
      <c r="AH40">
        <f t="shared" si="5"/>
      </c>
      <c r="AI40">
        <f t="shared" si="5"/>
      </c>
      <c r="AJ40">
        <f t="shared" si="5"/>
      </c>
    </row>
    <row r="41" spans="27:36" ht="16.5">
      <c r="AA41" t="str">
        <f>TEXT('基本資料'!$M$7,"00-")&amp;TEXT(ROW()-33,"00")</f>
        <v>04-08</v>
      </c>
      <c r="AB41">
        <f t="shared" si="6"/>
      </c>
      <c r="AC41">
        <f t="shared" si="6"/>
      </c>
      <c r="AD41">
        <f t="shared" si="6"/>
      </c>
      <c r="AE41">
        <f t="shared" si="6"/>
      </c>
      <c r="AG41">
        <f t="shared" si="5"/>
      </c>
      <c r="AH41">
        <f t="shared" si="5"/>
      </c>
      <c r="AI41">
        <f t="shared" si="5"/>
      </c>
      <c r="AJ41">
        <f t="shared" si="5"/>
      </c>
    </row>
    <row r="42" spans="27:36" ht="16.5">
      <c r="AA42" t="str">
        <f>TEXT('基本資料'!$M$7,"00-")&amp;TEXT(ROW()-33,"00")</f>
        <v>04-09</v>
      </c>
      <c r="AB42">
        <f t="shared" si="6"/>
      </c>
      <c r="AC42">
        <f t="shared" si="6"/>
      </c>
      <c r="AD42">
        <f t="shared" si="6"/>
      </c>
      <c r="AE42">
        <f t="shared" si="6"/>
      </c>
      <c r="AG42">
        <f t="shared" si="5"/>
      </c>
      <c r="AH42">
        <f t="shared" si="5"/>
      </c>
      <c r="AI42">
        <f t="shared" si="5"/>
      </c>
      <c r="AJ42">
        <f t="shared" si="5"/>
      </c>
    </row>
    <row r="43" spans="27:36" ht="16.5">
      <c r="AA43" t="str">
        <f>TEXT('基本資料'!$M$7,"00-")&amp;TEXT(ROW()-33,"00")</f>
        <v>04-10</v>
      </c>
      <c r="AB43">
        <f t="shared" si="6"/>
      </c>
      <c r="AC43">
        <f t="shared" si="6"/>
      </c>
      <c r="AD43">
        <f t="shared" si="6"/>
      </c>
      <c r="AE43">
        <f t="shared" si="6"/>
      </c>
      <c r="AG43">
        <f t="shared" si="5"/>
      </c>
      <c r="AH43">
        <f t="shared" si="5"/>
      </c>
      <c r="AI43">
        <f t="shared" si="5"/>
      </c>
      <c r="AJ43">
        <f t="shared" si="5"/>
      </c>
    </row>
    <row r="44" spans="27:36" ht="16.5">
      <c r="AA44" t="str">
        <f>TEXT('基本資料'!$M$7,"00-")&amp;TEXT(ROW()-33,"00")</f>
        <v>04-11</v>
      </c>
      <c r="AB44">
        <f t="shared" si="6"/>
      </c>
      <c r="AC44">
        <f t="shared" si="6"/>
      </c>
      <c r="AD44">
        <f t="shared" si="6"/>
      </c>
      <c r="AE44">
        <f t="shared" si="6"/>
      </c>
      <c r="AG44">
        <f t="shared" si="5"/>
      </c>
      <c r="AH44">
        <f t="shared" si="5"/>
      </c>
      <c r="AI44">
        <f t="shared" si="5"/>
      </c>
      <c r="AJ44">
        <f t="shared" si="5"/>
      </c>
    </row>
    <row r="45" spans="27:36" ht="16.5">
      <c r="AA45" t="str">
        <f>TEXT('基本資料'!$M$7,"00-")&amp;TEXT(ROW()-33,"00")</f>
        <v>04-12</v>
      </c>
      <c r="AB45">
        <f t="shared" si="6"/>
      </c>
      <c r="AC45">
        <f t="shared" si="6"/>
      </c>
      <c r="AD45">
        <f t="shared" si="6"/>
      </c>
      <c r="AE45">
        <f t="shared" si="6"/>
      </c>
      <c r="AG45">
        <f t="shared" si="5"/>
      </c>
      <c r="AH45">
        <f t="shared" si="5"/>
      </c>
      <c r="AI45">
        <f t="shared" si="5"/>
      </c>
      <c r="AJ45">
        <f t="shared" si="5"/>
      </c>
    </row>
    <row r="46" spans="27:36" ht="16.5">
      <c r="AA46" t="str">
        <f>TEXT('基本資料'!$M$7,"00-")&amp;TEXT(ROW()-33,"00")</f>
        <v>04-13</v>
      </c>
      <c r="AB46">
        <f t="shared" si="6"/>
      </c>
      <c r="AC46">
        <f t="shared" si="6"/>
      </c>
      <c r="AD46">
        <f t="shared" si="6"/>
      </c>
      <c r="AE46">
        <f t="shared" si="6"/>
      </c>
      <c r="AG46">
        <f t="shared" si="5"/>
      </c>
      <c r="AH46">
        <f t="shared" si="5"/>
      </c>
      <c r="AI46">
        <f t="shared" si="5"/>
      </c>
      <c r="AJ46">
        <f t="shared" si="5"/>
      </c>
    </row>
    <row r="47" spans="27:36" ht="16.5">
      <c r="AA47" t="str">
        <f>TEXT('基本資料'!$M$7,"00-")&amp;TEXT(ROW()-33,"00")</f>
        <v>04-14</v>
      </c>
      <c r="AB47">
        <f t="shared" si="6"/>
      </c>
      <c r="AC47">
        <f t="shared" si="6"/>
      </c>
      <c r="AD47">
        <f t="shared" si="6"/>
      </c>
      <c r="AE47">
        <f t="shared" si="6"/>
      </c>
      <c r="AG47">
        <f t="shared" si="5"/>
      </c>
      <c r="AH47">
        <f t="shared" si="5"/>
      </c>
      <c r="AI47">
        <f t="shared" si="5"/>
      </c>
      <c r="AJ47">
        <f t="shared" si="5"/>
      </c>
    </row>
    <row r="48" spans="27:36" ht="16.5">
      <c r="AA48" t="str">
        <f>TEXT('基本資料'!$M$7,"00-")&amp;TEXT(ROW()-33,"00")</f>
        <v>04-15</v>
      </c>
      <c r="AB48">
        <f t="shared" si="6"/>
      </c>
      <c r="AC48">
        <f t="shared" si="6"/>
      </c>
      <c r="AD48">
        <f t="shared" si="6"/>
      </c>
      <c r="AE48">
        <f t="shared" si="6"/>
      </c>
      <c r="AG48">
        <f t="shared" si="5"/>
      </c>
      <c r="AH48">
        <f t="shared" si="5"/>
      </c>
      <c r="AI48">
        <f t="shared" si="5"/>
      </c>
      <c r="AJ48">
        <f t="shared" si="5"/>
      </c>
    </row>
    <row r="49" spans="27:36" ht="16.5">
      <c r="AA49" t="str">
        <f>TEXT('基本資料'!$N$7,"00-")&amp;TEXT(ROW()-48,"00")</f>
        <v>14-01</v>
      </c>
      <c r="AB49">
        <f t="shared" si="6"/>
      </c>
      <c r="AC49">
        <f t="shared" si="6"/>
      </c>
      <c r="AD49">
        <f t="shared" si="6"/>
      </c>
      <c r="AE49">
        <f t="shared" si="6"/>
      </c>
      <c r="AG49">
        <f t="shared" si="5"/>
      </c>
      <c r="AH49">
        <f t="shared" si="5"/>
      </c>
      <c r="AI49">
        <f t="shared" si="5"/>
      </c>
      <c r="AJ49">
        <f t="shared" si="5"/>
      </c>
    </row>
    <row r="50" spans="27:36" ht="16.5">
      <c r="AA50" t="str">
        <f>TEXT('基本資料'!$N$7,"00-")&amp;TEXT(ROW()-48,"00")</f>
        <v>14-02</v>
      </c>
      <c r="AB50">
        <f t="shared" si="6"/>
      </c>
      <c r="AC50">
        <f t="shared" si="6"/>
      </c>
      <c r="AD50">
        <f t="shared" si="6"/>
      </c>
      <c r="AE50">
        <f t="shared" si="6"/>
      </c>
      <c r="AG50">
        <f t="shared" si="5"/>
      </c>
      <c r="AH50">
        <f t="shared" si="5"/>
      </c>
      <c r="AI50">
        <f t="shared" si="5"/>
      </c>
      <c r="AJ50">
        <f t="shared" si="5"/>
      </c>
    </row>
    <row r="51" spans="27:36" ht="16.5">
      <c r="AA51" t="str">
        <f>TEXT('基本資料'!$N$7,"00-")&amp;TEXT(ROW()-48,"00")</f>
        <v>14-03</v>
      </c>
      <c r="AB51">
        <f t="shared" si="6"/>
      </c>
      <c r="AC51">
        <f t="shared" si="6"/>
      </c>
      <c r="AD51">
        <f t="shared" si="6"/>
      </c>
      <c r="AE51">
        <f t="shared" si="6"/>
      </c>
      <c r="AG51">
        <f t="shared" si="5"/>
      </c>
      <c r="AH51">
        <f t="shared" si="5"/>
      </c>
      <c r="AI51">
        <f t="shared" si="5"/>
      </c>
      <c r="AJ51">
        <f t="shared" si="5"/>
      </c>
    </row>
    <row r="52" spans="27:36" ht="16.5">
      <c r="AA52" t="str">
        <f>TEXT('基本資料'!$N$7,"00-")&amp;TEXT(ROW()-48,"00")</f>
        <v>14-04</v>
      </c>
      <c r="AB52">
        <f t="shared" si="6"/>
      </c>
      <c r="AC52">
        <f t="shared" si="6"/>
      </c>
      <c r="AD52">
        <f t="shared" si="6"/>
      </c>
      <c r="AE52">
        <f t="shared" si="6"/>
      </c>
      <c r="AG52">
        <f t="shared" si="5"/>
      </c>
      <c r="AH52">
        <f t="shared" si="5"/>
      </c>
      <c r="AI52">
        <f t="shared" si="5"/>
      </c>
      <c r="AJ52">
        <f t="shared" si="5"/>
      </c>
    </row>
    <row r="53" spans="27:36" ht="16.5">
      <c r="AA53" t="str">
        <f>TEXT('基本資料'!$N$7,"00-")&amp;TEXT(ROW()-48,"00")</f>
        <v>14-05</v>
      </c>
      <c r="AB53">
        <f t="shared" si="6"/>
      </c>
      <c r="AC53">
        <f t="shared" si="6"/>
      </c>
      <c r="AD53">
        <f t="shared" si="6"/>
      </c>
      <c r="AE53">
        <f t="shared" si="6"/>
      </c>
      <c r="AG53">
        <f t="shared" si="5"/>
      </c>
      <c r="AH53">
        <f t="shared" si="5"/>
      </c>
      <c r="AI53">
        <f t="shared" si="5"/>
      </c>
      <c r="AJ53">
        <f t="shared" si="5"/>
      </c>
    </row>
    <row r="54" spans="27:36" ht="16.5">
      <c r="AA54" t="str">
        <f>TEXT('基本資料'!$N$7,"00-")&amp;TEXT(ROW()-48,"00")</f>
        <v>14-06</v>
      </c>
      <c r="AB54">
        <f t="shared" si="6"/>
      </c>
      <c r="AC54">
        <f t="shared" si="6"/>
      </c>
      <c r="AD54">
        <f t="shared" si="6"/>
      </c>
      <c r="AE54">
        <f t="shared" si="6"/>
      </c>
      <c r="AG54">
        <f t="shared" si="5"/>
      </c>
      <c r="AH54">
        <f t="shared" si="5"/>
      </c>
      <c r="AI54">
        <f t="shared" si="5"/>
      </c>
      <c r="AJ54">
        <f t="shared" si="5"/>
      </c>
    </row>
    <row r="55" spans="27:36" ht="16.5">
      <c r="AA55" t="str">
        <f>TEXT('基本資料'!$N$7,"00-")&amp;TEXT(ROW()-48,"00")</f>
        <v>14-07</v>
      </c>
      <c r="AB55">
        <f t="shared" si="6"/>
      </c>
      <c r="AC55">
        <f t="shared" si="6"/>
      </c>
      <c r="AD55">
        <f t="shared" si="6"/>
      </c>
      <c r="AE55">
        <f t="shared" si="6"/>
      </c>
      <c r="AG55">
        <f t="shared" si="5"/>
      </c>
      <c r="AH55">
        <f t="shared" si="5"/>
      </c>
      <c r="AI55">
        <f t="shared" si="5"/>
      </c>
      <c r="AJ55">
        <f t="shared" si="5"/>
      </c>
    </row>
    <row r="56" spans="27:36" ht="16.5">
      <c r="AA56" t="str">
        <f>TEXT('基本資料'!$N$7,"00-")&amp;TEXT(ROW()-48,"00")</f>
        <v>14-08</v>
      </c>
      <c r="AB56">
        <f t="shared" si="6"/>
      </c>
      <c r="AC56">
        <f t="shared" si="6"/>
      </c>
      <c r="AD56">
        <f t="shared" si="6"/>
      </c>
      <c r="AE56">
        <f t="shared" si="6"/>
      </c>
      <c r="AG56">
        <f t="shared" si="5"/>
      </c>
      <c r="AH56">
        <f t="shared" si="5"/>
      </c>
      <c r="AI56">
        <f t="shared" si="5"/>
      </c>
      <c r="AJ56">
        <f t="shared" si="5"/>
      </c>
    </row>
    <row r="57" spans="27:36" ht="16.5">
      <c r="AA57" t="str">
        <f>TEXT('基本資料'!$N$7,"00-")&amp;TEXT(ROW()-48,"00")</f>
        <v>14-09</v>
      </c>
      <c r="AB57">
        <f t="shared" si="6"/>
      </c>
      <c r="AC57">
        <f t="shared" si="6"/>
      </c>
      <c r="AD57">
        <f t="shared" si="6"/>
      </c>
      <c r="AE57">
        <f t="shared" si="6"/>
      </c>
      <c r="AG57">
        <f t="shared" si="5"/>
      </c>
      <c r="AH57">
        <f t="shared" si="5"/>
      </c>
      <c r="AI57">
        <f t="shared" si="5"/>
      </c>
      <c r="AJ57">
        <f t="shared" si="5"/>
      </c>
    </row>
    <row r="58" spans="27:36" ht="16.5">
      <c r="AA58" t="str">
        <f>TEXT('基本資料'!$N$7,"00-")&amp;TEXT(ROW()-48,"00")</f>
        <v>14-10</v>
      </c>
      <c r="AB58">
        <f t="shared" si="6"/>
      </c>
      <c r="AC58">
        <f t="shared" si="6"/>
      </c>
      <c r="AD58">
        <f t="shared" si="6"/>
      </c>
      <c r="AE58">
        <f t="shared" si="6"/>
      </c>
      <c r="AG58">
        <f t="shared" si="5"/>
      </c>
      <c r="AH58">
        <f t="shared" si="5"/>
      </c>
      <c r="AI58">
        <f t="shared" si="5"/>
      </c>
      <c r="AJ58">
        <f t="shared" si="5"/>
      </c>
    </row>
    <row r="59" spans="27:36" ht="16.5">
      <c r="AA59" t="str">
        <f>TEXT('基本資料'!$N$7,"00-")&amp;TEXT(ROW()-48,"00")</f>
        <v>14-11</v>
      </c>
      <c r="AB59">
        <f t="shared" si="6"/>
      </c>
      <c r="AC59">
        <f t="shared" si="6"/>
      </c>
      <c r="AD59">
        <f t="shared" si="6"/>
      </c>
      <c r="AE59">
        <f t="shared" si="6"/>
      </c>
      <c r="AG59">
        <f t="shared" si="5"/>
      </c>
      <c r="AH59">
        <f t="shared" si="5"/>
      </c>
      <c r="AI59">
        <f t="shared" si="5"/>
      </c>
      <c r="AJ59">
        <f t="shared" si="5"/>
      </c>
    </row>
    <row r="60" spans="27:36" ht="16.5">
      <c r="AA60" t="str">
        <f>TEXT('基本資料'!$N$7,"00-")&amp;TEXT(ROW()-48,"00")</f>
        <v>14-12</v>
      </c>
      <c r="AB60">
        <f t="shared" si="6"/>
      </c>
      <c r="AC60">
        <f t="shared" si="6"/>
      </c>
      <c r="AD60">
        <f t="shared" si="6"/>
      </c>
      <c r="AE60">
        <f t="shared" si="6"/>
      </c>
      <c r="AG60">
        <f t="shared" si="5"/>
      </c>
      <c r="AH60">
        <f t="shared" si="5"/>
      </c>
      <c r="AI60">
        <f t="shared" si="5"/>
      </c>
      <c r="AJ60">
        <f t="shared" si="5"/>
      </c>
    </row>
    <row r="61" spans="27:36" ht="16.5">
      <c r="AA61" t="str">
        <f>TEXT('基本資料'!$N$7,"00-")&amp;TEXT(ROW()-48,"00")</f>
        <v>14-13</v>
      </c>
      <c r="AB61">
        <f t="shared" si="6"/>
      </c>
      <c r="AC61">
        <f t="shared" si="6"/>
      </c>
      <c r="AD61">
        <f t="shared" si="6"/>
      </c>
      <c r="AE61">
        <f t="shared" si="6"/>
      </c>
      <c r="AG61">
        <f t="shared" si="5"/>
      </c>
      <c r="AH61">
        <f t="shared" si="5"/>
      </c>
      <c r="AI61">
        <f t="shared" si="5"/>
      </c>
      <c r="AJ61">
        <f t="shared" si="5"/>
      </c>
    </row>
    <row r="62" spans="27:36" ht="16.5">
      <c r="AA62" t="str">
        <f>TEXT('基本資料'!$N$7,"00-")&amp;TEXT(ROW()-48,"00")</f>
        <v>14-14</v>
      </c>
      <c r="AB62">
        <f t="shared" si="6"/>
      </c>
      <c r="AC62">
        <f t="shared" si="6"/>
      </c>
      <c r="AD62">
        <f t="shared" si="6"/>
      </c>
      <c r="AE62">
        <f t="shared" si="6"/>
      </c>
      <c r="AG62">
        <f t="shared" si="5"/>
      </c>
      <c r="AH62">
        <f t="shared" si="5"/>
      </c>
      <c r="AI62">
        <f t="shared" si="5"/>
      </c>
      <c r="AJ62">
        <f t="shared" si="5"/>
      </c>
    </row>
    <row r="63" spans="27:36" ht="16.5">
      <c r="AA63" t="str">
        <f>TEXT('基本資料'!$N$7,"00-")&amp;TEXT(ROW()-48,"00")</f>
        <v>14-15</v>
      </c>
      <c r="AB63">
        <f t="shared" si="6"/>
      </c>
      <c r="AC63">
        <f t="shared" si="6"/>
      </c>
      <c r="AD63">
        <f t="shared" si="6"/>
      </c>
      <c r="AE63">
        <f t="shared" si="6"/>
      </c>
      <c r="AG63">
        <f t="shared" si="5"/>
      </c>
      <c r="AH63">
        <f t="shared" si="5"/>
      </c>
      <c r="AI63">
        <f t="shared" si="5"/>
      </c>
      <c r="AJ63">
        <f t="shared" si="5"/>
      </c>
    </row>
  </sheetData>
  <sheetProtection/>
  <mergeCells count="2">
    <mergeCell ref="A1:F1"/>
    <mergeCell ref="A35:F35"/>
  </mergeCells>
  <conditionalFormatting sqref="AB4:AE33">
    <cfRule type="expression" priority="2" dxfId="8">
      <formula>FIND(" ",C4)&gt;6</formula>
    </cfRule>
  </conditionalFormatting>
  <conditionalFormatting sqref="AG4:AJ31 AG32:AI33">
    <cfRule type="expression" priority="1" dxfId="8">
      <formula>FIND(" ",$AB$4)&gt;6</formula>
    </cfRule>
  </conditionalFormatting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2"/>
  <sheetViews>
    <sheetView zoomScalePageLayoutView="0" workbookViewId="0" topLeftCell="A1">
      <selection activeCell="R13" sqref="R13"/>
    </sheetView>
  </sheetViews>
  <sheetFormatPr defaultColWidth="9.00390625" defaultRowHeight="15.75"/>
  <cols>
    <col min="1" max="1" width="3.875" style="0" customWidth="1"/>
    <col min="2" max="2" width="3.625" style="0" customWidth="1"/>
    <col min="7" max="16" width="8.125" style="0" customWidth="1"/>
    <col min="18" max="18" width="10.625" style="0" bestFit="1" customWidth="1"/>
  </cols>
  <sheetData>
    <row r="1" spans="1:16" ht="16.5">
      <c r="A1" s="144" t="str">
        <f>'基本資料'!B1</f>
        <v>渣打全國業餘高爾夫2015年2月份北區分區月賽</v>
      </c>
      <c r="B1" s="144"/>
      <c r="C1" s="144"/>
      <c r="D1" s="144"/>
      <c r="E1" s="144"/>
      <c r="F1" s="145"/>
      <c r="G1" s="30" t="s">
        <v>14</v>
      </c>
      <c r="H1" s="95">
        <f>A4</f>
        <v>1</v>
      </c>
      <c r="I1" s="30">
        <v>2</v>
      </c>
      <c r="J1" s="30">
        <v>3</v>
      </c>
      <c r="K1" s="30">
        <v>4</v>
      </c>
      <c r="L1" s="30">
        <v>5</v>
      </c>
      <c r="M1" s="30">
        <v>6</v>
      </c>
      <c r="N1" s="30">
        <v>7</v>
      </c>
      <c r="O1" s="30">
        <v>8</v>
      </c>
      <c r="P1" s="30">
        <v>9</v>
      </c>
    </row>
    <row r="2" spans="1:18" ht="16.5">
      <c r="A2" s="146">
        <f>IF(MOD(E2-'2月03日'!F2,2)=0,1,2)</f>
        <v>2</v>
      </c>
      <c r="B2" s="146"/>
      <c r="C2" s="146"/>
      <c r="D2" s="31"/>
      <c r="E2" s="153">
        <v>42041</v>
      </c>
      <c r="F2" s="154"/>
      <c r="G2" s="30" t="s">
        <v>15</v>
      </c>
      <c r="H2" s="53">
        <f aca="true" t="shared" si="0" ref="H2:P2">HLOOKUP(H1,洞別,2)</f>
        <v>4</v>
      </c>
      <c r="I2" s="53">
        <f t="shared" si="0"/>
        <v>4</v>
      </c>
      <c r="J2" s="53">
        <f t="shared" si="0"/>
        <v>4</v>
      </c>
      <c r="K2" s="53">
        <f t="shared" si="0"/>
        <v>3</v>
      </c>
      <c r="L2" s="53">
        <f t="shared" si="0"/>
        <v>4</v>
      </c>
      <c r="M2" s="53">
        <f t="shared" si="0"/>
        <v>5</v>
      </c>
      <c r="N2" s="53">
        <f t="shared" si="0"/>
        <v>4</v>
      </c>
      <c r="O2" s="53">
        <f t="shared" si="0"/>
        <v>3</v>
      </c>
      <c r="P2" s="53">
        <f t="shared" si="0"/>
        <v>5</v>
      </c>
      <c r="R2" s="96">
        <f>'2月03日'!F2</f>
        <v>42038</v>
      </c>
    </row>
    <row r="3" spans="1:18" ht="16.5">
      <c r="A3" s="150" t="str">
        <f>'基本資料'!B2</f>
        <v>旭陽高爾夫俱樂部</v>
      </c>
      <c r="B3" s="150"/>
      <c r="C3" s="150"/>
      <c r="D3" s="150"/>
      <c r="E3" s="150"/>
      <c r="F3" s="32"/>
      <c r="G3" s="33">
        <v>1</v>
      </c>
      <c r="H3" s="34">
        <f aca="true" t="shared" si="1" ref="H3:P3">CHOOSE(H2-2,0.12,0.15,0.18)+HLOOKUP(H1,洞別,3,FALSE)/100</f>
        <v>0.15</v>
      </c>
      <c r="I3" s="34">
        <f t="shared" si="1"/>
        <v>0.15</v>
      </c>
      <c r="J3" s="34">
        <f t="shared" si="1"/>
        <v>0.15</v>
      </c>
      <c r="K3" s="34">
        <f t="shared" si="1"/>
        <v>0.12</v>
      </c>
      <c r="L3" s="34">
        <f t="shared" si="1"/>
        <v>0.15</v>
      </c>
      <c r="M3" s="34">
        <f t="shared" si="1"/>
        <v>0.18</v>
      </c>
      <c r="N3" s="34">
        <f t="shared" si="1"/>
        <v>0.15</v>
      </c>
      <c r="O3" s="34">
        <f t="shared" si="1"/>
        <v>0.12</v>
      </c>
      <c r="P3" s="34">
        <f t="shared" si="1"/>
        <v>0.18</v>
      </c>
      <c r="R3" s="96">
        <f>R2+1</f>
        <v>42039</v>
      </c>
    </row>
    <row r="4" spans="1:18" ht="16.5">
      <c r="A4" s="155">
        <v>1</v>
      </c>
      <c r="B4" s="35">
        <f aca="true" t="shared" si="2" ref="B4:B18">IF(C4="","",ROW()-3)</f>
        <v>1</v>
      </c>
      <c r="C4" s="77" t="str">
        <f>IF(ISERR(CHOOSE($E$2-'基本資料'!$B$3+1,'2月03日'!AG4,'2月04日'!AG4,'2月05日'!AG4,'2月06日'!AG4)),"",CHOOSE($E$2-'基本資料'!$B$3+1,'2月03日'!AG4,'2月04日'!AG4,'2月05日'!AG4,'2月06日'!AG4))</f>
        <v>劉可艾</v>
      </c>
      <c r="D4" s="78" t="str">
        <f>IF(ISERR(CHOOSE($E$2-'基本資料'!$B$3+1,'2月03日'!AH4,'2月04日'!AH4,'2月05日'!AH4,'2月06日'!AH4)),"",CHOOSE($E$2-'基本資料'!$B$3+1,'2月03日'!AH4,'2月04日'!AH4,'2月05日'!AH4,'2月06日'!AH4))</f>
        <v>戴佑珊</v>
      </c>
      <c r="E4" s="78" t="str">
        <f>IF(ISERR(CHOOSE($E$2-'基本資料'!$B$3+1,'2月03日'!AI4,'2月04日'!AI4,'2月05日'!AI4,'2月06日'!AI4)),"",CHOOSE($E$2-'基本資料'!$B$3+1,'2月03日'!AI4,'2月04日'!AI4,'2月05日'!AI4,'2月06日'!AI4))</f>
        <v>楊亞賓</v>
      </c>
      <c r="F4" s="79">
        <f>IF(ISERR(CHOOSE($E$2-'基本資料'!$B$3+1,'2月03日'!AJ4,'2月04日'!AJ4,'2月05日'!AJ4,'2月06日'!AJ4)),"",CHOOSE($E$2-'基本資料'!$B$3+1,'2月03日'!AJ4,'2月04日'!AJ4,'2月05日'!AJ4,'2月06日'!AJ4))</f>
      </c>
      <c r="G4" s="36">
        <f>IF(B4="","",'基本資料'!$B$7+(B4-1)*'基本資料'!$B$8/60/24)</f>
        <v>0.2708333333333333</v>
      </c>
      <c r="H4" s="36">
        <f aca="true" t="shared" si="3" ref="H4:P4">IF(G4="","",G4+H$3*100/60/24)</f>
        <v>0.28125</v>
      </c>
      <c r="I4" s="36">
        <f t="shared" si="3"/>
        <v>0.2916666666666667</v>
      </c>
      <c r="J4" s="37">
        <f t="shared" si="3"/>
        <v>0.30208333333333337</v>
      </c>
      <c r="K4" s="38">
        <f t="shared" si="3"/>
        <v>0.31041666666666673</v>
      </c>
      <c r="L4" s="36">
        <f t="shared" si="3"/>
        <v>0.3208333333333334</v>
      </c>
      <c r="M4" s="37">
        <f t="shared" si="3"/>
        <v>0.3333333333333334</v>
      </c>
      <c r="N4" s="38">
        <f t="shared" si="3"/>
        <v>0.3437500000000001</v>
      </c>
      <c r="O4" s="36">
        <f t="shared" si="3"/>
        <v>0.35208333333333347</v>
      </c>
      <c r="P4" s="37">
        <f t="shared" si="3"/>
        <v>0.3645833333333335</v>
      </c>
      <c r="R4" s="96">
        <f>R3+1</f>
        <v>42040</v>
      </c>
    </row>
    <row r="5" spans="1:18" ht="16.5">
      <c r="A5" s="156"/>
      <c r="B5" s="39">
        <f t="shared" si="2"/>
        <v>2</v>
      </c>
      <c r="C5" s="80" t="str">
        <f>IF(ISERR(CHOOSE($E$2-'基本資料'!$B$3+1,'2月03日'!AG5,'2月04日'!AG5,'2月05日'!AG5,'2月06日'!AG5)),"",CHOOSE($E$2-'基本資料'!$B$3+1,'2月03日'!AG5,'2月04日'!AG5,'2月05日'!AG5,'2月06日'!AG5))</f>
        <v>邱譓芠</v>
      </c>
      <c r="D5" s="81" t="str">
        <f>IF(ISERR(CHOOSE($E$2-'基本資料'!$B$3+1,'2月03日'!AH5,'2月04日'!AH5,'2月05日'!AH5,'2月06日'!AH5)),"",CHOOSE($E$2-'基本資料'!$B$3+1,'2月03日'!AH5,'2月04日'!AH5,'2月05日'!AH5,'2月06日'!AH5))</f>
        <v>謝佳彧</v>
      </c>
      <c r="E5" s="81" t="str">
        <f>IF(ISERR(CHOOSE($E$2-'基本資料'!$B$3+1,'2月03日'!AI5,'2月04日'!AI5,'2月05日'!AI5,'2月06日'!AI5)),"",CHOOSE($E$2-'基本資料'!$B$3+1,'2月03日'!AI5,'2月04日'!AI5,'2月05日'!AI5,'2月06日'!AI5))</f>
        <v>陳葶伃</v>
      </c>
      <c r="F5" s="82">
        <f>IF(ISERR(CHOOSE($E$2-'基本資料'!$B$3+1,'2月03日'!AJ5,'2月04日'!AJ5,'2月05日'!AJ5,'2月06日'!AJ5)),"",CHOOSE($E$2-'基本資料'!$B$3+1,'2月03日'!AJ5,'2月04日'!AJ5,'2月05日'!AJ5,'2月06日'!AJ5))</f>
      </c>
      <c r="G5" s="40">
        <f>IF(B5="","",'基本資料'!$B$7+(B5-1)*'基本資料'!$B$8/60/24)</f>
        <v>0.2770833333333333</v>
      </c>
      <c r="H5" s="40">
        <f aca="true" t="shared" si="4" ref="H5:P5">IF(G5="","",G5+H$3*100/60/24)</f>
        <v>0.2875</v>
      </c>
      <c r="I5" s="40">
        <f t="shared" si="4"/>
        <v>0.29791666666666666</v>
      </c>
      <c r="J5" s="41">
        <f t="shared" si="4"/>
        <v>0.30833333333333335</v>
      </c>
      <c r="K5" s="42">
        <f t="shared" si="4"/>
        <v>0.3166666666666667</v>
      </c>
      <c r="L5" s="40">
        <f t="shared" si="4"/>
        <v>0.3270833333333334</v>
      </c>
      <c r="M5" s="41">
        <f t="shared" si="4"/>
        <v>0.3395833333333334</v>
      </c>
      <c r="N5" s="42">
        <f t="shared" si="4"/>
        <v>0.3500000000000001</v>
      </c>
      <c r="O5" s="40">
        <f t="shared" si="4"/>
        <v>0.35833333333333345</v>
      </c>
      <c r="P5" s="41">
        <f t="shared" si="4"/>
        <v>0.37083333333333346</v>
      </c>
      <c r="R5" s="96">
        <f>R4+1</f>
        <v>42041</v>
      </c>
    </row>
    <row r="6" spans="1:16" ht="16.5">
      <c r="A6" s="156"/>
      <c r="B6" s="43">
        <f t="shared" si="2"/>
        <v>3</v>
      </c>
      <c r="C6" s="83" t="str">
        <f>IF(ISERR(CHOOSE($E$2-'基本資料'!$B$3+1,'2月03日'!AG6,'2月04日'!AG6,'2月05日'!AG6,'2月06日'!AG6)),"",CHOOSE($E$2-'基本資料'!$B$3+1,'2月03日'!AG6,'2月04日'!AG6,'2月05日'!AG6,'2月06日'!AG6))</f>
        <v>林冠妤</v>
      </c>
      <c r="D6" s="84" t="str">
        <f>IF(ISERR(CHOOSE($E$2-'基本資料'!$B$3+1,'2月03日'!AH6,'2月04日'!AH6,'2月05日'!AH6,'2月06日'!AH6)),"",CHOOSE($E$2-'基本資料'!$B$3+1,'2月03日'!AH6,'2月04日'!AH6,'2月05日'!AH6,'2月06日'!AH6))</f>
        <v>楊棋文</v>
      </c>
      <c r="E6" s="84" t="str">
        <f>IF(ISERR(CHOOSE($E$2-'基本資料'!$B$3+1,'2月03日'!AI6,'2月04日'!AI6,'2月05日'!AI6,'2月06日'!AI6)),"",CHOOSE($E$2-'基本資料'!$B$3+1,'2月03日'!AI6,'2月04日'!AI6,'2月05日'!AI6,'2月06日'!AI6))</f>
        <v>林家榆</v>
      </c>
      <c r="F6" s="85" t="str">
        <f>IF(ISERR(CHOOSE($E$2-'基本資料'!$B$3+1,'2月03日'!AJ6,'2月04日'!AJ6,'2月05日'!AJ6,'2月06日'!AJ6)),"",CHOOSE($E$2-'基本資料'!$B$3+1,'2月03日'!AJ6,'2月04日'!AJ6,'2月05日'!AJ6,'2月06日'!AJ6))</f>
        <v>陳姿凝</v>
      </c>
      <c r="G6" s="44">
        <f>IF(B6="","",'基本資料'!$B$7+(B6-1)*'基本資料'!$B$8/60/24)</f>
        <v>0.2833333333333333</v>
      </c>
      <c r="H6" s="44">
        <f aca="true" t="shared" si="5" ref="H6:P6">IF(G6="","",G6+H$3*100/60/24)</f>
        <v>0.29375</v>
      </c>
      <c r="I6" s="44">
        <f t="shared" si="5"/>
        <v>0.3041666666666667</v>
      </c>
      <c r="J6" s="45">
        <f t="shared" si="5"/>
        <v>0.3145833333333334</v>
      </c>
      <c r="K6" s="46">
        <f t="shared" si="5"/>
        <v>0.32291666666666674</v>
      </c>
      <c r="L6" s="44">
        <f t="shared" si="5"/>
        <v>0.3333333333333334</v>
      </c>
      <c r="M6" s="45">
        <f t="shared" si="5"/>
        <v>0.34583333333333344</v>
      </c>
      <c r="N6" s="46">
        <f t="shared" si="5"/>
        <v>0.3562500000000001</v>
      </c>
      <c r="O6" s="44">
        <f t="shared" si="5"/>
        <v>0.3645833333333335</v>
      </c>
      <c r="P6" s="45">
        <f t="shared" si="5"/>
        <v>0.3770833333333335</v>
      </c>
    </row>
    <row r="7" spans="1:16" ht="16.5">
      <c r="A7" s="156"/>
      <c r="B7" s="35">
        <f t="shared" si="2"/>
        <v>4</v>
      </c>
      <c r="C7" s="86" t="str">
        <f>IF(ISERR(CHOOSE($E$2-'基本資料'!$B$3+1,'2月03日'!AG7,'2月04日'!AG7,'2月05日'!AG7,'2月06日'!AG7)),"",CHOOSE($E$2-'基本資料'!$B$3+1,'2月03日'!AG7,'2月04日'!AG7,'2月05日'!AG7,'2月06日'!AG7))</f>
        <v>盧昕妤</v>
      </c>
      <c r="D7" s="52" t="str">
        <f>IF(ISERR(CHOOSE($E$2-'基本資料'!$B$3+1,'2月03日'!AH7,'2月04日'!AH7,'2月05日'!AH7,'2月06日'!AH7)),"",CHOOSE($E$2-'基本資料'!$B$3+1,'2月03日'!AH7,'2月04日'!AH7,'2月05日'!AH7,'2月06日'!AH7))</f>
        <v>周翊庭</v>
      </c>
      <c r="E7" s="52" t="str">
        <f>IF(ISERR(CHOOSE($E$2-'基本資料'!$B$3+1,'2月03日'!AI7,'2月04日'!AI7,'2月05日'!AI7,'2月06日'!AI7)),"",CHOOSE($E$2-'基本資料'!$B$3+1,'2月03日'!AI7,'2月04日'!AI7,'2月05日'!AI7,'2月06日'!AI7))</f>
        <v>陳敏薰</v>
      </c>
      <c r="F7" s="87" t="str">
        <f>IF(ISERR(CHOOSE($E$2-'基本資料'!$B$3+1,'2月03日'!AJ7,'2月04日'!AJ7,'2月05日'!AJ7,'2月06日'!AJ7)),"",CHOOSE($E$2-'基本資料'!$B$3+1,'2月03日'!AJ7,'2月04日'!AJ7,'2月05日'!AJ7,'2月06日'!AJ7))</f>
        <v>詹芷綺</v>
      </c>
      <c r="G7" s="36">
        <f>IF(B7="","",'基本資料'!$B$7+(B7-1)*'基本資料'!$B$8/60/24)</f>
        <v>0.2895833333333333</v>
      </c>
      <c r="H7" s="36">
        <f aca="true" t="shared" si="6" ref="H7:P7">IF(G7="","",G7+H$3*100/60/24)</f>
        <v>0.3</v>
      </c>
      <c r="I7" s="36">
        <f t="shared" si="6"/>
        <v>0.3104166666666667</v>
      </c>
      <c r="J7" s="37">
        <f t="shared" si="6"/>
        <v>0.32083333333333336</v>
      </c>
      <c r="K7" s="38">
        <f t="shared" si="6"/>
        <v>0.3291666666666667</v>
      </c>
      <c r="L7" s="36">
        <f t="shared" si="6"/>
        <v>0.3395833333333334</v>
      </c>
      <c r="M7" s="37">
        <f t="shared" si="6"/>
        <v>0.3520833333333334</v>
      </c>
      <c r="N7" s="38">
        <f t="shared" si="6"/>
        <v>0.3625000000000001</v>
      </c>
      <c r="O7" s="36">
        <f t="shared" si="6"/>
        <v>0.37083333333333346</v>
      </c>
      <c r="P7" s="37">
        <f t="shared" si="6"/>
        <v>0.38333333333333347</v>
      </c>
    </row>
    <row r="8" spans="1:16" ht="16.5">
      <c r="A8" s="156"/>
      <c r="B8" s="39">
        <f t="shared" si="2"/>
        <v>5</v>
      </c>
      <c r="C8" s="80" t="str">
        <f>IF(ISERR(CHOOSE($E$2-'基本資料'!$B$3+1,'2月03日'!AG8,'2月04日'!AG8,'2月05日'!AG8,'2月06日'!AG8)),"",CHOOSE($E$2-'基本資料'!$B$3+1,'2月03日'!AG8,'2月04日'!AG8,'2月05日'!AG8,'2月06日'!AG8))</f>
        <v>黃至謙</v>
      </c>
      <c r="D8" s="81" t="str">
        <f>IF(ISERR(CHOOSE($E$2-'基本資料'!$B$3+1,'2月03日'!AH8,'2月04日'!AH8,'2月05日'!AH8,'2月06日'!AH8)),"",CHOOSE($E$2-'基本資料'!$B$3+1,'2月03日'!AH8,'2月04日'!AH8,'2月05日'!AH8,'2月06日'!AH8))</f>
        <v>黃奕銘</v>
      </c>
      <c r="E8" s="81" t="str">
        <f>IF(ISERR(CHOOSE($E$2-'基本資料'!$B$3+1,'2月03日'!AI8,'2月04日'!AI8,'2月05日'!AI8,'2月06日'!AI8)),"",CHOOSE($E$2-'基本資料'!$B$3+1,'2月03日'!AI8,'2月04日'!AI8,'2月05日'!AI8,'2月06日'!AI8))</f>
        <v>黃言奕</v>
      </c>
      <c r="F8" s="82">
        <f>IF(ISERR(CHOOSE($E$2-'基本資料'!$B$3+1,'2月03日'!AJ8,'2月04日'!AJ8,'2月05日'!AJ8,'2月06日'!AJ8)),"",CHOOSE($E$2-'基本資料'!$B$3+1,'2月03日'!AJ8,'2月04日'!AJ8,'2月05日'!AJ8,'2月06日'!AJ8))</f>
      </c>
      <c r="G8" s="40">
        <f>IF(B8="","",'基本資料'!$B$7+(B8-1)*'基本資料'!$B$8/60/24)</f>
        <v>0.29583333333333334</v>
      </c>
      <c r="H8" s="40">
        <f aca="true" t="shared" si="7" ref="H8:P8">IF(G8="","",G8+H$3*100/60/24)</f>
        <v>0.30625</v>
      </c>
      <c r="I8" s="40">
        <f t="shared" si="7"/>
        <v>0.3166666666666667</v>
      </c>
      <c r="J8" s="41">
        <f t="shared" si="7"/>
        <v>0.3270833333333334</v>
      </c>
      <c r="K8" s="42">
        <f t="shared" si="7"/>
        <v>0.33541666666666675</v>
      </c>
      <c r="L8" s="40">
        <f t="shared" si="7"/>
        <v>0.34583333333333344</v>
      </c>
      <c r="M8" s="41">
        <f t="shared" si="7"/>
        <v>0.35833333333333345</v>
      </c>
      <c r="N8" s="42">
        <f t="shared" si="7"/>
        <v>0.36875000000000013</v>
      </c>
      <c r="O8" s="40">
        <f t="shared" si="7"/>
        <v>0.3770833333333335</v>
      </c>
      <c r="P8" s="41">
        <f t="shared" si="7"/>
        <v>0.3895833333333335</v>
      </c>
    </row>
    <row r="9" spans="1:16" ht="16.5">
      <c r="A9" s="156"/>
      <c r="B9" s="43">
        <f t="shared" si="2"/>
        <v>6</v>
      </c>
      <c r="C9" s="83" t="str">
        <f>IF(ISERR(CHOOSE($E$2-'基本資料'!$B$3+1,'2月03日'!AG9,'2月04日'!AG9,'2月05日'!AG9,'2月06日'!AG9)),"",CHOOSE($E$2-'基本資料'!$B$3+1,'2月03日'!AG9,'2月04日'!AG9,'2月05日'!AG9,'2月06日'!AG9))</f>
        <v>林辰翰</v>
      </c>
      <c r="D9" s="84" t="str">
        <f>IF(ISERR(CHOOSE($E$2-'基本資料'!$B$3+1,'2月03日'!AH9,'2月04日'!AH9,'2月05日'!AH9,'2月06日'!AH9)),"",CHOOSE($E$2-'基本資料'!$B$3+1,'2月03日'!AH9,'2月04日'!AH9,'2月05日'!AH9,'2月06日'!AH9))</f>
        <v>鄧庭皓</v>
      </c>
      <c r="E9" s="84" t="str">
        <f>IF(ISERR(CHOOSE($E$2-'基本資料'!$B$3+1,'2月03日'!AI9,'2月04日'!AI9,'2月05日'!AI9,'2月06日'!AI9)),"",CHOOSE($E$2-'基本資料'!$B$3+1,'2月03日'!AI9,'2月04日'!AI9,'2月05日'!AI9,'2月06日'!AI9))</f>
        <v>詹亞維</v>
      </c>
      <c r="F9" s="85">
        <f>IF(ISERR(CHOOSE($E$2-'基本資料'!$B$3+1,'2月03日'!AJ9,'2月04日'!AJ9,'2月05日'!AJ9,'2月06日'!AJ9)),"",CHOOSE($E$2-'基本資料'!$B$3+1,'2月03日'!AJ9,'2月04日'!AJ9,'2月05日'!AJ9,'2月06日'!AJ9))</f>
      </c>
      <c r="G9" s="44">
        <f>IF(B9="","",'基本資料'!$B$7+(B9-1)*'基本資料'!$B$8/60/24)</f>
        <v>0.3020833333333333</v>
      </c>
      <c r="H9" s="44">
        <f aca="true" t="shared" si="8" ref="H9:P9">IF(G9="","",G9+H$3*100/60/24)</f>
        <v>0.3125</v>
      </c>
      <c r="I9" s="44">
        <f t="shared" si="8"/>
        <v>0.3229166666666667</v>
      </c>
      <c r="J9" s="45">
        <f t="shared" si="8"/>
        <v>0.33333333333333337</v>
      </c>
      <c r="K9" s="46">
        <f t="shared" si="8"/>
        <v>0.34166666666666673</v>
      </c>
      <c r="L9" s="44">
        <f t="shared" si="8"/>
        <v>0.3520833333333334</v>
      </c>
      <c r="M9" s="45">
        <f t="shared" si="8"/>
        <v>0.3645833333333334</v>
      </c>
      <c r="N9" s="46">
        <f t="shared" si="8"/>
        <v>0.3750000000000001</v>
      </c>
      <c r="O9" s="44">
        <f t="shared" si="8"/>
        <v>0.38333333333333347</v>
      </c>
      <c r="P9" s="45">
        <f t="shared" si="8"/>
        <v>0.3958333333333335</v>
      </c>
    </row>
    <row r="10" spans="1:16" ht="16.5">
      <c r="A10" s="156"/>
      <c r="B10" s="35">
        <f t="shared" si="2"/>
        <v>7</v>
      </c>
      <c r="C10" s="86" t="str">
        <f>IF(ISERR(CHOOSE($E$2-'基本資料'!$B$3+1,'2月03日'!AG10,'2月04日'!AG10,'2月05日'!AG10,'2月06日'!AG10)),"",CHOOSE($E$2-'基本資料'!$B$3+1,'2月03日'!AG10,'2月04日'!AG10,'2月05日'!AG10,'2月06日'!AG10))</f>
        <v>陳　瑋</v>
      </c>
      <c r="D10" s="52" t="str">
        <f>IF(ISERR(CHOOSE($E$2-'基本資料'!$B$3+1,'2月03日'!AH10,'2月04日'!AH10,'2月05日'!AH10,'2月06日'!AH10)),"",CHOOSE($E$2-'基本資料'!$B$3+1,'2月03日'!AH10,'2月04日'!AH10,'2月05日'!AH10,'2月06日'!AH10))</f>
        <v>黃鈺睿</v>
      </c>
      <c r="E10" s="52" t="str">
        <f>IF(ISERR(CHOOSE($E$2-'基本資料'!$B$3+1,'2月03日'!AI10,'2月04日'!AI10,'2月05日'!AI10,'2月06日'!AI10)),"",CHOOSE($E$2-'基本資料'!$B$3+1,'2月03日'!AI10,'2月04日'!AI10,'2月05日'!AI10,'2月06日'!AI10))</f>
        <v>楊子賢</v>
      </c>
      <c r="F10" s="87" t="str">
        <f>IF(ISERR(CHOOSE($E$2-'基本資料'!$B$3+1,'2月03日'!AJ10,'2月04日'!AJ10,'2月05日'!AJ10,'2月06日'!AJ10)),"",CHOOSE($E$2-'基本資料'!$B$3+1,'2月03日'!AJ10,'2月04日'!AJ10,'2月05日'!AJ10,'2月06日'!AJ10))</f>
        <v>郭謙羿</v>
      </c>
      <c r="G10" s="36">
        <f>IF(B10="","",'基本資料'!$B$7+(B10-1)*'基本資料'!$B$8/60/24)</f>
        <v>0.3083333333333333</v>
      </c>
      <c r="H10" s="36">
        <f aca="true" t="shared" si="9" ref="H10:P10">IF(G10="","",G10+H$3*100/60/24)</f>
        <v>0.31875</v>
      </c>
      <c r="I10" s="36">
        <f t="shared" si="9"/>
        <v>0.32916666666666666</v>
      </c>
      <c r="J10" s="37">
        <f t="shared" si="9"/>
        <v>0.33958333333333335</v>
      </c>
      <c r="K10" s="38">
        <f t="shared" si="9"/>
        <v>0.3479166666666667</v>
      </c>
      <c r="L10" s="36">
        <f t="shared" si="9"/>
        <v>0.3583333333333334</v>
      </c>
      <c r="M10" s="37">
        <f t="shared" si="9"/>
        <v>0.3708333333333334</v>
      </c>
      <c r="N10" s="38">
        <f t="shared" si="9"/>
        <v>0.3812500000000001</v>
      </c>
      <c r="O10" s="36">
        <f t="shared" si="9"/>
        <v>0.38958333333333345</v>
      </c>
      <c r="P10" s="37">
        <f t="shared" si="9"/>
        <v>0.40208333333333346</v>
      </c>
    </row>
    <row r="11" spans="1:16" ht="16.5">
      <c r="A11" s="156"/>
      <c r="B11" s="39">
        <f t="shared" si="2"/>
      </c>
      <c r="C11" s="80">
        <f>IF(ISERR(CHOOSE($E$2-'基本資料'!$B$3+1,'2月03日'!AG11,'2月04日'!AG11,'2月05日'!AG11,'2月06日'!AG11)),"",CHOOSE($E$2-'基本資料'!$B$3+1,'2月03日'!AG11,'2月04日'!AG11,'2月05日'!AG11,'2月06日'!AG11))</f>
      </c>
      <c r="D11" s="81">
        <f>IF(ISERR(CHOOSE($E$2-'基本資料'!$B$3+1,'2月03日'!AH11,'2月04日'!AH11,'2月05日'!AH11,'2月06日'!AH11)),"",CHOOSE($E$2-'基本資料'!$B$3+1,'2月03日'!AH11,'2月04日'!AH11,'2月05日'!AH11,'2月06日'!AH11))</f>
      </c>
      <c r="E11" s="81">
        <f>IF(ISERR(CHOOSE($E$2-'基本資料'!$B$3+1,'2月03日'!AI11,'2月04日'!AI11,'2月05日'!AI11,'2月06日'!AI11)),"",CHOOSE($E$2-'基本資料'!$B$3+1,'2月03日'!AI11,'2月04日'!AI11,'2月05日'!AI11,'2月06日'!AI11))</f>
      </c>
      <c r="F11" s="82">
        <f>IF(ISERR(CHOOSE($E$2-'基本資料'!$B$3+1,'2月03日'!AJ11,'2月04日'!AJ11,'2月05日'!AJ11,'2月06日'!AJ11)),"",CHOOSE($E$2-'基本資料'!$B$3+1,'2月03日'!AJ11,'2月04日'!AJ11,'2月05日'!AJ11,'2月06日'!AJ11))</f>
      </c>
      <c r="G11" s="40">
        <f>IF(B11="","",'基本資料'!$B$7+(B11-1)*'基本資料'!$B$8/60/24)</f>
      </c>
      <c r="H11" s="40">
        <f aca="true" t="shared" si="10" ref="H11:P11">IF(G11="","",G11+H$3*100/60/24)</f>
      </c>
      <c r="I11" s="40">
        <f t="shared" si="10"/>
      </c>
      <c r="J11" s="41">
        <f t="shared" si="10"/>
      </c>
      <c r="K11" s="42">
        <f t="shared" si="10"/>
      </c>
      <c r="L11" s="40">
        <f t="shared" si="10"/>
      </c>
      <c r="M11" s="41">
        <f t="shared" si="10"/>
      </c>
      <c r="N11" s="42">
        <f t="shared" si="10"/>
      </c>
      <c r="O11" s="40">
        <f t="shared" si="10"/>
      </c>
      <c r="P11" s="41">
        <f t="shared" si="10"/>
      </c>
    </row>
    <row r="12" spans="1:16" ht="16.5">
      <c r="A12" s="156"/>
      <c r="B12" s="43">
        <f t="shared" si="2"/>
      </c>
      <c r="C12" s="83">
        <f>IF(ISERR(CHOOSE($E$2-'基本資料'!$B$3+1,'2月03日'!AG12,'2月04日'!AG12,'2月05日'!AG12,'2月06日'!AG12)),"",CHOOSE($E$2-'基本資料'!$B$3+1,'2月03日'!AG12,'2月04日'!AG12,'2月05日'!AG12,'2月06日'!AG12))</f>
      </c>
      <c r="D12" s="84">
        <f>IF(ISERR(CHOOSE($E$2-'基本資料'!$B$3+1,'2月03日'!AH12,'2月04日'!AH12,'2月05日'!AH12,'2月06日'!AH12)),"",CHOOSE($E$2-'基本資料'!$B$3+1,'2月03日'!AH12,'2月04日'!AH12,'2月05日'!AH12,'2月06日'!AH12))</f>
      </c>
      <c r="E12" s="84">
        <f>IF(ISERR(CHOOSE($E$2-'基本資料'!$B$3+1,'2月03日'!AI12,'2月04日'!AI12,'2月05日'!AI12,'2月06日'!AI12)),"",CHOOSE($E$2-'基本資料'!$B$3+1,'2月03日'!AI12,'2月04日'!AI12,'2月05日'!AI12,'2月06日'!AI12))</f>
      </c>
      <c r="F12" s="85">
        <f>IF(ISERR(CHOOSE($E$2-'基本資料'!$B$3+1,'2月03日'!AJ12,'2月04日'!AJ12,'2月05日'!AJ12,'2月06日'!AJ12)),"",CHOOSE($E$2-'基本資料'!$B$3+1,'2月03日'!AJ12,'2月04日'!AJ12,'2月05日'!AJ12,'2月06日'!AJ12))</f>
      </c>
      <c r="G12" s="44">
        <f>IF(B12="","",'基本資料'!$B$7+(B12-1)*'基本資料'!$B$8/60/24)</f>
      </c>
      <c r="H12" s="44">
        <f aca="true" t="shared" si="11" ref="H12:P12">IF(G12="","",G12+H$3*100/60/24)</f>
      </c>
      <c r="I12" s="44">
        <f t="shared" si="11"/>
      </c>
      <c r="J12" s="45">
        <f t="shared" si="11"/>
      </c>
      <c r="K12" s="46">
        <f t="shared" si="11"/>
      </c>
      <c r="L12" s="44">
        <f t="shared" si="11"/>
      </c>
      <c r="M12" s="45">
        <f t="shared" si="11"/>
      </c>
      <c r="N12" s="46">
        <f t="shared" si="11"/>
      </c>
      <c r="O12" s="44">
        <f t="shared" si="11"/>
      </c>
      <c r="P12" s="45">
        <f t="shared" si="11"/>
      </c>
    </row>
    <row r="13" spans="1:16" ht="16.5">
      <c r="A13" s="156"/>
      <c r="B13" s="35">
        <f t="shared" si="2"/>
      </c>
      <c r="C13" s="86">
        <f>IF(ISERR(CHOOSE($E$2-'基本資料'!$B$3+1,'2月03日'!AG13,'2月04日'!AG13,'2月05日'!AG13,'2月06日'!AG13)),"",CHOOSE($E$2-'基本資料'!$B$3+1,'2月03日'!AG13,'2月04日'!AG13,'2月05日'!AG13,'2月06日'!AG13))</f>
      </c>
      <c r="D13" s="52">
        <f>IF(ISERR(CHOOSE($E$2-'基本資料'!$B$3+1,'2月03日'!AH13,'2月04日'!AH13,'2月05日'!AH13,'2月06日'!AH13)),"",CHOOSE($E$2-'基本資料'!$B$3+1,'2月03日'!AH13,'2月04日'!AH13,'2月05日'!AH13,'2月06日'!AH13))</f>
      </c>
      <c r="E13" s="52">
        <f>IF(ISERR(CHOOSE($E$2-'基本資料'!$B$3+1,'2月03日'!AI13,'2月04日'!AI13,'2月05日'!AI13,'2月06日'!AI13)),"",CHOOSE($E$2-'基本資料'!$B$3+1,'2月03日'!AI13,'2月04日'!AI13,'2月05日'!AI13,'2月06日'!AI13))</f>
      </c>
      <c r="F13" s="87">
        <f>IF(ISERR(CHOOSE($E$2-'基本資料'!$B$3+1,'2月03日'!AJ13,'2月04日'!AJ13,'2月05日'!AJ13,'2月06日'!AJ13)),"",CHOOSE($E$2-'基本資料'!$B$3+1,'2月03日'!AJ13,'2月04日'!AJ13,'2月05日'!AJ13,'2月06日'!AJ13))</f>
      </c>
      <c r="G13" s="36">
        <f>IF(B13="","",'基本資料'!$B$7+(B13-1)*'基本資料'!$B$8/60/24)</f>
      </c>
      <c r="H13" s="36">
        <f aca="true" t="shared" si="12" ref="H13:P13">IF(G13="","",G13+H$3*100/60/24)</f>
      </c>
      <c r="I13" s="36">
        <f t="shared" si="12"/>
      </c>
      <c r="J13" s="37">
        <f t="shared" si="12"/>
      </c>
      <c r="K13" s="38">
        <f t="shared" si="12"/>
      </c>
      <c r="L13" s="36">
        <f t="shared" si="12"/>
      </c>
      <c r="M13" s="37">
        <f t="shared" si="12"/>
      </c>
      <c r="N13" s="38">
        <f t="shared" si="12"/>
      </c>
      <c r="O13" s="36">
        <f t="shared" si="12"/>
      </c>
      <c r="P13" s="37">
        <f t="shared" si="12"/>
      </c>
    </row>
    <row r="14" spans="1:16" ht="16.5">
      <c r="A14" s="156"/>
      <c r="B14" s="39">
        <f t="shared" si="2"/>
      </c>
      <c r="C14" s="80">
        <f>IF(ISERR(CHOOSE($E$2-'基本資料'!$B$3+1,'2月03日'!AG14,'2月04日'!AG14,'2月05日'!AG14,'2月06日'!AG14)),"",CHOOSE($E$2-'基本資料'!$B$3+1,'2月03日'!AG14,'2月04日'!AG14,'2月05日'!AG14,'2月06日'!AG14))</f>
      </c>
      <c r="D14" s="81">
        <f>IF(ISERR(CHOOSE($E$2-'基本資料'!$B$3+1,'2月03日'!AH14,'2月04日'!AH14,'2月05日'!AH14,'2月06日'!AH14)),"",CHOOSE($E$2-'基本資料'!$B$3+1,'2月03日'!AH14,'2月04日'!AH14,'2月05日'!AH14,'2月06日'!AH14))</f>
      </c>
      <c r="E14" s="81">
        <f>IF(ISERR(CHOOSE($E$2-'基本資料'!$B$3+1,'2月03日'!AI14,'2月04日'!AI14,'2月05日'!AI14,'2月06日'!AI14)),"",CHOOSE($E$2-'基本資料'!$B$3+1,'2月03日'!AI14,'2月04日'!AI14,'2月05日'!AI14,'2月06日'!AI14))</f>
      </c>
      <c r="F14" s="82">
        <f>IF(ISERR(CHOOSE($E$2-'基本資料'!$B$3+1,'2月03日'!AJ14,'2月04日'!AJ14,'2月05日'!AJ14,'2月06日'!AJ14)),"",CHOOSE($E$2-'基本資料'!$B$3+1,'2月03日'!AJ14,'2月04日'!AJ14,'2月05日'!AJ14,'2月06日'!AJ14))</f>
      </c>
      <c r="G14" s="40">
        <f>IF(B14="","",'基本資料'!$B$7+(B14-1)*'基本資料'!$B$8/60/24)</f>
      </c>
      <c r="H14" s="40">
        <f aca="true" t="shared" si="13" ref="H14:P14">IF(G14="","",G14+H$3*100/60/24)</f>
      </c>
      <c r="I14" s="40">
        <f t="shared" si="13"/>
      </c>
      <c r="J14" s="41">
        <f t="shared" si="13"/>
      </c>
      <c r="K14" s="42">
        <f t="shared" si="13"/>
      </c>
      <c r="L14" s="40">
        <f t="shared" si="13"/>
      </c>
      <c r="M14" s="41">
        <f t="shared" si="13"/>
      </c>
      <c r="N14" s="42">
        <f t="shared" si="13"/>
      </c>
      <c r="O14" s="40">
        <f t="shared" si="13"/>
      </c>
      <c r="P14" s="41">
        <f t="shared" si="13"/>
      </c>
    </row>
    <row r="15" spans="1:16" ht="16.5">
      <c r="A15" s="156"/>
      <c r="B15" s="43">
        <f t="shared" si="2"/>
      </c>
      <c r="C15" s="83">
        <f>IF(ISERR(CHOOSE($E$2-'基本資料'!$B$3+1,'2月03日'!AG15,'2月04日'!AG15,'2月05日'!AG15,'2月06日'!AG15)),"",CHOOSE($E$2-'基本資料'!$B$3+1,'2月03日'!AG15,'2月04日'!AG15,'2月05日'!AG15,'2月06日'!AG15))</f>
      </c>
      <c r="D15" s="84">
        <f>IF(ISERR(CHOOSE($E$2-'基本資料'!$B$3+1,'2月03日'!AH15,'2月04日'!AH15,'2月05日'!AH15,'2月06日'!AH15)),"",CHOOSE($E$2-'基本資料'!$B$3+1,'2月03日'!AH15,'2月04日'!AH15,'2月05日'!AH15,'2月06日'!AH15))</f>
      </c>
      <c r="E15" s="84">
        <f>IF(ISERR(CHOOSE($E$2-'基本資料'!$B$3+1,'2月03日'!AI15,'2月04日'!AI15,'2月05日'!AI15,'2月06日'!AI15)),"",CHOOSE($E$2-'基本資料'!$B$3+1,'2月03日'!AI15,'2月04日'!AI15,'2月05日'!AI15,'2月06日'!AI15))</f>
      </c>
      <c r="F15" s="85">
        <f>IF(ISERR(CHOOSE($E$2-'基本資料'!$B$3+1,'2月03日'!AJ15,'2月04日'!AJ15,'2月05日'!AJ15,'2月06日'!AJ15)),"",CHOOSE($E$2-'基本資料'!$B$3+1,'2月03日'!AJ15,'2月04日'!AJ15,'2月05日'!AJ15,'2月06日'!AJ15))</f>
      </c>
      <c r="G15" s="44">
        <f>IF(B15="","",'基本資料'!$B$7+(B15-1)*'基本資料'!$B$8/60/24)</f>
      </c>
      <c r="H15" s="44">
        <f aca="true" t="shared" si="14" ref="H15:P15">IF(G15="","",G15+H$3*100/60/24)</f>
      </c>
      <c r="I15" s="44">
        <f t="shared" si="14"/>
      </c>
      <c r="J15" s="45">
        <f t="shared" si="14"/>
      </c>
      <c r="K15" s="46">
        <f t="shared" si="14"/>
      </c>
      <c r="L15" s="44">
        <f t="shared" si="14"/>
      </c>
      <c r="M15" s="45">
        <f t="shared" si="14"/>
      </c>
      <c r="N15" s="46">
        <f t="shared" si="14"/>
      </c>
      <c r="O15" s="44">
        <f t="shared" si="14"/>
      </c>
      <c r="P15" s="45">
        <f t="shared" si="14"/>
      </c>
    </row>
    <row r="16" spans="1:16" ht="16.5">
      <c r="A16" s="156"/>
      <c r="B16" s="35">
        <f t="shared" si="2"/>
      </c>
      <c r="C16" s="86">
        <f>IF(ISERR(CHOOSE($E$2-'基本資料'!$B$3+1,'2月03日'!AG16,'2月04日'!AG16,'2月05日'!AG16,'2月06日'!AG16)),"",CHOOSE($E$2-'基本資料'!$B$3+1,'2月03日'!AG16,'2月04日'!AG16,'2月05日'!AG16,'2月06日'!AG16))</f>
      </c>
      <c r="D16" s="52">
        <f>IF(ISERR(CHOOSE($E$2-'基本資料'!$B$3+1,'2月03日'!AH16,'2月04日'!AH16,'2月05日'!AH16,'2月06日'!AH16)),"",CHOOSE($E$2-'基本資料'!$B$3+1,'2月03日'!AH16,'2月04日'!AH16,'2月05日'!AH16,'2月06日'!AH16))</f>
      </c>
      <c r="E16" s="52">
        <f>IF(ISERR(CHOOSE($E$2-'基本資料'!$B$3+1,'2月03日'!AI16,'2月04日'!AI16,'2月05日'!AI16,'2月06日'!AI16)),"",CHOOSE($E$2-'基本資料'!$B$3+1,'2月03日'!AI16,'2月04日'!AI16,'2月05日'!AI16,'2月06日'!AI16))</f>
      </c>
      <c r="F16" s="87">
        <f>IF(ISERR(CHOOSE($E$2-'基本資料'!$B$3+1,'2月03日'!AJ16,'2月04日'!AJ16,'2月05日'!AJ16,'2月06日'!AJ16)),"",CHOOSE($E$2-'基本資料'!$B$3+1,'2月03日'!AJ16,'2月04日'!AJ16,'2月05日'!AJ16,'2月06日'!AJ16))</f>
      </c>
      <c r="G16" s="36">
        <f>IF(B16="","",'基本資料'!$B$7+(B16-1)*'基本資料'!$B$8/60/24)</f>
      </c>
      <c r="H16" s="36">
        <f aca="true" t="shared" si="15" ref="H16:P16">IF(G16="","",G16+H$3*100/60/24)</f>
      </c>
      <c r="I16" s="36">
        <f t="shared" si="15"/>
      </c>
      <c r="J16" s="37">
        <f t="shared" si="15"/>
      </c>
      <c r="K16" s="38">
        <f t="shared" si="15"/>
      </c>
      <c r="L16" s="36">
        <f t="shared" si="15"/>
      </c>
      <c r="M16" s="37">
        <f t="shared" si="15"/>
      </c>
      <c r="N16" s="38">
        <f t="shared" si="15"/>
      </c>
      <c r="O16" s="36">
        <f t="shared" si="15"/>
      </c>
      <c r="P16" s="37">
        <f t="shared" si="15"/>
      </c>
    </row>
    <row r="17" spans="1:16" ht="16.5">
      <c r="A17" s="156"/>
      <c r="B17" s="39">
        <f t="shared" si="2"/>
      </c>
      <c r="C17" s="80">
        <f>IF(ISERR(CHOOSE($E$2-'基本資料'!$B$3+1,'2月03日'!AG17,'2月04日'!AG17,'2月05日'!AG17,'2月06日'!AG17)),"",CHOOSE($E$2-'基本資料'!$B$3+1,'2月03日'!AG17,'2月04日'!AG17,'2月05日'!AG17,'2月06日'!AG17))</f>
      </c>
      <c r="D17" s="81">
        <f>IF(ISERR(CHOOSE($E$2-'基本資料'!$B$3+1,'2月03日'!AH17,'2月04日'!AH17,'2月05日'!AH17,'2月06日'!AH17)),"",CHOOSE($E$2-'基本資料'!$B$3+1,'2月03日'!AH17,'2月04日'!AH17,'2月05日'!AH17,'2月06日'!AH17))</f>
      </c>
      <c r="E17" s="81">
        <f>IF(ISERR(CHOOSE($E$2-'基本資料'!$B$3+1,'2月03日'!AI17,'2月04日'!AI17,'2月05日'!AI17,'2月06日'!AI17)),"",CHOOSE($E$2-'基本資料'!$B$3+1,'2月03日'!AI17,'2月04日'!AI17,'2月05日'!AI17,'2月06日'!AI17))</f>
      </c>
      <c r="F17" s="82">
        <f>IF(ISERR(CHOOSE($E$2-'基本資料'!$B$3+1,'2月03日'!AJ17,'2月04日'!AJ17,'2月05日'!AJ17,'2月06日'!AJ17)),"",CHOOSE($E$2-'基本資料'!$B$3+1,'2月03日'!AJ17,'2月04日'!AJ17,'2月05日'!AJ17,'2月06日'!AJ17))</f>
      </c>
      <c r="G17" s="40">
        <f>IF(B17="","",'基本資料'!$B$7+(B17-1)*'基本資料'!$B$8/60/24)</f>
      </c>
      <c r="H17" s="40">
        <f aca="true" t="shared" si="16" ref="H17:P17">IF(G17="","",G17+H$3*100/60/24)</f>
      </c>
      <c r="I17" s="40">
        <f t="shared" si="16"/>
      </c>
      <c r="J17" s="41">
        <f t="shared" si="16"/>
      </c>
      <c r="K17" s="42">
        <f t="shared" si="16"/>
      </c>
      <c r="L17" s="40">
        <f t="shared" si="16"/>
      </c>
      <c r="M17" s="41">
        <f t="shared" si="16"/>
      </c>
      <c r="N17" s="42">
        <f t="shared" si="16"/>
      </c>
      <c r="O17" s="40">
        <f t="shared" si="16"/>
      </c>
      <c r="P17" s="41">
        <f t="shared" si="16"/>
      </c>
    </row>
    <row r="18" spans="1:16" ht="16.5">
      <c r="A18" s="157"/>
      <c r="B18" s="43">
        <f t="shared" si="2"/>
      </c>
      <c r="C18" s="88">
        <f>IF(ISERR(CHOOSE($E$2-'基本資料'!$B$3+1,'2月03日'!AG18,'2月04日'!AG18,'2月05日'!AG18,'2月06日'!AG18)),"",CHOOSE($E$2-'基本資料'!$B$3+1,'2月03日'!AG18,'2月04日'!AG18,'2月05日'!AG18,'2月06日'!AG18))</f>
      </c>
      <c r="D18" s="89">
        <f>IF(ISERR(CHOOSE($E$2-'基本資料'!$B$3+1,'2月03日'!AH18,'2月04日'!AH18,'2月05日'!AH18,'2月06日'!AH18)),"",CHOOSE($E$2-'基本資料'!$B$3+1,'2月03日'!AH18,'2月04日'!AH18,'2月05日'!AH18,'2月06日'!AH18))</f>
      </c>
      <c r="E18" s="89">
        <f>IF(ISERR(CHOOSE($E$2-'基本資料'!$B$3+1,'2月03日'!AI18,'2月04日'!AI18,'2月05日'!AI18,'2月06日'!AI18)),"",CHOOSE($E$2-'基本資料'!$B$3+1,'2月03日'!AI18,'2月04日'!AI18,'2月05日'!AI18,'2月06日'!AI18))</f>
      </c>
      <c r="F18" s="90">
        <f>IF(ISERR(CHOOSE($E$2-'基本資料'!$B$3+1,'2月03日'!AJ18,'2月04日'!AJ18,'2月05日'!AJ18,'2月06日'!AJ18)),"",CHOOSE($E$2-'基本資料'!$B$3+1,'2月03日'!AJ18,'2月04日'!AJ18,'2月05日'!AJ18,'2月06日'!AJ18))</f>
      </c>
      <c r="G18" s="44">
        <f>IF(B18="","",'基本資料'!$B$7+(B18-1)*'基本資料'!$B$8/60/24)</f>
      </c>
      <c r="H18" s="44">
        <f aca="true" t="shared" si="17" ref="H18:P18">IF(G18="","",G18+H$3*100/60/24)</f>
      </c>
      <c r="I18" s="44">
        <f t="shared" si="17"/>
      </c>
      <c r="J18" s="45">
        <f t="shared" si="17"/>
      </c>
      <c r="K18" s="46">
        <f t="shared" si="17"/>
      </c>
      <c r="L18" s="44">
        <f t="shared" si="17"/>
      </c>
      <c r="M18" s="45">
        <f t="shared" si="17"/>
      </c>
      <c r="N18" s="46">
        <f t="shared" si="17"/>
      </c>
      <c r="O18" s="44">
        <f t="shared" si="17"/>
      </c>
      <c r="P18" s="45">
        <f t="shared" si="17"/>
      </c>
    </row>
    <row r="19" spans="1:16" ht="16.5">
      <c r="A19" s="151">
        <v>10</v>
      </c>
      <c r="B19" s="35">
        <f aca="true" t="shared" si="18" ref="B19:B33">IF(C19="","",ROW()-18)</f>
        <v>1</v>
      </c>
      <c r="C19" s="77" t="str">
        <f>IF(ISERR(CHOOSE($E$2-'基本資料'!$B$3+1,'2月03日'!AG19,'2月04日'!AG19,'2月05日'!AG18,'2月06日'!AG19)),"",CHOOSE($E$2-'基本資料'!$B$3+1,'2月03日'!AG19,'2月04日'!AG19,'2月05日'!AG19,'2月06日'!AG19))</f>
        <v>馮冠湧</v>
      </c>
      <c r="D19" s="78" t="str">
        <f>IF(ISERR(CHOOSE($E$2-'基本資料'!$B$3+1,'2月03日'!AH19,'2月04日'!AH19,'2月05日'!AH18,'2月06日'!AH19)),"",CHOOSE($E$2-'基本資料'!$B$3+1,'2月03日'!AH19,'2月04日'!AH19,'2月05日'!AH19,'2月06日'!AH19))</f>
        <v>周雨農</v>
      </c>
      <c r="E19" s="78" t="str">
        <f>IF(ISERR(CHOOSE($E$2-'基本資料'!$B$3+1,'2月03日'!AI19,'2月04日'!AI19,'2月05日'!AI18,'2月06日'!AI19)),"",CHOOSE($E$2-'基本資料'!$B$3+1,'2月03日'!AI19,'2月04日'!AI19,'2月05日'!AI19,'2月06日'!AI19))</f>
        <v>林凡皓</v>
      </c>
      <c r="F19" s="79" t="str">
        <f>IF(ISERR(CHOOSE($E$2-'基本資料'!$B$3+1,'2月03日'!AJ19,'2月04日'!AJ19,'2月05日'!AJ18,'2月06日'!AJ19)),"",CHOOSE($E$2-'基本資料'!$B$3+1,'2月03日'!AJ19,'2月04日'!AJ19,'2月05日'!AJ19,'2月06日'!AJ19))</f>
        <v>廖家呈</v>
      </c>
      <c r="G19" s="36">
        <f aca="true" t="shared" si="19" ref="G19:G33">IF(B19="","",P37+5/60/24)</f>
        <v>0.3680555555555557</v>
      </c>
      <c r="H19" s="36">
        <f aca="true" t="shared" si="20" ref="H19:P19">IF(G19="","",G19+H$3*100/60/24)</f>
        <v>0.3784722222222224</v>
      </c>
      <c r="I19" s="36">
        <f t="shared" si="20"/>
        <v>0.38888888888888906</v>
      </c>
      <c r="J19" s="37">
        <f t="shared" si="20"/>
        <v>0.39930555555555575</v>
      </c>
      <c r="K19" s="38">
        <f t="shared" si="20"/>
        <v>0.4076388888888891</v>
      </c>
      <c r="L19" s="36">
        <f t="shared" si="20"/>
        <v>0.4180555555555558</v>
      </c>
      <c r="M19" s="37">
        <f t="shared" si="20"/>
        <v>0.4305555555555558</v>
      </c>
      <c r="N19" s="38">
        <f t="shared" si="20"/>
        <v>0.4409722222222225</v>
      </c>
      <c r="O19" s="36">
        <f t="shared" si="20"/>
        <v>0.44930555555555585</v>
      </c>
      <c r="P19" s="37">
        <f t="shared" si="20"/>
        <v>0.46180555555555586</v>
      </c>
    </row>
    <row r="20" spans="1:16" ht="16.5">
      <c r="A20" s="151"/>
      <c r="B20" s="39">
        <f t="shared" si="18"/>
        <v>2</v>
      </c>
      <c r="C20" s="80" t="str">
        <f>IF(ISERR(CHOOSE($E$2-'基本資料'!$B$3+1,'2月03日'!AG20,'2月04日'!AG20,'2月05日'!AG19,'2月06日'!AG20)),"",CHOOSE($E$2-'基本資料'!$B$3+1,'2月03日'!AG20,'2月04日'!AG20,'2月05日'!AG20,'2月06日'!AG20))</f>
        <v>羅政元</v>
      </c>
      <c r="D20" s="81" t="str">
        <f>IF(ISERR(CHOOSE($E$2-'基本資料'!$B$3+1,'2月03日'!AH20,'2月04日'!AH20,'2月05日'!AH19,'2月06日'!AH20)),"",CHOOSE($E$2-'基本資料'!$B$3+1,'2月03日'!AH20,'2月04日'!AH20,'2月05日'!AH20,'2月06日'!AH20))</f>
        <v>徐兆維</v>
      </c>
      <c r="E20" s="81" t="str">
        <f>IF(ISERR(CHOOSE($E$2-'基本資料'!$B$3+1,'2月03日'!AI20,'2月04日'!AI20,'2月05日'!AI19,'2月06日'!AI20)),"",CHOOSE($E$2-'基本資料'!$B$3+1,'2月03日'!AI20,'2月04日'!AI20,'2月05日'!AI20,'2月06日'!AI20))</f>
        <v>莊文諺</v>
      </c>
      <c r="F20" s="82" t="str">
        <f>IF(ISERR(CHOOSE($E$2-'基本資料'!$B$3+1,'2月03日'!AJ20,'2月04日'!AJ20,'2月05日'!AJ19,'2月06日'!AJ20)),"",CHOOSE($E$2-'基本資料'!$B$3+1,'2月03日'!AJ20,'2月04日'!AJ20,'2月05日'!AJ20,'2月06日'!AJ20))</f>
        <v>黃而夫</v>
      </c>
      <c r="G20" s="40">
        <f t="shared" si="19"/>
        <v>0.37430555555555567</v>
      </c>
      <c r="H20" s="40">
        <f aca="true" t="shared" si="21" ref="H20:P20">IF(G20="","",G20+H$3*100/60/24)</f>
        <v>0.38472222222222235</v>
      </c>
      <c r="I20" s="40">
        <f t="shared" si="21"/>
        <v>0.39513888888888904</v>
      </c>
      <c r="J20" s="41">
        <f t="shared" si="21"/>
        <v>0.4055555555555557</v>
      </c>
      <c r="K20" s="42">
        <f t="shared" si="21"/>
        <v>0.4138888888888891</v>
      </c>
      <c r="L20" s="40">
        <f t="shared" si="21"/>
        <v>0.42430555555555577</v>
      </c>
      <c r="M20" s="41">
        <f t="shared" si="21"/>
        <v>0.4368055555555558</v>
      </c>
      <c r="N20" s="42">
        <f t="shared" si="21"/>
        <v>0.44722222222222247</v>
      </c>
      <c r="O20" s="40">
        <f t="shared" si="21"/>
        <v>0.4555555555555558</v>
      </c>
      <c r="P20" s="41">
        <f t="shared" si="21"/>
        <v>0.46805555555555584</v>
      </c>
    </row>
    <row r="21" spans="1:16" ht="16.5">
      <c r="A21" s="151"/>
      <c r="B21" s="43">
        <f t="shared" si="18"/>
        <v>3</v>
      </c>
      <c r="C21" s="83" t="str">
        <f>IF(ISERR(CHOOSE($E$2-'基本資料'!$B$3+1,'2月03日'!AG21,'2月04日'!AG21,'2月05日'!AG20,'2月06日'!AG21)),"",CHOOSE($E$2-'基本資料'!$B$3+1,'2月03日'!AG21,'2月04日'!AG21,'2月05日'!AG21,'2月06日'!AG21))</f>
        <v>葉佳運</v>
      </c>
      <c r="D21" s="84" t="str">
        <f>IF(ISERR(CHOOSE($E$2-'基本資料'!$B$3+1,'2月03日'!AH21,'2月04日'!AH21,'2月05日'!AH20,'2月06日'!AH21)),"",CHOOSE($E$2-'基本資料'!$B$3+1,'2月03日'!AH21,'2月04日'!AH21,'2月05日'!AH21,'2月06日'!AH21))</f>
        <v>朱吉莘</v>
      </c>
      <c r="E21" s="84" t="str">
        <f>IF(ISERR(CHOOSE($E$2-'基本資料'!$B$3+1,'2月03日'!AI21,'2月04日'!AI21,'2月05日'!AI20,'2月06日'!AI21)),"",CHOOSE($E$2-'基本資料'!$B$3+1,'2月03日'!AI21,'2月04日'!AI21,'2月05日'!AI21,'2月06日'!AI21))</f>
        <v>林紹白</v>
      </c>
      <c r="F21" s="85" t="str">
        <f>IF(ISERR(CHOOSE($E$2-'基本資料'!$B$3+1,'2月03日'!AJ21,'2月04日'!AJ21,'2月05日'!AJ20,'2月06日'!AJ21)),"",CHOOSE($E$2-'基本資料'!$B$3+1,'2月03日'!AJ21,'2月04日'!AJ21,'2月05日'!AJ21,'2月06日'!AJ21))</f>
        <v>林晉永</v>
      </c>
      <c r="G21" s="44">
        <f t="shared" si="19"/>
        <v>0.3805555555555557</v>
      </c>
      <c r="H21" s="44">
        <f aca="true" t="shared" si="22" ref="H21:P21">IF(G21="","",G21+H$3*100/60/24)</f>
        <v>0.3909722222222224</v>
      </c>
      <c r="I21" s="44">
        <f t="shared" si="22"/>
        <v>0.4013888888888891</v>
      </c>
      <c r="J21" s="45">
        <f t="shared" si="22"/>
        <v>0.41180555555555576</v>
      </c>
      <c r="K21" s="46">
        <f t="shared" si="22"/>
        <v>0.4201388888888891</v>
      </c>
      <c r="L21" s="44">
        <f t="shared" si="22"/>
        <v>0.4305555555555558</v>
      </c>
      <c r="M21" s="45">
        <f t="shared" si="22"/>
        <v>0.4430555555555558</v>
      </c>
      <c r="N21" s="46">
        <f t="shared" si="22"/>
        <v>0.4534722222222225</v>
      </c>
      <c r="O21" s="44">
        <f t="shared" si="22"/>
        <v>0.46180555555555586</v>
      </c>
      <c r="P21" s="45">
        <f t="shared" si="22"/>
        <v>0.47430555555555587</v>
      </c>
    </row>
    <row r="22" spans="1:16" ht="16.5">
      <c r="A22" s="151"/>
      <c r="B22" s="35">
        <f t="shared" si="18"/>
        <v>4</v>
      </c>
      <c r="C22" s="86" t="str">
        <f>IF(ISERR(CHOOSE($E$2-'基本資料'!$B$3+1,'2月03日'!AG22,'2月04日'!AG22,'2月05日'!AG21,'2月06日'!AG22)),"",CHOOSE($E$2-'基本資料'!$B$3+1,'2月03日'!AG22,'2月04日'!AG22,'2月05日'!AG22,'2月06日'!AG22))</f>
        <v>郭傳良</v>
      </c>
      <c r="D22" s="52" t="str">
        <f>IF(ISERR(CHOOSE($E$2-'基本資料'!$B$3+1,'2月03日'!AH22,'2月04日'!AH22,'2月05日'!AH21,'2月06日'!AH22)),"",CHOOSE($E$2-'基本資料'!$B$3+1,'2月03日'!AH22,'2月04日'!AH22,'2月05日'!AH22,'2月06日'!AH22))</f>
        <v>許維宸</v>
      </c>
      <c r="E22" s="52" t="str">
        <f>IF(ISERR(CHOOSE($E$2-'基本資料'!$B$3+1,'2月03日'!AI22,'2月04日'!AI22,'2月05日'!AI21,'2月06日'!AI22)),"",CHOOSE($E$2-'基本資料'!$B$3+1,'2月03日'!AI22,'2月04日'!AI22,'2月05日'!AI22,'2月06日'!AI22))</f>
        <v>溫　新</v>
      </c>
      <c r="F22" s="87" t="str">
        <f>IF(ISERR(CHOOSE($E$2-'基本資料'!$B$3+1,'2月03日'!AJ22,'2月04日'!AJ22,'2月05日'!AJ21,'2月06日'!AJ22)),"",CHOOSE($E$2-'基本資料'!$B$3+1,'2月03日'!AJ22,'2月04日'!AJ22,'2月05日'!AJ22,'2月06日'!AJ22))</f>
        <v>曾紹綸</v>
      </c>
      <c r="G22" s="36">
        <f t="shared" si="19"/>
        <v>0.3868055555555557</v>
      </c>
      <c r="H22" s="36">
        <f aca="true" t="shared" si="23" ref="H22:P22">IF(G22="","",G22+H$3*100/60/24)</f>
        <v>0.39722222222222237</v>
      </c>
      <c r="I22" s="36">
        <f t="shared" si="23"/>
        <v>0.40763888888888905</v>
      </c>
      <c r="J22" s="37">
        <f t="shared" si="23"/>
        <v>0.41805555555555574</v>
      </c>
      <c r="K22" s="38">
        <f t="shared" si="23"/>
        <v>0.4263888888888891</v>
      </c>
      <c r="L22" s="36">
        <f t="shared" si="23"/>
        <v>0.4368055555555558</v>
      </c>
      <c r="M22" s="37">
        <f t="shared" si="23"/>
        <v>0.4493055555555558</v>
      </c>
      <c r="N22" s="38">
        <f t="shared" si="23"/>
        <v>0.4597222222222225</v>
      </c>
      <c r="O22" s="36">
        <f t="shared" si="23"/>
        <v>0.46805555555555584</v>
      </c>
      <c r="P22" s="37">
        <f t="shared" si="23"/>
        <v>0.48055555555555585</v>
      </c>
    </row>
    <row r="23" spans="1:16" ht="16.5">
      <c r="A23" s="151"/>
      <c r="B23" s="39">
        <f t="shared" si="18"/>
        <v>5</v>
      </c>
      <c r="C23" s="80" t="str">
        <f>IF(ISERR(CHOOSE($E$2-'基本資料'!$B$3+1,'2月03日'!AG23,'2月04日'!AG23,'2月05日'!AG22,'2月06日'!AG23)),"",CHOOSE($E$2-'基本資料'!$B$3+1,'2月03日'!AG23,'2月04日'!AG23,'2月05日'!AG23,'2月06日'!AG23))</f>
        <v>黃承瀚</v>
      </c>
      <c r="D23" s="81" t="str">
        <f>IF(ISERR(CHOOSE($E$2-'基本資料'!$B$3+1,'2月03日'!AH23,'2月04日'!AH23,'2月05日'!AH22,'2月06日'!AH23)),"",CHOOSE($E$2-'基本資料'!$B$3+1,'2月03日'!AH23,'2月04日'!AH23,'2月05日'!AH23,'2月06日'!AH23))</f>
        <v>葉佳胤</v>
      </c>
      <c r="E23" s="81" t="str">
        <f>IF(ISERR(CHOOSE($E$2-'基本資料'!$B$3+1,'2月03日'!AI23,'2月04日'!AI23,'2月05日'!AI22,'2月06日'!AI23)),"",CHOOSE($E$2-'基本資料'!$B$3+1,'2月03日'!AI23,'2月04日'!AI23,'2月05日'!AI23,'2月06日'!AI23))</f>
        <v>廖崇漢</v>
      </c>
      <c r="F23" s="82" t="str">
        <f>IF(ISERR(CHOOSE($E$2-'基本資料'!$B$3+1,'2月03日'!AJ23,'2月04日'!AJ23,'2月05日'!AJ22,'2月06日'!AJ23)),"",CHOOSE($E$2-'基本資料'!$B$3+1,'2月03日'!AJ23,'2月04日'!AJ23,'2月05日'!AJ23,'2月06日'!AJ23))</f>
        <v>佐佐木崇峻</v>
      </c>
      <c r="G23" s="40">
        <f t="shared" si="19"/>
        <v>0.3930555555555557</v>
      </c>
      <c r="H23" s="40">
        <f aca="true" t="shared" si="24" ref="H23:P23">IF(G23="","",G23+H$3*100/60/24)</f>
        <v>0.4034722222222224</v>
      </c>
      <c r="I23" s="40">
        <f t="shared" si="24"/>
        <v>0.4138888888888891</v>
      </c>
      <c r="J23" s="41">
        <f t="shared" si="24"/>
        <v>0.42430555555555577</v>
      </c>
      <c r="K23" s="42">
        <f t="shared" si="24"/>
        <v>0.43263888888888913</v>
      </c>
      <c r="L23" s="40">
        <f t="shared" si="24"/>
        <v>0.4430555555555558</v>
      </c>
      <c r="M23" s="41">
        <f t="shared" si="24"/>
        <v>0.4555555555555558</v>
      </c>
      <c r="N23" s="42">
        <f t="shared" si="24"/>
        <v>0.4659722222222225</v>
      </c>
      <c r="O23" s="40">
        <f t="shared" si="24"/>
        <v>0.47430555555555587</v>
      </c>
      <c r="P23" s="41">
        <f t="shared" si="24"/>
        <v>0.4868055555555559</v>
      </c>
    </row>
    <row r="24" spans="1:16" ht="16.5">
      <c r="A24" s="151"/>
      <c r="B24" s="43">
        <f t="shared" si="18"/>
        <v>6</v>
      </c>
      <c r="C24" s="83" t="str">
        <f>IF(ISERR(CHOOSE($E$2-'基本資料'!$B$3+1,'2月03日'!AG24,'2月04日'!AG24,'2月05日'!AG23,'2月06日'!AG24)),"",CHOOSE($E$2-'基本資料'!$B$3+1,'2月03日'!AG24,'2月04日'!AG24,'2月05日'!AG24,'2月06日'!AG24))</f>
        <v>黃至翊</v>
      </c>
      <c r="D24" s="84" t="str">
        <f>IF(ISERR(CHOOSE($E$2-'基本資料'!$B$3+1,'2月03日'!AH24,'2月04日'!AH24,'2月05日'!AH23,'2月06日'!AH24)),"",CHOOSE($E$2-'基本資料'!$B$3+1,'2月03日'!AH24,'2月04日'!AH24,'2月05日'!AH24,'2月06日'!AH24))</f>
        <v>陳　澤</v>
      </c>
      <c r="E24" s="84" t="str">
        <f>IF(ISERR(CHOOSE($E$2-'基本資料'!$B$3+1,'2月03日'!AI24,'2月04日'!AI24,'2月05日'!AI23,'2月06日'!AI24)),"",CHOOSE($E$2-'基本資料'!$B$3+1,'2月03日'!AI24,'2月04日'!AI24,'2月05日'!AI24,'2月06日'!AI24))</f>
        <v>陳霆宇</v>
      </c>
      <c r="F24" s="85" t="str">
        <f>IF(ISERR(CHOOSE($E$2-'基本資料'!$B$3+1,'2月03日'!AJ24,'2月04日'!AJ24,'2月05日'!AJ23,'2月06日'!AJ24)),"",CHOOSE($E$2-'基本資料'!$B$3+1,'2月03日'!AJ24,'2月04日'!AJ24,'2月05日'!AJ24,'2月06日'!AJ24))</f>
        <v>周柏岳</v>
      </c>
      <c r="G24" s="44">
        <f t="shared" si="19"/>
        <v>0.3993055555555557</v>
      </c>
      <c r="H24" s="44">
        <f aca="true" t="shared" si="25" ref="H24:P24">IF(G24="","",G24+H$3*100/60/24)</f>
        <v>0.4097222222222224</v>
      </c>
      <c r="I24" s="44">
        <f t="shared" si="25"/>
        <v>0.42013888888888906</v>
      </c>
      <c r="J24" s="45">
        <f t="shared" si="25"/>
        <v>0.43055555555555575</v>
      </c>
      <c r="K24" s="46">
        <f t="shared" si="25"/>
        <v>0.4388888888888891</v>
      </c>
      <c r="L24" s="44">
        <f t="shared" si="25"/>
        <v>0.4493055555555558</v>
      </c>
      <c r="M24" s="45">
        <f t="shared" si="25"/>
        <v>0.4618055555555558</v>
      </c>
      <c r="N24" s="46">
        <f t="shared" si="25"/>
        <v>0.4722222222222225</v>
      </c>
      <c r="O24" s="44">
        <f t="shared" si="25"/>
        <v>0.48055555555555585</v>
      </c>
      <c r="P24" s="45">
        <f t="shared" si="25"/>
        <v>0.49305555555555586</v>
      </c>
    </row>
    <row r="25" spans="1:16" ht="16.5">
      <c r="A25" s="151"/>
      <c r="B25" s="35">
        <f t="shared" si="18"/>
        <v>7</v>
      </c>
      <c r="C25" s="86" t="str">
        <f>IF(ISERR(CHOOSE($E$2-'基本資料'!$B$3+1,'2月03日'!AG25,'2月04日'!AG25,'2月05日'!AG24,'2月06日'!AG25)),"",CHOOSE($E$2-'基本資料'!$B$3+1,'2月03日'!AG25,'2月04日'!AG25,'2月05日'!AG25,'2月06日'!AG25))</f>
        <v>沙比亞特馬克</v>
      </c>
      <c r="D25" s="52" t="str">
        <f>IF(ISERR(CHOOSE($E$2-'基本資料'!$B$3+1,'2月03日'!AH25,'2月04日'!AH25,'2月05日'!AH24,'2月06日'!AH25)),"",CHOOSE($E$2-'基本資料'!$B$3+1,'2月03日'!AH25,'2月04日'!AH25,'2月05日'!AH25,'2月06日'!AH25))</f>
        <v>潘繹凱</v>
      </c>
      <c r="E25" s="52" t="str">
        <f>IF(ISERR(CHOOSE($E$2-'基本資料'!$B$3+1,'2月03日'!AI25,'2月04日'!AI25,'2月05日'!AI24,'2月06日'!AI25)),"",CHOOSE($E$2-'基本資料'!$B$3+1,'2月03日'!AI25,'2月04日'!AI25,'2月05日'!AI25,'2月06日'!AI25))</f>
        <v>黃泊儒</v>
      </c>
      <c r="F25" s="87" t="str">
        <f>IF(ISERR(CHOOSE($E$2-'基本資料'!$B$3+1,'2月03日'!AJ25,'2月04日'!AJ25,'2月05日'!AJ24,'2月06日'!AJ25)),"",CHOOSE($E$2-'基本資料'!$B$3+1,'2月03日'!AJ25,'2月04日'!AJ25,'2月05日'!AJ25,'2月06日'!AJ25))</f>
        <v>林銓泰</v>
      </c>
      <c r="G25" s="36">
        <f t="shared" si="19"/>
        <v>0.40555555555555567</v>
      </c>
      <c r="H25" s="36">
        <f aca="true" t="shared" si="26" ref="H25:P25">IF(G25="","",G25+H$3*100/60/24)</f>
        <v>0.41597222222222235</v>
      </c>
      <c r="I25" s="36">
        <f t="shared" si="26"/>
        <v>0.42638888888888904</v>
      </c>
      <c r="J25" s="37">
        <f t="shared" si="26"/>
        <v>0.4368055555555557</v>
      </c>
      <c r="K25" s="38">
        <f t="shared" si="26"/>
        <v>0.4451388888888891</v>
      </c>
      <c r="L25" s="36">
        <f t="shared" si="26"/>
        <v>0.45555555555555577</v>
      </c>
      <c r="M25" s="37">
        <f t="shared" si="26"/>
        <v>0.4680555555555558</v>
      </c>
      <c r="N25" s="38">
        <f t="shared" si="26"/>
        <v>0.47847222222222247</v>
      </c>
      <c r="O25" s="36">
        <f t="shared" si="26"/>
        <v>0.4868055555555558</v>
      </c>
      <c r="P25" s="37">
        <f t="shared" si="26"/>
        <v>0.49930555555555584</v>
      </c>
    </row>
    <row r="26" spans="1:16" ht="16.5">
      <c r="A26" s="151"/>
      <c r="B26" s="39">
        <f t="shared" si="18"/>
      </c>
      <c r="C26" s="80">
        <f>IF(ISERR(CHOOSE($E$2-'基本資料'!$B$3+1,'2月03日'!AG26,'2月04日'!AG26,'2月05日'!AG25,'2月06日'!AG26)),"",CHOOSE($E$2-'基本資料'!$B$3+1,'2月03日'!AG26,'2月04日'!AG26,'2月05日'!AG26,'2月06日'!AG26))</f>
      </c>
      <c r="D26" s="81">
        <f>IF(ISERR(CHOOSE($E$2-'基本資料'!$B$3+1,'2月03日'!AH26,'2月04日'!AH26,'2月05日'!AH25,'2月06日'!AH26)),"",CHOOSE($E$2-'基本資料'!$B$3+1,'2月03日'!AH26,'2月04日'!AH26,'2月05日'!AH26,'2月06日'!AH26))</f>
      </c>
      <c r="E26" s="81">
        <f>IF(ISERR(CHOOSE($E$2-'基本資料'!$B$3+1,'2月03日'!AI26,'2月04日'!AI26,'2月05日'!AI25,'2月06日'!AI26)),"",CHOOSE($E$2-'基本資料'!$B$3+1,'2月03日'!AI26,'2月04日'!AI26,'2月05日'!AI26,'2月06日'!AI26))</f>
      </c>
      <c r="F26" s="82">
        <f>IF(ISERR(CHOOSE($E$2-'基本資料'!$B$3+1,'2月03日'!AJ26,'2月04日'!AJ26,'2月05日'!AJ25,'2月06日'!AJ26)),"",CHOOSE($E$2-'基本資料'!$B$3+1,'2月03日'!AJ26,'2月04日'!AJ26,'2月05日'!AJ26,'2月06日'!AJ26))</f>
      </c>
      <c r="G26" s="40">
        <f t="shared" si="19"/>
      </c>
      <c r="H26" s="40">
        <f aca="true" t="shared" si="27" ref="H26:P26">IF(G26="","",G26+H$3*100/60/24)</f>
      </c>
      <c r="I26" s="40">
        <f t="shared" si="27"/>
      </c>
      <c r="J26" s="41">
        <f t="shared" si="27"/>
      </c>
      <c r="K26" s="42">
        <f t="shared" si="27"/>
      </c>
      <c r="L26" s="40">
        <f t="shared" si="27"/>
      </c>
      <c r="M26" s="41">
        <f t="shared" si="27"/>
      </c>
      <c r="N26" s="42">
        <f t="shared" si="27"/>
      </c>
      <c r="O26" s="40">
        <f t="shared" si="27"/>
      </c>
      <c r="P26" s="41">
        <f t="shared" si="27"/>
      </c>
    </row>
    <row r="27" spans="1:16" ht="16.5">
      <c r="A27" s="151"/>
      <c r="B27" s="43">
        <f t="shared" si="18"/>
      </c>
      <c r="C27" s="83">
        <f>IF(ISERR(CHOOSE($E$2-'基本資料'!$B$3+1,'2月03日'!AG27,'2月04日'!AG27,'2月05日'!AG26,'2月06日'!AG27)),"",CHOOSE($E$2-'基本資料'!$B$3+1,'2月03日'!AG27,'2月04日'!AG27,'2月05日'!AG27,'2月06日'!AG27))</f>
      </c>
      <c r="D27" s="84">
        <f>IF(ISERR(CHOOSE($E$2-'基本資料'!$B$3+1,'2月03日'!AH27,'2月04日'!AH27,'2月05日'!AH26,'2月06日'!AH27)),"",CHOOSE($E$2-'基本資料'!$B$3+1,'2月03日'!AH27,'2月04日'!AH27,'2月05日'!AH27,'2月06日'!AH27))</f>
      </c>
      <c r="E27" s="84">
        <f>IF(ISERR(CHOOSE($E$2-'基本資料'!$B$3+1,'2月03日'!AI27,'2月04日'!AI27,'2月05日'!AI26,'2月06日'!AI27)),"",CHOOSE($E$2-'基本資料'!$B$3+1,'2月03日'!AI27,'2月04日'!AI27,'2月05日'!AI27,'2月06日'!AI27))</f>
      </c>
      <c r="F27" s="85">
        <f>IF(ISERR(CHOOSE($E$2-'基本資料'!$B$3+1,'2月03日'!AJ27,'2月04日'!AJ27,'2月05日'!AJ26,'2月06日'!AJ27)),"",CHOOSE($E$2-'基本資料'!$B$3+1,'2月03日'!AJ27,'2月04日'!AJ27,'2月05日'!AJ27,'2月06日'!AJ27))</f>
      </c>
      <c r="G27" s="44">
        <f t="shared" si="19"/>
      </c>
      <c r="H27" s="44">
        <f aca="true" t="shared" si="28" ref="H27:P27">IF(G27="","",G27+H$3*100/60/24)</f>
      </c>
      <c r="I27" s="44">
        <f t="shared" si="28"/>
      </c>
      <c r="J27" s="45">
        <f t="shared" si="28"/>
      </c>
      <c r="K27" s="46">
        <f t="shared" si="28"/>
      </c>
      <c r="L27" s="44">
        <f t="shared" si="28"/>
      </c>
      <c r="M27" s="45">
        <f t="shared" si="28"/>
      </c>
      <c r="N27" s="46">
        <f t="shared" si="28"/>
      </c>
      <c r="O27" s="44">
        <f t="shared" si="28"/>
      </c>
      <c r="P27" s="45">
        <f t="shared" si="28"/>
      </c>
    </row>
    <row r="28" spans="1:16" ht="16.5">
      <c r="A28" s="151"/>
      <c r="B28" s="35">
        <f t="shared" si="18"/>
      </c>
      <c r="C28" s="86">
        <f>IF(ISERR(CHOOSE($E$2-'基本資料'!$B$3+1,'2月03日'!AG28,'2月04日'!AG28,'2月05日'!AG27,'2月06日'!AG28)),"",CHOOSE($E$2-'基本資料'!$B$3+1,'2月03日'!AG28,'2月04日'!AG28,'2月05日'!AG28,'2月06日'!AG28))</f>
      </c>
      <c r="D28" s="52">
        <f>IF(ISERR(CHOOSE($E$2-'基本資料'!$B$3+1,'2月03日'!AH28,'2月04日'!AH28,'2月05日'!AH27,'2月06日'!AH28)),"",CHOOSE($E$2-'基本資料'!$B$3+1,'2月03日'!AH28,'2月04日'!AH28,'2月05日'!AH28,'2月06日'!AH28))</f>
      </c>
      <c r="E28" s="52">
        <f>IF(ISERR(CHOOSE($E$2-'基本資料'!$B$3+1,'2月03日'!AI28,'2月04日'!AI28,'2月05日'!AI27,'2月06日'!AI28)),"",CHOOSE($E$2-'基本資料'!$B$3+1,'2月03日'!AI28,'2月04日'!AI28,'2月05日'!AI28,'2月06日'!AI28))</f>
      </c>
      <c r="F28" s="87">
        <f>IF(ISERR(CHOOSE($E$2-'基本資料'!$B$3+1,'2月03日'!AJ28,'2月04日'!AJ28,'2月05日'!AJ27,'2月06日'!AJ28)),"",CHOOSE($E$2-'基本資料'!$B$3+1,'2月03日'!AJ28,'2月04日'!AJ28,'2月05日'!AJ28,'2月06日'!AJ28))</f>
      </c>
      <c r="G28" s="36">
        <f t="shared" si="19"/>
      </c>
      <c r="H28" s="36">
        <f aca="true" t="shared" si="29" ref="H28:P28">IF(G28="","",G28+H$3*100/60/24)</f>
      </c>
      <c r="I28" s="36">
        <f t="shared" si="29"/>
      </c>
      <c r="J28" s="37">
        <f t="shared" si="29"/>
      </c>
      <c r="K28" s="38">
        <f t="shared" si="29"/>
      </c>
      <c r="L28" s="36">
        <f t="shared" si="29"/>
      </c>
      <c r="M28" s="37">
        <f t="shared" si="29"/>
      </c>
      <c r="N28" s="38">
        <f t="shared" si="29"/>
      </c>
      <c r="O28" s="36">
        <f t="shared" si="29"/>
      </c>
      <c r="P28" s="37">
        <f t="shared" si="29"/>
      </c>
    </row>
    <row r="29" spans="1:16" ht="16.5">
      <c r="A29" s="151"/>
      <c r="B29" s="39">
        <f t="shared" si="18"/>
      </c>
      <c r="C29" s="80">
        <f>IF(ISERR(CHOOSE($E$2-'基本資料'!$B$3+1,'2月03日'!AG29,'2月04日'!AG29,'2月05日'!AG28,'2月06日'!AG29)),"",CHOOSE($E$2-'基本資料'!$B$3+1,'2月03日'!AG29,'2月04日'!AG29,'2月05日'!AG29,'2月06日'!AG29))</f>
      </c>
      <c r="D29" s="81">
        <f>IF(ISERR(CHOOSE($E$2-'基本資料'!$B$3+1,'2月03日'!AH29,'2月04日'!AH29,'2月05日'!AH28,'2月06日'!AH29)),"",CHOOSE($E$2-'基本資料'!$B$3+1,'2月03日'!AH29,'2月04日'!AH29,'2月05日'!AH29,'2月06日'!AH29))</f>
      </c>
      <c r="E29" s="81">
        <f>IF(ISERR(CHOOSE($E$2-'基本資料'!$B$3+1,'2月03日'!AI29,'2月04日'!AI29,'2月05日'!AI28,'2月06日'!AI29)),"",CHOOSE($E$2-'基本資料'!$B$3+1,'2月03日'!AI29,'2月04日'!AI29,'2月05日'!AI29,'2月06日'!AI29))</f>
      </c>
      <c r="F29" s="82">
        <f>IF(ISERR(CHOOSE($E$2-'基本資料'!$B$3+1,'2月03日'!AJ29,'2月04日'!AJ29,'2月05日'!AJ28,'2月06日'!AJ29)),"",CHOOSE($E$2-'基本資料'!$B$3+1,'2月03日'!AJ29,'2月04日'!AJ29,'2月05日'!AJ29,'2月06日'!AJ29))</f>
      </c>
      <c r="G29" s="40">
        <f t="shared" si="19"/>
      </c>
      <c r="H29" s="40">
        <f aca="true" t="shared" si="30" ref="H29:P29">IF(G29="","",G29+H$3*100/60/24)</f>
      </c>
      <c r="I29" s="40">
        <f t="shared" si="30"/>
      </c>
      <c r="J29" s="41">
        <f t="shared" si="30"/>
      </c>
      <c r="K29" s="42">
        <f t="shared" si="30"/>
      </c>
      <c r="L29" s="40">
        <f t="shared" si="30"/>
      </c>
      <c r="M29" s="41">
        <f t="shared" si="30"/>
      </c>
      <c r="N29" s="42">
        <f t="shared" si="30"/>
      </c>
      <c r="O29" s="40">
        <f t="shared" si="30"/>
      </c>
      <c r="P29" s="41">
        <f t="shared" si="30"/>
      </c>
    </row>
    <row r="30" spans="1:16" ht="16.5">
      <c r="A30" s="151"/>
      <c r="B30" s="43">
        <f t="shared" si="18"/>
      </c>
      <c r="C30" s="83">
        <f>IF(ISERR(CHOOSE($E$2-'基本資料'!$B$3+1,'2月03日'!AG30,'2月04日'!AG30,'2月05日'!AG29,'2月06日'!AG30)),"",CHOOSE($E$2-'基本資料'!$B$3+1,'2月03日'!AG30,'2月04日'!AG30,'2月05日'!AG30,'2月06日'!AG30))</f>
      </c>
      <c r="D30" s="84">
        <f>IF(ISERR(CHOOSE($E$2-'基本資料'!$B$3+1,'2月03日'!AH30,'2月04日'!AH30,'2月05日'!AH29,'2月06日'!AH30)),"",CHOOSE($E$2-'基本資料'!$B$3+1,'2月03日'!AH30,'2月04日'!AH30,'2月05日'!AH30,'2月06日'!AH30))</f>
      </c>
      <c r="E30" s="84">
        <f>IF(ISERR(CHOOSE($E$2-'基本資料'!$B$3+1,'2月03日'!AI30,'2月04日'!AI30,'2月05日'!AI29,'2月06日'!AI30)),"",CHOOSE($E$2-'基本資料'!$B$3+1,'2月03日'!AI30,'2月04日'!AI30,'2月05日'!AI30,'2月06日'!AI30))</f>
      </c>
      <c r="F30" s="85">
        <f>IF(ISERR(CHOOSE($E$2-'基本資料'!$B$3+1,'2月03日'!AJ30,'2月04日'!AJ30,'2月05日'!AJ29,'2月06日'!AJ30)),"",CHOOSE($E$2-'基本資料'!$B$3+1,'2月03日'!AJ30,'2月04日'!AJ30,'2月05日'!AJ30,'2月06日'!AJ30))</f>
      </c>
      <c r="G30" s="44">
        <f t="shared" si="19"/>
      </c>
      <c r="H30" s="44">
        <f aca="true" t="shared" si="31" ref="H30:P30">IF(G30="","",G30+H$3*100/60/24)</f>
      </c>
      <c r="I30" s="44">
        <f t="shared" si="31"/>
      </c>
      <c r="J30" s="45">
        <f t="shared" si="31"/>
      </c>
      <c r="K30" s="46">
        <f t="shared" si="31"/>
      </c>
      <c r="L30" s="44">
        <f t="shared" si="31"/>
      </c>
      <c r="M30" s="45">
        <f t="shared" si="31"/>
      </c>
      <c r="N30" s="46">
        <f t="shared" si="31"/>
      </c>
      <c r="O30" s="44">
        <f t="shared" si="31"/>
      </c>
      <c r="P30" s="45">
        <f t="shared" si="31"/>
      </c>
    </row>
    <row r="31" spans="1:16" ht="16.5">
      <c r="A31" s="151"/>
      <c r="B31" s="35">
        <f t="shared" si="18"/>
      </c>
      <c r="C31" s="86">
        <f>IF(ISERR(CHOOSE($E$2-'基本資料'!$B$3+1,'2月03日'!AG31,'2月04日'!AG31,'2月05日'!AG30,'2月06日'!AG31)),"",CHOOSE($E$2-'基本資料'!$B$3+1,'2月03日'!AG31,'2月04日'!AG31,'2月05日'!AG31,'2月06日'!AG31))</f>
      </c>
      <c r="D31" s="52">
        <f>IF(ISERR(CHOOSE($E$2-'基本資料'!$B$3+1,'2月03日'!AH31,'2月04日'!AH31,'2月05日'!AH30,'2月06日'!AH31)),"",CHOOSE($E$2-'基本資料'!$B$3+1,'2月03日'!AH31,'2月04日'!AH31,'2月05日'!AH31,'2月06日'!AH31))</f>
      </c>
      <c r="E31" s="52">
        <f>IF(ISERR(CHOOSE($E$2-'基本資料'!$B$3+1,'2月03日'!AI31,'2月04日'!AI31,'2月05日'!AI30,'2月06日'!AI31)),"",CHOOSE($E$2-'基本資料'!$B$3+1,'2月03日'!AI31,'2月04日'!AI31,'2月05日'!AI31,'2月06日'!AI31))</f>
      </c>
      <c r="F31" s="87">
        <f>IF(ISERR(CHOOSE($E$2-'基本資料'!$B$3+1,'2月03日'!AJ31,'2月04日'!AJ31,'2月05日'!AJ30,'2月06日'!AJ31)),"",CHOOSE($E$2-'基本資料'!$B$3+1,'2月03日'!AJ31,'2月04日'!AJ31,'2月05日'!AJ31,'2月06日'!AJ31))</f>
      </c>
      <c r="G31" s="36">
        <f t="shared" si="19"/>
      </c>
      <c r="H31" s="36">
        <f aca="true" t="shared" si="32" ref="H31:P31">IF(G31="","",G31+H$3*100/60/24)</f>
      </c>
      <c r="I31" s="36">
        <f t="shared" si="32"/>
      </c>
      <c r="J31" s="37">
        <f t="shared" si="32"/>
      </c>
      <c r="K31" s="38">
        <f t="shared" si="32"/>
      </c>
      <c r="L31" s="36">
        <f t="shared" si="32"/>
      </c>
      <c r="M31" s="37">
        <f t="shared" si="32"/>
      </c>
      <c r="N31" s="38">
        <f t="shared" si="32"/>
      </c>
      <c r="O31" s="36">
        <f t="shared" si="32"/>
      </c>
      <c r="P31" s="37">
        <f t="shared" si="32"/>
      </c>
    </row>
    <row r="32" spans="1:16" ht="16.5">
      <c r="A32" s="151"/>
      <c r="B32" s="39">
        <f t="shared" si="18"/>
      </c>
      <c r="C32" s="80">
        <f>IF(ISERR(CHOOSE($E$2-'基本資料'!$B$3+1,'2月03日'!AG32,'2月04日'!AG32,'2月05日'!AG31,'2月06日'!AG32)),"",CHOOSE($E$2-'基本資料'!$B$3+1,'2月03日'!AG32,'2月04日'!AG32,'2月05日'!AG32,'2月06日'!AG32))</f>
      </c>
      <c r="D32" s="81">
        <f>IF(ISERR(CHOOSE($E$2-'基本資料'!$B$3+1,'2月03日'!AH32,'2月04日'!AH32,'2月05日'!AH31,'2月06日'!AH32)),"",CHOOSE($E$2-'基本資料'!$B$3+1,'2月03日'!AH32,'2月04日'!AH32,'2月05日'!AH32,'2月06日'!AH32))</f>
      </c>
      <c r="E32" s="81">
        <f>IF(ISERR(CHOOSE($E$2-'基本資料'!$B$3+1,'2月03日'!AI32,'2月04日'!AI32,'2月05日'!AI31,'2月06日'!AI32)),"",CHOOSE($E$2-'基本資料'!$B$3+1,'2月03日'!AI32,'2月04日'!AI32,'2月05日'!AI32,'2月06日'!AI32))</f>
      </c>
      <c r="F32" s="82">
        <f>IF(ISERR(CHOOSE($E$2-'基本資料'!$B$3+1,'2月03日'!AJ32,'2月04日'!AJ32,'2月05日'!AJ31,'2月06日'!AJ32)),"",CHOOSE($E$2-'基本資料'!$B$3+1,'2月03日'!AJ32,'2月04日'!AJ32,'2月05日'!AJ32,'2月06日'!AJ32))</f>
        <v>0</v>
      </c>
      <c r="G32" s="40">
        <f t="shared" si="19"/>
      </c>
      <c r="H32" s="40">
        <f aca="true" t="shared" si="33" ref="H32:P32">IF(G32="","",G32+H$3*100/60/24)</f>
      </c>
      <c r="I32" s="40">
        <f t="shared" si="33"/>
      </c>
      <c r="J32" s="41">
        <f t="shared" si="33"/>
      </c>
      <c r="K32" s="42">
        <f t="shared" si="33"/>
      </c>
      <c r="L32" s="40">
        <f t="shared" si="33"/>
      </c>
      <c r="M32" s="41">
        <f t="shared" si="33"/>
      </c>
      <c r="N32" s="42">
        <f t="shared" si="33"/>
      </c>
      <c r="O32" s="40">
        <f t="shared" si="33"/>
      </c>
      <c r="P32" s="41">
        <f t="shared" si="33"/>
      </c>
    </row>
    <row r="33" spans="1:16" ht="16.5">
      <c r="A33" s="151"/>
      <c r="B33" s="43">
        <f t="shared" si="18"/>
      </c>
      <c r="C33" s="88">
        <f>IF(ISERR(CHOOSE($E$2-'基本資料'!$B$3+1,'2月03日'!AG33,'2月04日'!AG33,'2月05日'!AG32,'2月06日'!AG33)),"",CHOOSE($E$2-'基本資料'!$B$3+1,'2月03日'!AG33,'2月04日'!AG33,'2月05日'!AG33,'2月06日'!AG33))</f>
      </c>
      <c r="D33" s="89">
        <f>IF(ISERR(CHOOSE($E$2-'基本資料'!$B$3+1,'2月03日'!AH33,'2月04日'!AH33,'2月05日'!AH32,'2月06日'!AH33)),"",CHOOSE($E$2-'基本資料'!$B$3+1,'2月03日'!AH33,'2月04日'!AH33,'2月05日'!AH33,'2月06日'!AH33))</f>
      </c>
      <c r="E33" s="89">
        <f>IF(ISERR(CHOOSE($E$2-'基本資料'!$B$3+1,'2月03日'!AI33,'2月04日'!AI33,'2月05日'!AI32,'2月06日'!AI33)),"",CHOOSE($E$2-'基本資料'!$B$3+1,'2月03日'!AI33,'2月04日'!AI33,'2月05日'!AI33,'2月06日'!AI33))</f>
      </c>
      <c r="F33" s="90">
        <f>IF(ISERR(CHOOSE($E$2-'基本資料'!$B$3+1,'2月03日'!AJ33,'2月04日'!AJ33,'2月05日'!AJ32,'2月06日'!AJ33)),"",CHOOSE($E$2-'基本資料'!$B$3+1,'2月03日'!AJ33,'2月04日'!AJ33,'2月05日'!AJ33,'2月06日'!AJ33))</f>
        <v>0</v>
      </c>
      <c r="G33" s="44">
        <f t="shared" si="19"/>
      </c>
      <c r="H33" s="44">
        <f aca="true" t="shared" si="34" ref="H33:P33">IF(G33="","",G33+H$3*100/60/24)</f>
      </c>
      <c r="I33" s="44">
        <f t="shared" si="34"/>
      </c>
      <c r="J33" s="45">
        <f t="shared" si="34"/>
      </c>
      <c r="K33" s="46">
        <f t="shared" si="34"/>
      </c>
      <c r="L33" s="44">
        <f t="shared" si="34"/>
      </c>
      <c r="M33" s="45">
        <f t="shared" si="34"/>
      </c>
      <c r="N33" s="46">
        <f t="shared" si="34"/>
      </c>
      <c r="O33" s="44">
        <f t="shared" si="34"/>
      </c>
      <c r="P33" s="45">
        <f t="shared" si="34"/>
      </c>
    </row>
    <row r="34" spans="1:16" ht="16.5">
      <c r="A34" s="144" t="str">
        <f>A1</f>
        <v>渣打全國業餘高爾夫2015年2月份北區分區月賽</v>
      </c>
      <c r="B34" s="144"/>
      <c r="C34" s="144"/>
      <c r="D34" s="144"/>
      <c r="E34" s="144"/>
      <c r="F34" s="145"/>
      <c r="G34" s="30" t="s">
        <v>16</v>
      </c>
      <c r="H34" s="95">
        <f>A37</f>
        <v>10</v>
      </c>
      <c r="I34" s="30">
        <v>11</v>
      </c>
      <c r="J34" s="30">
        <v>12</v>
      </c>
      <c r="K34" s="30">
        <v>13</v>
      </c>
      <c r="L34" s="30">
        <v>14</v>
      </c>
      <c r="M34" s="30">
        <v>15</v>
      </c>
      <c r="N34" s="30">
        <v>16</v>
      </c>
      <c r="O34" s="30">
        <v>17</v>
      </c>
      <c r="P34" s="30">
        <v>18</v>
      </c>
    </row>
    <row r="35" spans="1:16" ht="16.5">
      <c r="A35" s="146">
        <f>A2</f>
        <v>2</v>
      </c>
      <c r="B35" s="146"/>
      <c r="C35" s="146"/>
      <c r="D35" s="47"/>
      <c r="E35" s="147">
        <f>E2</f>
        <v>42041</v>
      </c>
      <c r="F35" s="148"/>
      <c r="G35" s="30" t="s">
        <v>17</v>
      </c>
      <c r="H35" s="53">
        <f aca="true" t="shared" si="35" ref="H35:P35">HLOOKUP(H34,洞別,2)</f>
        <v>5</v>
      </c>
      <c r="I35" s="30">
        <f t="shared" si="35"/>
        <v>3</v>
      </c>
      <c r="J35" s="30">
        <f t="shared" si="35"/>
        <v>4</v>
      </c>
      <c r="K35" s="30">
        <f t="shared" si="35"/>
        <v>4</v>
      </c>
      <c r="L35" s="30">
        <f t="shared" si="35"/>
        <v>5</v>
      </c>
      <c r="M35" s="30">
        <f t="shared" si="35"/>
        <v>4</v>
      </c>
      <c r="N35" s="30">
        <f t="shared" si="35"/>
        <v>3</v>
      </c>
      <c r="O35" s="30">
        <f t="shared" si="35"/>
        <v>4</v>
      </c>
      <c r="P35" s="30">
        <f t="shared" si="35"/>
        <v>4</v>
      </c>
    </row>
    <row r="36" spans="1:16" ht="16.5">
      <c r="A36" s="149" t="str">
        <f>A3</f>
        <v>旭陽高爾夫俱樂部</v>
      </c>
      <c r="B36" s="149"/>
      <c r="C36" s="149"/>
      <c r="D36" s="149"/>
      <c r="E36" s="149"/>
      <c r="F36" s="48"/>
      <c r="G36" s="33">
        <v>10</v>
      </c>
      <c r="H36" s="34">
        <f aca="true" t="shared" si="36" ref="H36:P36">CHOOSE(H35-2,0.12,0.15,0.18)+HLOOKUP(H34,洞別,3,FALSE)/100</f>
        <v>0.18</v>
      </c>
      <c r="I36" s="34">
        <f t="shared" si="36"/>
        <v>0.12</v>
      </c>
      <c r="J36" s="34">
        <f t="shared" si="36"/>
        <v>0.15</v>
      </c>
      <c r="K36" s="34">
        <f t="shared" si="36"/>
        <v>0.15</v>
      </c>
      <c r="L36" s="34">
        <f t="shared" si="36"/>
        <v>0.18</v>
      </c>
      <c r="M36" s="34">
        <f t="shared" si="36"/>
        <v>0.15</v>
      </c>
      <c r="N36" s="34">
        <f t="shared" si="36"/>
        <v>0.12</v>
      </c>
      <c r="O36" s="34">
        <f t="shared" si="36"/>
        <v>0.15</v>
      </c>
      <c r="P36" s="34">
        <f t="shared" si="36"/>
        <v>0.15</v>
      </c>
    </row>
    <row r="37" spans="1:16" ht="16.5">
      <c r="A37" s="151">
        <f>A19</f>
        <v>10</v>
      </c>
      <c r="B37" s="49">
        <f aca="true" t="shared" si="37" ref="B37:F51">B19</f>
        <v>1</v>
      </c>
      <c r="C37" s="52" t="str">
        <f t="shared" si="37"/>
        <v>馮冠湧</v>
      </c>
      <c r="D37" s="52" t="str">
        <f t="shared" si="37"/>
        <v>周雨農</v>
      </c>
      <c r="E37" s="52" t="str">
        <f t="shared" si="37"/>
        <v>林凡皓</v>
      </c>
      <c r="F37" s="91" t="str">
        <f t="shared" si="37"/>
        <v>廖家呈</v>
      </c>
      <c r="G37" s="36">
        <f>IF(B37="","",'基本資料'!$B$7+(B37-1)*'基本資料'!$B$8/60/24)</f>
        <v>0.2708333333333333</v>
      </c>
      <c r="H37" s="36">
        <f aca="true" t="shared" si="38" ref="H37:P37">IF(G37="","",G37+H$36*100/60/24)</f>
        <v>0.2833333333333333</v>
      </c>
      <c r="I37" s="36">
        <f t="shared" si="38"/>
        <v>0.2916666666666667</v>
      </c>
      <c r="J37" s="37">
        <f t="shared" si="38"/>
        <v>0.30208333333333337</v>
      </c>
      <c r="K37" s="38">
        <f t="shared" si="38"/>
        <v>0.31250000000000006</v>
      </c>
      <c r="L37" s="36">
        <f t="shared" si="38"/>
        <v>0.32500000000000007</v>
      </c>
      <c r="M37" s="37">
        <f t="shared" si="38"/>
        <v>0.33541666666666675</v>
      </c>
      <c r="N37" s="38">
        <f t="shared" si="38"/>
        <v>0.3437500000000001</v>
      </c>
      <c r="O37" s="36">
        <f t="shared" si="38"/>
        <v>0.3541666666666668</v>
      </c>
      <c r="P37" s="37">
        <f t="shared" si="38"/>
        <v>0.3645833333333335</v>
      </c>
    </row>
    <row r="38" spans="1:16" ht="16.5">
      <c r="A38" s="143"/>
      <c r="B38" s="50">
        <f t="shared" si="37"/>
        <v>2</v>
      </c>
      <c r="C38" s="81" t="str">
        <f t="shared" si="37"/>
        <v>羅政元</v>
      </c>
      <c r="D38" s="81" t="str">
        <f t="shared" si="37"/>
        <v>徐兆維</v>
      </c>
      <c r="E38" s="81" t="str">
        <f t="shared" si="37"/>
        <v>莊文諺</v>
      </c>
      <c r="F38" s="92" t="str">
        <f t="shared" si="37"/>
        <v>黃而夫</v>
      </c>
      <c r="G38" s="42">
        <f>IF(B38="","",'基本資料'!$B$7+(B38-1)*'基本資料'!$B$8/60/24)</f>
        <v>0.2770833333333333</v>
      </c>
      <c r="H38" s="40">
        <f aca="true" t="shared" si="39" ref="H38:P38">IF(G38="","",G38+H$36*100/60/24)</f>
        <v>0.2895833333333333</v>
      </c>
      <c r="I38" s="40">
        <f t="shared" si="39"/>
        <v>0.29791666666666666</v>
      </c>
      <c r="J38" s="41">
        <f t="shared" si="39"/>
        <v>0.30833333333333335</v>
      </c>
      <c r="K38" s="42">
        <f t="shared" si="39"/>
        <v>0.31875000000000003</v>
      </c>
      <c r="L38" s="40">
        <f t="shared" si="39"/>
        <v>0.33125000000000004</v>
      </c>
      <c r="M38" s="41">
        <f t="shared" si="39"/>
        <v>0.34166666666666673</v>
      </c>
      <c r="N38" s="42">
        <f t="shared" si="39"/>
        <v>0.3500000000000001</v>
      </c>
      <c r="O38" s="40">
        <f t="shared" si="39"/>
        <v>0.3604166666666668</v>
      </c>
      <c r="P38" s="41">
        <f t="shared" si="39"/>
        <v>0.37083333333333346</v>
      </c>
    </row>
    <row r="39" spans="1:16" ht="16.5">
      <c r="A39" s="143"/>
      <c r="B39" s="51">
        <f t="shared" si="37"/>
        <v>3</v>
      </c>
      <c r="C39" s="84" t="str">
        <f t="shared" si="37"/>
        <v>葉佳運</v>
      </c>
      <c r="D39" s="84" t="str">
        <f t="shared" si="37"/>
        <v>朱吉莘</v>
      </c>
      <c r="E39" s="84" t="str">
        <f t="shared" si="37"/>
        <v>林紹白</v>
      </c>
      <c r="F39" s="93" t="str">
        <f t="shared" si="37"/>
        <v>林晉永</v>
      </c>
      <c r="G39" s="46">
        <f>IF(B39="","",'基本資料'!$B$7+(B39-1)*'基本資料'!$B$8/60/24)</f>
        <v>0.2833333333333333</v>
      </c>
      <c r="H39" s="44">
        <f aca="true" t="shared" si="40" ref="H39:P39">IF(G39="","",G39+H$36*100/60/24)</f>
        <v>0.29583333333333334</v>
      </c>
      <c r="I39" s="44">
        <f t="shared" si="40"/>
        <v>0.3041666666666667</v>
      </c>
      <c r="J39" s="45">
        <f t="shared" si="40"/>
        <v>0.3145833333333334</v>
      </c>
      <c r="K39" s="46">
        <f t="shared" si="40"/>
        <v>0.32500000000000007</v>
      </c>
      <c r="L39" s="44">
        <f t="shared" si="40"/>
        <v>0.3375000000000001</v>
      </c>
      <c r="M39" s="45">
        <f t="shared" si="40"/>
        <v>0.34791666666666676</v>
      </c>
      <c r="N39" s="46">
        <f t="shared" si="40"/>
        <v>0.3562500000000001</v>
      </c>
      <c r="O39" s="44">
        <f t="shared" si="40"/>
        <v>0.3666666666666668</v>
      </c>
      <c r="P39" s="45">
        <f t="shared" si="40"/>
        <v>0.3770833333333335</v>
      </c>
    </row>
    <row r="40" spans="1:16" ht="16.5">
      <c r="A40" s="143"/>
      <c r="B40" s="49">
        <f t="shared" si="37"/>
        <v>4</v>
      </c>
      <c r="C40" s="52" t="str">
        <f t="shared" si="37"/>
        <v>郭傳良</v>
      </c>
      <c r="D40" s="52" t="str">
        <f t="shared" si="37"/>
        <v>許維宸</v>
      </c>
      <c r="E40" s="52" t="str">
        <f t="shared" si="37"/>
        <v>溫　新</v>
      </c>
      <c r="F40" s="91" t="str">
        <f t="shared" si="37"/>
        <v>曾紹綸</v>
      </c>
      <c r="G40" s="36">
        <f>IF(B40="","",'基本資料'!$B$7+(B40-1)*'基本資料'!$B$8/60/24)</f>
        <v>0.2895833333333333</v>
      </c>
      <c r="H40" s="36">
        <f aca="true" t="shared" si="41" ref="H40:P40">IF(G40="","",G40+H$36*100/60/24)</f>
        <v>0.3020833333333333</v>
      </c>
      <c r="I40" s="36">
        <f t="shared" si="41"/>
        <v>0.3104166666666667</v>
      </c>
      <c r="J40" s="37">
        <f t="shared" si="41"/>
        <v>0.32083333333333336</v>
      </c>
      <c r="K40" s="38">
        <f t="shared" si="41"/>
        <v>0.33125000000000004</v>
      </c>
      <c r="L40" s="36">
        <f t="shared" si="41"/>
        <v>0.34375000000000006</v>
      </c>
      <c r="M40" s="37">
        <f t="shared" si="41"/>
        <v>0.35416666666666674</v>
      </c>
      <c r="N40" s="38">
        <f t="shared" si="41"/>
        <v>0.3625000000000001</v>
      </c>
      <c r="O40" s="36">
        <f t="shared" si="41"/>
        <v>0.3729166666666668</v>
      </c>
      <c r="P40" s="37">
        <f t="shared" si="41"/>
        <v>0.38333333333333347</v>
      </c>
    </row>
    <row r="41" spans="1:16" ht="16.5">
      <c r="A41" s="143"/>
      <c r="B41" s="50">
        <f t="shared" si="37"/>
        <v>5</v>
      </c>
      <c r="C41" s="81" t="str">
        <f t="shared" si="37"/>
        <v>黃承瀚</v>
      </c>
      <c r="D41" s="81" t="str">
        <f t="shared" si="37"/>
        <v>葉佳胤</v>
      </c>
      <c r="E41" s="81" t="str">
        <f t="shared" si="37"/>
        <v>廖崇漢</v>
      </c>
      <c r="F41" s="92" t="str">
        <f t="shared" si="37"/>
        <v>佐佐木崇峻</v>
      </c>
      <c r="G41" s="40">
        <f>IF(B41="","",'基本資料'!$B$7+(B41-1)*'基本資料'!$B$8/60/24)</f>
        <v>0.29583333333333334</v>
      </c>
      <c r="H41" s="40">
        <f aca="true" t="shared" si="42" ref="H41:P41">IF(G41="","",G41+H$36*100/60/24)</f>
        <v>0.30833333333333335</v>
      </c>
      <c r="I41" s="40">
        <f t="shared" si="42"/>
        <v>0.3166666666666667</v>
      </c>
      <c r="J41" s="41">
        <f t="shared" si="42"/>
        <v>0.3270833333333334</v>
      </c>
      <c r="K41" s="42">
        <f t="shared" si="42"/>
        <v>0.3375000000000001</v>
      </c>
      <c r="L41" s="40">
        <f t="shared" si="42"/>
        <v>0.3500000000000001</v>
      </c>
      <c r="M41" s="41">
        <f t="shared" si="42"/>
        <v>0.3604166666666668</v>
      </c>
      <c r="N41" s="42">
        <f t="shared" si="42"/>
        <v>0.36875000000000013</v>
      </c>
      <c r="O41" s="40">
        <f t="shared" si="42"/>
        <v>0.3791666666666668</v>
      </c>
      <c r="P41" s="41">
        <f t="shared" si="42"/>
        <v>0.3895833333333335</v>
      </c>
    </row>
    <row r="42" spans="1:16" ht="16.5">
      <c r="A42" s="143"/>
      <c r="B42" s="51">
        <f t="shared" si="37"/>
        <v>6</v>
      </c>
      <c r="C42" s="84" t="str">
        <f t="shared" si="37"/>
        <v>黃至翊</v>
      </c>
      <c r="D42" s="84" t="str">
        <f t="shared" si="37"/>
        <v>陳　澤</v>
      </c>
      <c r="E42" s="84" t="str">
        <f t="shared" si="37"/>
        <v>陳霆宇</v>
      </c>
      <c r="F42" s="93" t="str">
        <f t="shared" si="37"/>
        <v>周柏岳</v>
      </c>
      <c r="G42" s="44">
        <f>IF(B42="","",'基本資料'!$B$7+(B42-1)*'基本資料'!$B$8/60/24)</f>
        <v>0.3020833333333333</v>
      </c>
      <c r="H42" s="44">
        <f aca="true" t="shared" si="43" ref="H42:P42">IF(G42="","",G42+H$36*100/60/24)</f>
        <v>0.3145833333333333</v>
      </c>
      <c r="I42" s="44">
        <f t="shared" si="43"/>
        <v>0.3229166666666667</v>
      </c>
      <c r="J42" s="45">
        <f t="shared" si="43"/>
        <v>0.33333333333333337</v>
      </c>
      <c r="K42" s="46">
        <f t="shared" si="43"/>
        <v>0.34375000000000006</v>
      </c>
      <c r="L42" s="44">
        <f t="shared" si="43"/>
        <v>0.35625000000000007</v>
      </c>
      <c r="M42" s="45">
        <f t="shared" si="43"/>
        <v>0.36666666666666675</v>
      </c>
      <c r="N42" s="46">
        <f t="shared" si="43"/>
        <v>0.3750000000000001</v>
      </c>
      <c r="O42" s="44">
        <f t="shared" si="43"/>
        <v>0.3854166666666668</v>
      </c>
      <c r="P42" s="45">
        <f t="shared" si="43"/>
        <v>0.3958333333333335</v>
      </c>
    </row>
    <row r="43" spans="1:16" ht="16.5">
      <c r="A43" s="143"/>
      <c r="B43" s="49">
        <f t="shared" si="37"/>
        <v>7</v>
      </c>
      <c r="C43" s="52" t="str">
        <f t="shared" si="37"/>
        <v>沙比亞特馬克</v>
      </c>
      <c r="D43" s="52" t="str">
        <f t="shared" si="37"/>
        <v>潘繹凱</v>
      </c>
      <c r="E43" s="52" t="str">
        <f t="shared" si="37"/>
        <v>黃泊儒</v>
      </c>
      <c r="F43" s="91" t="str">
        <f t="shared" si="37"/>
        <v>林銓泰</v>
      </c>
      <c r="G43" s="38">
        <f>IF(B43="","",'基本資料'!$B$7+(B43-1)*'基本資料'!$B$8/60/24)</f>
        <v>0.3083333333333333</v>
      </c>
      <c r="H43" s="36">
        <f aca="true" t="shared" si="44" ref="H43:P43">IF(G43="","",G43+H$36*100/60/24)</f>
        <v>0.3208333333333333</v>
      </c>
      <c r="I43" s="36">
        <f t="shared" si="44"/>
        <v>0.32916666666666666</v>
      </c>
      <c r="J43" s="37">
        <f t="shared" si="44"/>
        <v>0.33958333333333335</v>
      </c>
      <c r="K43" s="38">
        <f t="shared" si="44"/>
        <v>0.35000000000000003</v>
      </c>
      <c r="L43" s="36">
        <f t="shared" si="44"/>
        <v>0.36250000000000004</v>
      </c>
      <c r="M43" s="37">
        <f t="shared" si="44"/>
        <v>0.37291666666666673</v>
      </c>
      <c r="N43" s="38">
        <f t="shared" si="44"/>
        <v>0.3812500000000001</v>
      </c>
      <c r="O43" s="36">
        <f t="shared" si="44"/>
        <v>0.3916666666666668</v>
      </c>
      <c r="P43" s="37">
        <f t="shared" si="44"/>
        <v>0.40208333333333346</v>
      </c>
    </row>
    <row r="44" spans="1:16" ht="16.5">
      <c r="A44" s="143"/>
      <c r="B44" s="50">
        <f t="shared" si="37"/>
      </c>
      <c r="C44" s="81">
        <f t="shared" si="37"/>
      </c>
      <c r="D44" s="81">
        <f t="shared" si="37"/>
      </c>
      <c r="E44" s="81">
        <f t="shared" si="37"/>
      </c>
      <c r="F44" s="92">
        <f t="shared" si="37"/>
      </c>
      <c r="G44" s="42">
        <f>IF(B44="","",'基本資料'!$B$7+(B44-1)*'基本資料'!$B$8/60/24)</f>
      </c>
      <c r="H44" s="40">
        <f aca="true" t="shared" si="45" ref="H44:P44">IF(G44="","",G44+H$36*100/60/24)</f>
      </c>
      <c r="I44" s="40">
        <f t="shared" si="45"/>
      </c>
      <c r="J44" s="41">
        <f t="shared" si="45"/>
      </c>
      <c r="K44" s="42">
        <f t="shared" si="45"/>
      </c>
      <c r="L44" s="40">
        <f t="shared" si="45"/>
      </c>
      <c r="M44" s="41">
        <f t="shared" si="45"/>
      </c>
      <c r="N44" s="42">
        <f t="shared" si="45"/>
      </c>
      <c r="O44" s="40">
        <f t="shared" si="45"/>
      </c>
      <c r="P44" s="41">
        <f t="shared" si="45"/>
      </c>
    </row>
    <row r="45" spans="1:16" ht="16.5">
      <c r="A45" s="143"/>
      <c r="B45" s="51">
        <f t="shared" si="37"/>
      </c>
      <c r="C45" s="84">
        <f t="shared" si="37"/>
      </c>
      <c r="D45" s="84">
        <f t="shared" si="37"/>
      </c>
      <c r="E45" s="84">
        <f t="shared" si="37"/>
      </c>
      <c r="F45" s="93">
        <f t="shared" si="37"/>
      </c>
      <c r="G45" s="46">
        <f>IF(B45="","",'基本資料'!$B$7+(B45-1)*'基本資料'!$B$8/60/24)</f>
      </c>
      <c r="H45" s="44">
        <f aca="true" t="shared" si="46" ref="H45:P45">IF(G45="","",G45+H$36*100/60/24)</f>
      </c>
      <c r="I45" s="44">
        <f t="shared" si="46"/>
      </c>
      <c r="J45" s="45">
        <f t="shared" si="46"/>
      </c>
      <c r="K45" s="46">
        <f t="shared" si="46"/>
      </c>
      <c r="L45" s="44">
        <f t="shared" si="46"/>
      </c>
      <c r="M45" s="45">
        <f t="shared" si="46"/>
      </c>
      <c r="N45" s="46">
        <f t="shared" si="46"/>
      </c>
      <c r="O45" s="44">
        <f t="shared" si="46"/>
      </c>
      <c r="P45" s="45">
        <f t="shared" si="46"/>
      </c>
    </row>
    <row r="46" spans="1:16" ht="16.5">
      <c r="A46" s="143"/>
      <c r="B46" s="49">
        <f t="shared" si="37"/>
      </c>
      <c r="C46" s="52">
        <f t="shared" si="37"/>
      </c>
      <c r="D46" s="52">
        <f t="shared" si="37"/>
      </c>
      <c r="E46" s="52">
        <f t="shared" si="37"/>
      </c>
      <c r="F46" s="91">
        <f t="shared" si="37"/>
      </c>
      <c r="G46" s="38">
        <f>IF(B46="","",'基本資料'!$B$7+(B46-1)*'基本資料'!$B$8/60/24)</f>
      </c>
      <c r="H46" s="36">
        <f aca="true" t="shared" si="47" ref="H46:P46">IF(G46="","",G46+H$36*100/60/24)</f>
      </c>
      <c r="I46" s="36">
        <f t="shared" si="47"/>
      </c>
      <c r="J46" s="37">
        <f t="shared" si="47"/>
      </c>
      <c r="K46" s="38">
        <f t="shared" si="47"/>
      </c>
      <c r="L46" s="36">
        <f t="shared" si="47"/>
      </c>
      <c r="M46" s="37">
        <f t="shared" si="47"/>
      </c>
      <c r="N46" s="38">
        <f t="shared" si="47"/>
      </c>
      <c r="O46" s="36">
        <f t="shared" si="47"/>
      </c>
      <c r="P46" s="37">
        <f t="shared" si="47"/>
      </c>
    </row>
    <row r="47" spans="1:16" ht="16.5">
      <c r="A47" s="143"/>
      <c r="B47" s="50">
        <f t="shared" si="37"/>
      </c>
      <c r="C47" s="81">
        <f t="shared" si="37"/>
      </c>
      <c r="D47" s="81">
        <f t="shared" si="37"/>
      </c>
      <c r="E47" s="81">
        <f t="shared" si="37"/>
      </c>
      <c r="F47" s="92">
        <f t="shared" si="37"/>
      </c>
      <c r="G47" s="42">
        <f>IF(B47="","",'基本資料'!$B$7+(B47-1)*'基本資料'!$B$8/60/24)</f>
      </c>
      <c r="H47" s="40">
        <f aca="true" t="shared" si="48" ref="H47:P47">IF(G47="","",G47+H$36*100/60/24)</f>
      </c>
      <c r="I47" s="40">
        <f t="shared" si="48"/>
      </c>
      <c r="J47" s="41">
        <f t="shared" si="48"/>
      </c>
      <c r="K47" s="42">
        <f t="shared" si="48"/>
      </c>
      <c r="L47" s="40">
        <f t="shared" si="48"/>
      </c>
      <c r="M47" s="41">
        <f t="shared" si="48"/>
      </c>
      <c r="N47" s="42">
        <f t="shared" si="48"/>
      </c>
      <c r="O47" s="40">
        <f t="shared" si="48"/>
      </c>
      <c r="P47" s="41">
        <f t="shared" si="48"/>
      </c>
    </row>
    <row r="48" spans="1:16" ht="16.5">
      <c r="A48" s="143"/>
      <c r="B48" s="51">
        <f t="shared" si="37"/>
      </c>
      <c r="C48" s="84">
        <f t="shared" si="37"/>
      </c>
      <c r="D48" s="84">
        <f t="shared" si="37"/>
      </c>
      <c r="E48" s="84">
        <f t="shared" si="37"/>
      </c>
      <c r="F48" s="93">
        <f t="shared" si="37"/>
      </c>
      <c r="G48" s="46">
        <f>IF(B48="","",'基本資料'!$B$7+(B48-1)*'基本資料'!$B$8/60/24)</f>
      </c>
      <c r="H48" s="44">
        <f aca="true" t="shared" si="49" ref="H48:P48">IF(G48="","",G48+H$36*100/60/24)</f>
      </c>
      <c r="I48" s="44">
        <f t="shared" si="49"/>
      </c>
      <c r="J48" s="45">
        <f t="shared" si="49"/>
      </c>
      <c r="K48" s="46">
        <f t="shared" si="49"/>
      </c>
      <c r="L48" s="44">
        <f t="shared" si="49"/>
      </c>
      <c r="M48" s="45">
        <f t="shared" si="49"/>
      </c>
      <c r="N48" s="46">
        <f t="shared" si="49"/>
      </c>
      <c r="O48" s="44">
        <f t="shared" si="49"/>
      </c>
      <c r="P48" s="45">
        <f t="shared" si="49"/>
      </c>
    </row>
    <row r="49" spans="1:16" ht="16.5">
      <c r="A49" s="143"/>
      <c r="B49" s="49">
        <f t="shared" si="37"/>
      </c>
      <c r="C49" s="52">
        <f t="shared" si="37"/>
      </c>
      <c r="D49" s="52">
        <f t="shared" si="37"/>
      </c>
      <c r="E49" s="52">
        <f t="shared" si="37"/>
      </c>
      <c r="F49" s="91">
        <f t="shared" si="37"/>
      </c>
      <c r="G49" s="38">
        <f>IF(B49="","",'基本資料'!$B$7+(B49-1)*'基本資料'!$B$8/60/24)</f>
      </c>
      <c r="H49" s="36">
        <f aca="true" t="shared" si="50" ref="H49:P49">IF(G49="","",G49+H$36*100/60/24)</f>
      </c>
      <c r="I49" s="36">
        <f t="shared" si="50"/>
      </c>
      <c r="J49" s="37">
        <f t="shared" si="50"/>
      </c>
      <c r="K49" s="38">
        <f t="shared" si="50"/>
      </c>
      <c r="L49" s="36">
        <f t="shared" si="50"/>
      </c>
      <c r="M49" s="37">
        <f t="shared" si="50"/>
      </c>
      <c r="N49" s="38">
        <f t="shared" si="50"/>
      </c>
      <c r="O49" s="36">
        <f t="shared" si="50"/>
      </c>
      <c r="P49" s="37">
        <f t="shared" si="50"/>
      </c>
    </row>
    <row r="50" spans="1:16" ht="16.5">
      <c r="A50" s="143"/>
      <c r="B50" s="50">
        <f t="shared" si="37"/>
      </c>
      <c r="C50" s="81">
        <f t="shared" si="37"/>
      </c>
      <c r="D50" s="81">
        <f t="shared" si="37"/>
      </c>
      <c r="E50" s="81">
        <f t="shared" si="37"/>
      </c>
      <c r="F50" s="92">
        <f t="shared" si="37"/>
        <v>0</v>
      </c>
      <c r="G50" s="42">
        <f>IF(B50="","",'基本資料'!$B$7+(B50-1)*'基本資料'!$B$8/60/24)</f>
      </c>
      <c r="H50" s="40">
        <f aca="true" t="shared" si="51" ref="H50:P50">IF(G50="","",G50+H$36*100/60/24)</f>
      </c>
      <c r="I50" s="40">
        <f t="shared" si="51"/>
      </c>
      <c r="J50" s="41">
        <f t="shared" si="51"/>
      </c>
      <c r="K50" s="42">
        <f t="shared" si="51"/>
      </c>
      <c r="L50" s="40">
        <f t="shared" si="51"/>
      </c>
      <c r="M50" s="41">
        <f t="shared" si="51"/>
      </c>
      <c r="N50" s="42">
        <f t="shared" si="51"/>
      </c>
      <c r="O50" s="40">
        <f t="shared" si="51"/>
      </c>
      <c r="P50" s="41">
        <f t="shared" si="51"/>
      </c>
    </row>
    <row r="51" spans="1:16" ht="16.5">
      <c r="A51" s="143"/>
      <c r="B51" s="51">
        <f t="shared" si="37"/>
      </c>
      <c r="C51" s="84">
        <f t="shared" si="37"/>
      </c>
      <c r="D51" s="84">
        <f t="shared" si="37"/>
      </c>
      <c r="E51" s="84">
        <f t="shared" si="37"/>
      </c>
      <c r="F51" s="93">
        <f t="shared" si="37"/>
        <v>0</v>
      </c>
      <c r="G51" s="46">
        <f>IF(B51="","",'基本資料'!$B$7+(B51-1)*'基本資料'!$B$8/60/24)</f>
      </c>
      <c r="H51" s="44">
        <f aca="true" t="shared" si="52" ref="H51:P51">IF(G51="","",G51+H$36*100/60/24)</f>
      </c>
      <c r="I51" s="44">
        <f t="shared" si="52"/>
      </c>
      <c r="J51" s="45">
        <f t="shared" si="52"/>
      </c>
      <c r="K51" s="46">
        <f t="shared" si="52"/>
      </c>
      <c r="L51" s="44">
        <f t="shared" si="52"/>
      </c>
      <c r="M51" s="45">
        <f t="shared" si="52"/>
      </c>
      <c r="N51" s="46">
        <f t="shared" si="52"/>
      </c>
      <c r="O51" s="44">
        <f t="shared" si="52"/>
      </c>
      <c r="P51" s="45">
        <f t="shared" si="52"/>
      </c>
    </row>
    <row r="52" spans="1:16" ht="16.5">
      <c r="A52" s="152">
        <f>A4</f>
        <v>1</v>
      </c>
      <c r="B52" s="49">
        <f aca="true" t="shared" si="53" ref="B52:F66">B4</f>
        <v>1</v>
      </c>
      <c r="C52" s="52" t="str">
        <f t="shared" si="53"/>
        <v>劉可艾</v>
      </c>
      <c r="D52" s="52" t="str">
        <f t="shared" si="53"/>
        <v>戴佑珊</v>
      </c>
      <c r="E52" s="52" t="str">
        <f t="shared" si="53"/>
        <v>楊亞賓</v>
      </c>
      <c r="F52" s="91">
        <f t="shared" si="53"/>
      </c>
      <c r="G52" s="38">
        <f aca="true" t="shared" si="54" ref="G52:G66">IF(B52="","",P4+5/60/24)</f>
        <v>0.3680555555555557</v>
      </c>
      <c r="H52" s="36">
        <f aca="true" t="shared" si="55" ref="H52:P52">IF(G52="","",G52+H$36*100/60/24)</f>
        <v>0.3805555555555557</v>
      </c>
      <c r="I52" s="36">
        <f t="shared" si="55"/>
        <v>0.38888888888888906</v>
      </c>
      <c r="J52" s="37">
        <f t="shared" si="55"/>
        <v>0.39930555555555575</v>
      </c>
      <c r="K52" s="38">
        <f t="shared" si="55"/>
        <v>0.40972222222222243</v>
      </c>
      <c r="L52" s="36">
        <f t="shared" si="55"/>
        <v>0.42222222222222244</v>
      </c>
      <c r="M52" s="37">
        <f t="shared" si="55"/>
        <v>0.43263888888888913</v>
      </c>
      <c r="N52" s="38">
        <f t="shared" si="55"/>
        <v>0.4409722222222225</v>
      </c>
      <c r="O52" s="36">
        <f t="shared" si="55"/>
        <v>0.4513888888888892</v>
      </c>
      <c r="P52" s="37">
        <f t="shared" si="55"/>
        <v>0.46180555555555586</v>
      </c>
    </row>
    <row r="53" spans="1:16" ht="16.5">
      <c r="A53" s="143"/>
      <c r="B53" s="50">
        <f t="shared" si="53"/>
        <v>2</v>
      </c>
      <c r="C53" s="81" t="str">
        <f t="shared" si="53"/>
        <v>邱譓芠</v>
      </c>
      <c r="D53" s="81" t="str">
        <f t="shared" si="53"/>
        <v>謝佳彧</v>
      </c>
      <c r="E53" s="81" t="str">
        <f t="shared" si="53"/>
        <v>陳葶伃</v>
      </c>
      <c r="F53" s="92">
        <f t="shared" si="53"/>
      </c>
      <c r="G53" s="42">
        <f t="shared" si="54"/>
        <v>0.37430555555555567</v>
      </c>
      <c r="H53" s="40">
        <f aca="true" t="shared" si="56" ref="H53:P53">IF(G53="","",G53+H$36*100/60/24)</f>
        <v>0.3868055555555557</v>
      </c>
      <c r="I53" s="40">
        <f t="shared" si="56"/>
        <v>0.39513888888888904</v>
      </c>
      <c r="J53" s="41">
        <f t="shared" si="56"/>
        <v>0.4055555555555557</v>
      </c>
      <c r="K53" s="42">
        <f t="shared" si="56"/>
        <v>0.4159722222222224</v>
      </c>
      <c r="L53" s="40">
        <f t="shared" si="56"/>
        <v>0.4284722222222224</v>
      </c>
      <c r="M53" s="41">
        <f t="shared" si="56"/>
        <v>0.4388888888888891</v>
      </c>
      <c r="N53" s="42">
        <f t="shared" si="56"/>
        <v>0.44722222222222247</v>
      </c>
      <c r="O53" s="40">
        <f t="shared" si="56"/>
        <v>0.45763888888888915</v>
      </c>
      <c r="P53" s="41">
        <f t="shared" si="56"/>
        <v>0.46805555555555584</v>
      </c>
    </row>
    <row r="54" spans="1:16" ht="16.5">
      <c r="A54" s="143"/>
      <c r="B54" s="51">
        <f t="shared" si="53"/>
        <v>3</v>
      </c>
      <c r="C54" s="84" t="str">
        <f t="shared" si="53"/>
        <v>林冠妤</v>
      </c>
      <c r="D54" s="84" t="str">
        <f t="shared" si="53"/>
        <v>楊棋文</v>
      </c>
      <c r="E54" s="84" t="str">
        <f t="shared" si="53"/>
        <v>林家榆</v>
      </c>
      <c r="F54" s="93" t="str">
        <f t="shared" si="53"/>
        <v>陳姿凝</v>
      </c>
      <c r="G54" s="46">
        <f t="shared" si="54"/>
        <v>0.3805555555555557</v>
      </c>
      <c r="H54" s="44">
        <f aca="true" t="shared" si="57" ref="H54:P54">IF(G54="","",G54+H$36*100/60/24)</f>
        <v>0.3930555555555557</v>
      </c>
      <c r="I54" s="44">
        <f t="shared" si="57"/>
        <v>0.4013888888888891</v>
      </c>
      <c r="J54" s="45">
        <f t="shared" si="57"/>
        <v>0.41180555555555576</v>
      </c>
      <c r="K54" s="46">
        <f t="shared" si="57"/>
        <v>0.42222222222222244</v>
      </c>
      <c r="L54" s="44">
        <f t="shared" si="57"/>
        <v>0.43472222222222245</v>
      </c>
      <c r="M54" s="45">
        <f t="shared" si="57"/>
        <v>0.44513888888888914</v>
      </c>
      <c r="N54" s="46">
        <f t="shared" si="57"/>
        <v>0.4534722222222225</v>
      </c>
      <c r="O54" s="44">
        <f t="shared" si="57"/>
        <v>0.4638888888888892</v>
      </c>
      <c r="P54" s="45">
        <f t="shared" si="57"/>
        <v>0.47430555555555587</v>
      </c>
    </row>
    <row r="55" spans="1:16" ht="16.5">
      <c r="A55" s="143"/>
      <c r="B55" s="49">
        <f t="shared" si="53"/>
        <v>4</v>
      </c>
      <c r="C55" s="52" t="str">
        <f t="shared" si="53"/>
        <v>盧昕妤</v>
      </c>
      <c r="D55" s="52" t="str">
        <f t="shared" si="53"/>
        <v>周翊庭</v>
      </c>
      <c r="E55" s="52" t="str">
        <f t="shared" si="53"/>
        <v>陳敏薰</v>
      </c>
      <c r="F55" s="91" t="str">
        <f t="shared" si="53"/>
        <v>詹芷綺</v>
      </c>
      <c r="G55" s="38">
        <f t="shared" si="54"/>
        <v>0.3868055555555557</v>
      </c>
      <c r="H55" s="36">
        <f aca="true" t="shared" si="58" ref="H55:P55">IF(G55="","",G55+H$36*100/60/24)</f>
        <v>0.3993055555555557</v>
      </c>
      <c r="I55" s="36">
        <f t="shared" si="58"/>
        <v>0.40763888888888905</v>
      </c>
      <c r="J55" s="37">
        <f t="shared" si="58"/>
        <v>0.41805555555555574</v>
      </c>
      <c r="K55" s="38">
        <f t="shared" si="58"/>
        <v>0.4284722222222224</v>
      </c>
      <c r="L55" s="36">
        <f t="shared" si="58"/>
        <v>0.44097222222222243</v>
      </c>
      <c r="M55" s="37">
        <f t="shared" si="58"/>
        <v>0.4513888888888891</v>
      </c>
      <c r="N55" s="38">
        <f t="shared" si="58"/>
        <v>0.4597222222222225</v>
      </c>
      <c r="O55" s="36">
        <f t="shared" si="58"/>
        <v>0.47013888888888916</v>
      </c>
      <c r="P55" s="37">
        <f t="shared" si="58"/>
        <v>0.48055555555555585</v>
      </c>
    </row>
    <row r="56" spans="1:16" ht="16.5">
      <c r="A56" s="143"/>
      <c r="B56" s="50">
        <f t="shared" si="53"/>
        <v>5</v>
      </c>
      <c r="C56" s="81" t="str">
        <f t="shared" si="53"/>
        <v>黃至謙</v>
      </c>
      <c r="D56" s="81" t="str">
        <f t="shared" si="53"/>
        <v>黃奕銘</v>
      </c>
      <c r="E56" s="81" t="str">
        <f t="shared" si="53"/>
        <v>黃言奕</v>
      </c>
      <c r="F56" s="92">
        <f t="shared" si="53"/>
      </c>
      <c r="G56" s="42">
        <f t="shared" si="54"/>
        <v>0.3930555555555557</v>
      </c>
      <c r="H56" s="40">
        <f aca="true" t="shared" si="59" ref="H56:P56">IF(G56="","",G56+H$36*100/60/24)</f>
        <v>0.4055555555555557</v>
      </c>
      <c r="I56" s="40">
        <f t="shared" si="59"/>
        <v>0.4138888888888891</v>
      </c>
      <c r="J56" s="41">
        <f t="shared" si="59"/>
        <v>0.42430555555555577</v>
      </c>
      <c r="K56" s="42">
        <f t="shared" si="59"/>
        <v>0.43472222222222245</v>
      </c>
      <c r="L56" s="40">
        <f t="shared" si="59"/>
        <v>0.44722222222222247</v>
      </c>
      <c r="M56" s="41">
        <f t="shared" si="59"/>
        <v>0.45763888888888915</v>
      </c>
      <c r="N56" s="42">
        <f t="shared" si="59"/>
        <v>0.4659722222222225</v>
      </c>
      <c r="O56" s="40">
        <f t="shared" si="59"/>
        <v>0.4763888888888892</v>
      </c>
      <c r="P56" s="41">
        <f t="shared" si="59"/>
        <v>0.4868055555555559</v>
      </c>
    </row>
    <row r="57" spans="1:16" ht="16.5">
      <c r="A57" s="143"/>
      <c r="B57" s="51">
        <f t="shared" si="53"/>
        <v>6</v>
      </c>
      <c r="C57" s="84" t="str">
        <f t="shared" si="53"/>
        <v>林辰翰</v>
      </c>
      <c r="D57" s="84" t="str">
        <f t="shared" si="53"/>
        <v>鄧庭皓</v>
      </c>
      <c r="E57" s="84" t="str">
        <f t="shared" si="53"/>
        <v>詹亞維</v>
      </c>
      <c r="F57" s="93">
        <f t="shared" si="53"/>
      </c>
      <c r="G57" s="46">
        <f t="shared" si="54"/>
        <v>0.3993055555555557</v>
      </c>
      <c r="H57" s="44">
        <f aca="true" t="shared" si="60" ref="H57:P57">IF(G57="","",G57+H$36*100/60/24)</f>
        <v>0.4118055555555557</v>
      </c>
      <c r="I57" s="44">
        <f t="shared" si="60"/>
        <v>0.42013888888888906</v>
      </c>
      <c r="J57" s="45">
        <f t="shared" si="60"/>
        <v>0.43055555555555575</v>
      </c>
      <c r="K57" s="46">
        <f t="shared" si="60"/>
        <v>0.44097222222222243</v>
      </c>
      <c r="L57" s="44">
        <f t="shared" si="60"/>
        <v>0.45347222222222244</v>
      </c>
      <c r="M57" s="45">
        <f t="shared" si="60"/>
        <v>0.46388888888888913</v>
      </c>
      <c r="N57" s="46">
        <f t="shared" si="60"/>
        <v>0.4722222222222225</v>
      </c>
      <c r="O57" s="44">
        <f t="shared" si="60"/>
        <v>0.4826388888888892</v>
      </c>
      <c r="P57" s="45">
        <f t="shared" si="60"/>
        <v>0.49305555555555586</v>
      </c>
    </row>
    <row r="58" spans="1:16" ht="16.5">
      <c r="A58" s="143"/>
      <c r="B58" s="49">
        <f t="shared" si="53"/>
        <v>7</v>
      </c>
      <c r="C58" s="52" t="str">
        <f t="shared" si="53"/>
        <v>陳　瑋</v>
      </c>
      <c r="D58" s="52" t="str">
        <f t="shared" si="53"/>
        <v>黃鈺睿</v>
      </c>
      <c r="E58" s="52" t="str">
        <f t="shared" si="53"/>
        <v>楊子賢</v>
      </c>
      <c r="F58" s="91" t="str">
        <f t="shared" si="53"/>
        <v>郭謙羿</v>
      </c>
      <c r="G58" s="38">
        <f t="shared" si="54"/>
        <v>0.40555555555555567</v>
      </c>
      <c r="H58" s="36">
        <f aca="true" t="shared" si="61" ref="H58:P58">IF(G58="","",G58+H$36*100/60/24)</f>
        <v>0.4180555555555557</v>
      </c>
      <c r="I58" s="36">
        <f t="shared" si="61"/>
        <v>0.42638888888888904</v>
      </c>
      <c r="J58" s="37">
        <f t="shared" si="61"/>
        <v>0.4368055555555557</v>
      </c>
      <c r="K58" s="38">
        <f t="shared" si="61"/>
        <v>0.4472222222222224</v>
      </c>
      <c r="L58" s="36">
        <f t="shared" si="61"/>
        <v>0.4597222222222224</v>
      </c>
      <c r="M58" s="37">
        <f t="shared" si="61"/>
        <v>0.4701388888888891</v>
      </c>
      <c r="N58" s="38">
        <f t="shared" si="61"/>
        <v>0.47847222222222247</v>
      </c>
      <c r="O58" s="36">
        <f t="shared" si="61"/>
        <v>0.48888888888888915</v>
      </c>
      <c r="P58" s="37">
        <f t="shared" si="61"/>
        <v>0.49930555555555584</v>
      </c>
    </row>
    <row r="59" spans="1:16" ht="16.5">
      <c r="A59" s="143"/>
      <c r="B59" s="50">
        <f t="shared" si="53"/>
      </c>
      <c r="C59" s="81">
        <f t="shared" si="53"/>
      </c>
      <c r="D59" s="81">
        <f t="shared" si="53"/>
      </c>
      <c r="E59" s="81">
        <f t="shared" si="53"/>
      </c>
      <c r="F59" s="92">
        <f t="shared" si="53"/>
      </c>
      <c r="G59" s="42">
        <f t="shared" si="54"/>
      </c>
      <c r="H59" s="40">
        <f aca="true" t="shared" si="62" ref="H59:P59">IF(G59="","",G59+H$36*100/60/24)</f>
      </c>
      <c r="I59" s="40">
        <f t="shared" si="62"/>
      </c>
      <c r="J59" s="41">
        <f t="shared" si="62"/>
      </c>
      <c r="K59" s="42">
        <f t="shared" si="62"/>
      </c>
      <c r="L59" s="40">
        <f t="shared" si="62"/>
      </c>
      <c r="M59" s="41">
        <f t="shared" si="62"/>
      </c>
      <c r="N59" s="42">
        <f t="shared" si="62"/>
      </c>
      <c r="O59" s="40">
        <f t="shared" si="62"/>
      </c>
      <c r="P59" s="41">
        <f t="shared" si="62"/>
      </c>
    </row>
    <row r="60" spans="1:16" ht="16.5">
      <c r="A60" s="143"/>
      <c r="B60" s="51">
        <f t="shared" si="53"/>
      </c>
      <c r="C60" s="84">
        <f t="shared" si="53"/>
      </c>
      <c r="D60" s="84">
        <f t="shared" si="53"/>
      </c>
      <c r="E60" s="84">
        <f t="shared" si="53"/>
      </c>
      <c r="F60" s="93">
        <f t="shared" si="53"/>
      </c>
      <c r="G60" s="46">
        <f t="shared" si="54"/>
      </c>
      <c r="H60" s="44">
        <f aca="true" t="shared" si="63" ref="H60:P60">IF(G60="","",G60+H$36*100/60/24)</f>
      </c>
      <c r="I60" s="44">
        <f t="shared" si="63"/>
      </c>
      <c r="J60" s="45">
        <f t="shared" si="63"/>
      </c>
      <c r="K60" s="46">
        <f t="shared" si="63"/>
      </c>
      <c r="L60" s="44">
        <f t="shared" si="63"/>
      </c>
      <c r="M60" s="45">
        <f t="shared" si="63"/>
      </c>
      <c r="N60" s="46">
        <f t="shared" si="63"/>
      </c>
      <c r="O60" s="44">
        <f t="shared" si="63"/>
      </c>
      <c r="P60" s="45">
        <f t="shared" si="63"/>
      </c>
    </row>
    <row r="61" spans="1:16" ht="16.5">
      <c r="A61" s="143"/>
      <c r="B61" s="49">
        <f t="shared" si="53"/>
      </c>
      <c r="C61" s="52">
        <f t="shared" si="53"/>
      </c>
      <c r="D61" s="52">
        <f t="shared" si="53"/>
      </c>
      <c r="E61" s="52">
        <f t="shared" si="53"/>
      </c>
      <c r="F61" s="91">
        <f t="shared" si="53"/>
      </c>
      <c r="G61" s="38">
        <f t="shared" si="54"/>
      </c>
      <c r="H61" s="36">
        <f aca="true" t="shared" si="64" ref="H61:P61">IF(G61="","",G61+H$36*100/60/24)</f>
      </c>
      <c r="I61" s="36">
        <f t="shared" si="64"/>
      </c>
      <c r="J61" s="37">
        <f t="shared" si="64"/>
      </c>
      <c r="K61" s="38">
        <f t="shared" si="64"/>
      </c>
      <c r="L61" s="36">
        <f t="shared" si="64"/>
      </c>
      <c r="M61" s="37">
        <f t="shared" si="64"/>
      </c>
      <c r="N61" s="38">
        <f t="shared" si="64"/>
      </c>
      <c r="O61" s="36">
        <f t="shared" si="64"/>
      </c>
      <c r="P61" s="37">
        <f t="shared" si="64"/>
      </c>
    </row>
    <row r="62" spans="1:16" ht="16.5">
      <c r="A62" s="143"/>
      <c r="B62" s="50">
        <f t="shared" si="53"/>
      </c>
      <c r="C62" s="81">
        <f t="shared" si="53"/>
      </c>
      <c r="D62" s="81">
        <f t="shared" si="53"/>
      </c>
      <c r="E62" s="81">
        <f t="shared" si="53"/>
      </c>
      <c r="F62" s="92">
        <f t="shared" si="53"/>
      </c>
      <c r="G62" s="42">
        <f t="shared" si="54"/>
      </c>
      <c r="H62" s="40">
        <f aca="true" t="shared" si="65" ref="H62:P62">IF(G62="","",G62+H$36*100/60/24)</f>
      </c>
      <c r="I62" s="40">
        <f t="shared" si="65"/>
      </c>
      <c r="J62" s="41">
        <f t="shared" si="65"/>
      </c>
      <c r="K62" s="42">
        <f t="shared" si="65"/>
      </c>
      <c r="L62" s="40">
        <f t="shared" si="65"/>
      </c>
      <c r="M62" s="41">
        <f t="shared" si="65"/>
      </c>
      <c r="N62" s="42">
        <f t="shared" si="65"/>
      </c>
      <c r="O62" s="40">
        <f t="shared" si="65"/>
      </c>
      <c r="P62" s="41">
        <f t="shared" si="65"/>
      </c>
    </row>
    <row r="63" spans="1:16" ht="16.5">
      <c r="A63" s="143"/>
      <c r="B63" s="51">
        <f t="shared" si="53"/>
      </c>
      <c r="C63" s="84">
        <f t="shared" si="53"/>
      </c>
      <c r="D63" s="84">
        <f t="shared" si="53"/>
      </c>
      <c r="E63" s="84">
        <f t="shared" si="53"/>
      </c>
      <c r="F63" s="93">
        <f t="shared" si="53"/>
      </c>
      <c r="G63" s="46">
        <f t="shared" si="54"/>
      </c>
      <c r="H63" s="44">
        <f aca="true" t="shared" si="66" ref="H63:P63">IF(G63="","",G63+H$36*100/60/24)</f>
      </c>
      <c r="I63" s="44">
        <f t="shared" si="66"/>
      </c>
      <c r="J63" s="45">
        <f t="shared" si="66"/>
      </c>
      <c r="K63" s="46">
        <f t="shared" si="66"/>
      </c>
      <c r="L63" s="44">
        <f t="shared" si="66"/>
      </c>
      <c r="M63" s="45">
        <f t="shared" si="66"/>
      </c>
      <c r="N63" s="46">
        <f t="shared" si="66"/>
      </c>
      <c r="O63" s="44">
        <f t="shared" si="66"/>
      </c>
      <c r="P63" s="45">
        <f t="shared" si="66"/>
      </c>
    </row>
    <row r="64" spans="1:16" ht="16.5">
      <c r="A64" s="143"/>
      <c r="B64" s="49">
        <f t="shared" si="53"/>
      </c>
      <c r="C64" s="52">
        <f t="shared" si="53"/>
      </c>
      <c r="D64" s="52">
        <f t="shared" si="53"/>
      </c>
      <c r="E64" s="52">
        <f t="shared" si="53"/>
      </c>
      <c r="F64" s="91">
        <f t="shared" si="53"/>
      </c>
      <c r="G64" s="38">
        <f t="shared" si="54"/>
      </c>
      <c r="H64" s="36">
        <f aca="true" t="shared" si="67" ref="H64:P64">IF(G64="","",G64+H$36*100/60/24)</f>
      </c>
      <c r="I64" s="36">
        <f t="shared" si="67"/>
      </c>
      <c r="J64" s="37">
        <f t="shared" si="67"/>
      </c>
      <c r="K64" s="38">
        <f t="shared" si="67"/>
      </c>
      <c r="L64" s="36">
        <f t="shared" si="67"/>
      </c>
      <c r="M64" s="37">
        <f t="shared" si="67"/>
      </c>
      <c r="N64" s="38">
        <f t="shared" si="67"/>
      </c>
      <c r="O64" s="36">
        <f t="shared" si="67"/>
      </c>
      <c r="P64" s="37">
        <f t="shared" si="67"/>
      </c>
    </row>
    <row r="65" spans="1:16" ht="16.5">
      <c r="A65" s="143"/>
      <c r="B65" s="50">
        <f t="shared" si="53"/>
      </c>
      <c r="C65" s="81">
        <f t="shared" si="53"/>
      </c>
      <c r="D65" s="81">
        <f t="shared" si="53"/>
      </c>
      <c r="E65" s="81">
        <f t="shared" si="53"/>
      </c>
      <c r="F65" s="92">
        <f t="shared" si="53"/>
      </c>
      <c r="G65" s="42">
        <f t="shared" si="54"/>
      </c>
      <c r="H65" s="40">
        <f aca="true" t="shared" si="68" ref="H65:P65">IF(G65="","",G65+H$36*100/60/24)</f>
      </c>
      <c r="I65" s="40">
        <f t="shared" si="68"/>
      </c>
      <c r="J65" s="41">
        <f t="shared" si="68"/>
      </c>
      <c r="K65" s="42">
        <f t="shared" si="68"/>
      </c>
      <c r="L65" s="40">
        <f t="shared" si="68"/>
      </c>
      <c r="M65" s="41">
        <f t="shared" si="68"/>
      </c>
      <c r="N65" s="42">
        <f t="shared" si="68"/>
      </c>
      <c r="O65" s="40">
        <f t="shared" si="68"/>
      </c>
      <c r="P65" s="41">
        <f t="shared" si="68"/>
      </c>
    </row>
    <row r="66" spans="1:16" ht="16.5">
      <c r="A66" s="143"/>
      <c r="B66" s="51">
        <f t="shared" si="53"/>
      </c>
      <c r="C66" s="84">
        <f t="shared" si="53"/>
      </c>
      <c r="D66" s="84">
        <f t="shared" si="53"/>
      </c>
      <c r="E66" s="84">
        <f t="shared" si="53"/>
      </c>
      <c r="F66" s="93">
        <f t="shared" si="53"/>
      </c>
      <c r="G66" s="46">
        <f t="shared" si="54"/>
      </c>
      <c r="H66" s="44">
        <f aca="true" t="shared" si="69" ref="H66:P66">IF(G66="","",G66+H$36*100/60/24)</f>
      </c>
      <c r="I66" s="44">
        <f t="shared" si="69"/>
      </c>
      <c r="J66" s="45">
        <f t="shared" si="69"/>
      </c>
      <c r="K66" s="46">
        <f t="shared" si="69"/>
      </c>
      <c r="L66" s="44">
        <f t="shared" si="69"/>
      </c>
      <c r="M66" s="45">
        <f t="shared" si="69"/>
      </c>
      <c r="N66" s="46">
        <f t="shared" si="69"/>
      </c>
      <c r="O66" s="44">
        <f t="shared" si="69"/>
      </c>
      <c r="P66" s="45">
        <f t="shared" si="69"/>
      </c>
    </row>
    <row r="67" spans="1:16" ht="16.5" hidden="1">
      <c r="A67" s="144" t="str">
        <f>A1</f>
        <v>渣打全國業餘高爾夫2015年2月份北區分區月賽</v>
      </c>
      <c r="B67" s="144"/>
      <c r="C67" s="144"/>
      <c r="D67" s="144"/>
      <c r="E67" s="144"/>
      <c r="F67" s="145"/>
      <c r="G67" s="30" t="s">
        <v>153</v>
      </c>
      <c r="H67" s="30">
        <f>A70</f>
        <v>4</v>
      </c>
      <c r="I67" s="30">
        <f aca="true" t="shared" si="70" ref="I67:P67">IF(H67+1&gt;18,1,H67+1)</f>
        <v>5</v>
      </c>
      <c r="J67" s="30">
        <f t="shared" si="70"/>
        <v>6</v>
      </c>
      <c r="K67" s="30">
        <f t="shared" si="70"/>
        <v>7</v>
      </c>
      <c r="L67" s="30">
        <f t="shared" si="70"/>
        <v>8</v>
      </c>
      <c r="M67" s="30">
        <f t="shared" si="70"/>
        <v>9</v>
      </c>
      <c r="N67" s="30">
        <f t="shared" si="70"/>
        <v>10</v>
      </c>
      <c r="O67" s="30">
        <f t="shared" si="70"/>
        <v>11</v>
      </c>
      <c r="P67" s="30">
        <f t="shared" si="70"/>
        <v>12</v>
      </c>
    </row>
    <row r="68" spans="1:16" ht="16.5" hidden="1">
      <c r="A68" s="146">
        <f>A2</f>
        <v>2</v>
      </c>
      <c r="B68" s="146"/>
      <c r="C68" s="146"/>
      <c r="D68" s="31"/>
      <c r="E68" s="147">
        <f>E2</f>
        <v>42041</v>
      </c>
      <c r="F68" s="148"/>
      <c r="G68" s="30" t="s">
        <v>154</v>
      </c>
      <c r="H68" s="53">
        <f aca="true" t="shared" si="71" ref="H68:P68">HLOOKUP(H67,洞別,2)</f>
        <v>3</v>
      </c>
      <c r="I68" s="53">
        <f t="shared" si="71"/>
        <v>4</v>
      </c>
      <c r="J68" s="53">
        <f t="shared" si="71"/>
        <v>5</v>
      </c>
      <c r="K68" s="53">
        <f t="shared" si="71"/>
        <v>4</v>
      </c>
      <c r="L68" s="53">
        <f t="shared" si="71"/>
        <v>3</v>
      </c>
      <c r="M68" s="53">
        <f t="shared" si="71"/>
        <v>5</v>
      </c>
      <c r="N68" s="53">
        <f t="shared" si="71"/>
        <v>5</v>
      </c>
      <c r="O68" s="53">
        <f t="shared" si="71"/>
        <v>3</v>
      </c>
      <c r="P68" s="53">
        <f t="shared" si="71"/>
        <v>4</v>
      </c>
    </row>
    <row r="69" spans="1:16" ht="16.5" hidden="1">
      <c r="A69" s="150" t="str">
        <f>A3</f>
        <v>旭陽高爾夫俱樂部</v>
      </c>
      <c r="B69" s="150"/>
      <c r="C69" s="150"/>
      <c r="D69" s="150"/>
      <c r="E69" s="150"/>
      <c r="F69" s="32"/>
      <c r="G69" s="33">
        <v>1</v>
      </c>
      <c r="H69" s="34">
        <f aca="true" t="shared" si="72" ref="H69:P69">CHOOSE(H68-2,0.12,0.15,0.18)+HLOOKUP(H67,洞別,3,FALSE)/100</f>
        <v>0.12</v>
      </c>
      <c r="I69" s="34">
        <f t="shared" si="72"/>
        <v>0.15</v>
      </c>
      <c r="J69" s="34">
        <f t="shared" si="72"/>
        <v>0.18</v>
      </c>
      <c r="K69" s="34">
        <f t="shared" si="72"/>
        <v>0.15</v>
      </c>
      <c r="L69" s="34">
        <f t="shared" si="72"/>
        <v>0.12</v>
      </c>
      <c r="M69" s="34">
        <f t="shared" si="72"/>
        <v>0.18</v>
      </c>
      <c r="N69" s="34">
        <f t="shared" si="72"/>
        <v>0.18</v>
      </c>
      <c r="O69" s="34">
        <f t="shared" si="72"/>
        <v>0.12</v>
      </c>
      <c r="P69" s="34">
        <f t="shared" si="72"/>
        <v>0.15</v>
      </c>
    </row>
    <row r="70" spans="1:16" ht="15.75" customHeight="1" hidden="1">
      <c r="A70" s="142">
        <f>'基本資料'!M7</f>
        <v>4</v>
      </c>
      <c r="B70" s="35">
        <f aca="true" t="shared" si="73" ref="B70:B84">IF(C70="","",ROW()-69)</f>
      </c>
      <c r="C70" s="77">
        <f>IF(ISERR(CHOOSE($E$2-'基本資料'!$B$3+1,'2月03日'!AG34,'2月04日'!AG34,'2月05日'!AG33,'2月06日'!AG34)),"",CHOOSE($E$2-'基本資料'!$B$3+1,'2月03日'!AG34,'2月04日'!AG34,'2月05日'!AG33,'2月06日'!AG34))</f>
      </c>
      <c r="D70" s="78">
        <f>IF(ISERR(CHOOSE($E$2-'基本資料'!$B$3+1,'2月03日'!AH34,'2月04日'!AH34,'2月05日'!AH33,'2月06日'!AH34)),"",CHOOSE($E$2-'基本資料'!$B$3+1,'2月03日'!AH34,'2月04日'!AH34,'2月05日'!AH33,'2月06日'!AH34))</f>
      </c>
      <c r="E70" s="78">
        <f>IF(ISERR(CHOOSE($E$2-'基本資料'!$B$3+1,'2月03日'!AI34,'2月04日'!AI34,'2月05日'!AI33,'2月06日'!AI34)),"",CHOOSE($E$2-'基本資料'!$B$3+1,'2月03日'!AI34,'2月04日'!AI34,'2月05日'!AI33,'2月06日'!AI34))</f>
      </c>
      <c r="F70" s="79">
        <f>IF(ISERR(CHOOSE($E$2-'基本資料'!$B$3+1,'2月03日'!AJ34,'2月04日'!AJ34,'2月05日'!AJ33,'2月06日'!AJ34)),"",CHOOSE($E$2-'基本資料'!$B$3+1,'2月03日'!AJ34,'2月04日'!AJ34,'2月05日'!AJ33,'2月06日'!AJ34))</f>
      </c>
      <c r="G70" s="36">
        <f>IF(B70="","",'基本資料'!$B$7+(B70-1)*'基本資料'!$B$8/60/24)</f>
      </c>
      <c r="H70" s="36">
        <f aca="true" t="shared" si="74" ref="H70:P70">IF(G70="","",G70+H$69*100/60/24)</f>
      </c>
      <c r="I70" s="36">
        <f t="shared" si="74"/>
      </c>
      <c r="J70" s="37">
        <f t="shared" si="74"/>
      </c>
      <c r="K70" s="38">
        <f t="shared" si="74"/>
      </c>
      <c r="L70" s="36">
        <f t="shared" si="74"/>
      </c>
      <c r="M70" s="37">
        <f t="shared" si="74"/>
      </c>
      <c r="N70" s="38">
        <f t="shared" si="74"/>
      </c>
      <c r="O70" s="36">
        <f t="shared" si="74"/>
      </c>
      <c r="P70" s="37">
        <f t="shared" si="74"/>
      </c>
    </row>
    <row r="71" spans="1:16" ht="16.5" hidden="1">
      <c r="A71" s="142"/>
      <c r="B71" s="39">
        <f t="shared" si="73"/>
      </c>
      <c r="C71" s="80">
        <f>IF(ISERR(CHOOSE($E$2-'基本資料'!$B$3+1,'2月03日'!AG35,'2月04日'!AG35,'2月05日'!AG34,'2月06日'!AG35)),"",CHOOSE($E$2-'基本資料'!$B$3+1,'2月03日'!AG35,'2月04日'!AG35,'2月05日'!AG34,'2月06日'!AG35))</f>
      </c>
      <c r="D71" s="81">
        <f>IF(ISERR(CHOOSE($E$2-'基本資料'!$B$3+1,'2月03日'!AH35,'2月04日'!AH35,'2月05日'!AH34,'2月06日'!AH35)),"",CHOOSE($E$2-'基本資料'!$B$3+1,'2月03日'!AH35,'2月04日'!AH35,'2月05日'!AH34,'2月06日'!AH35))</f>
      </c>
      <c r="E71" s="81">
        <f>IF(ISERR(CHOOSE($E$2-'基本資料'!$B$3+1,'2月03日'!AI35,'2月04日'!AI35,'2月05日'!AI34,'2月06日'!AI35)),"",CHOOSE($E$2-'基本資料'!$B$3+1,'2月03日'!AI35,'2月04日'!AI35,'2月05日'!AI34,'2月06日'!AI35))</f>
      </c>
      <c r="F71" s="82">
        <f>IF(ISERR(CHOOSE($E$2-'基本資料'!$B$3+1,'2月03日'!AJ35,'2月04日'!AJ35,'2月05日'!AJ34,'2月06日'!AJ35)),"",CHOOSE($E$2-'基本資料'!$B$3+1,'2月03日'!AJ35,'2月04日'!AJ35,'2月05日'!AJ34,'2月06日'!AJ35))</f>
      </c>
      <c r="G71" s="40">
        <f>IF(B71="","",'基本資料'!$B$7+(B71-1)*'基本資料'!$B$8/60/24)</f>
      </c>
      <c r="H71" s="40">
        <f aca="true" t="shared" si="75" ref="H71:P71">IF(G71="","",G71+H$69*100/60/24)</f>
      </c>
      <c r="I71" s="40">
        <f t="shared" si="75"/>
      </c>
      <c r="J71" s="41">
        <f t="shared" si="75"/>
      </c>
      <c r="K71" s="42">
        <f t="shared" si="75"/>
      </c>
      <c r="L71" s="40">
        <f t="shared" si="75"/>
      </c>
      <c r="M71" s="41">
        <f t="shared" si="75"/>
      </c>
      <c r="N71" s="42">
        <f t="shared" si="75"/>
      </c>
      <c r="O71" s="40">
        <f t="shared" si="75"/>
      </c>
      <c r="P71" s="41">
        <f t="shared" si="75"/>
      </c>
    </row>
    <row r="72" spans="1:16" ht="16.5" hidden="1">
      <c r="A72" s="142"/>
      <c r="B72" s="43">
        <f t="shared" si="73"/>
      </c>
      <c r="C72" s="83">
        <f>IF(ISERR(CHOOSE($E$2-'基本資料'!$B$3+1,'2月03日'!AG36,'2月04日'!AG36,'2月05日'!AG35,'2月06日'!AG36)),"",CHOOSE($E$2-'基本資料'!$B$3+1,'2月03日'!AG36,'2月04日'!AG36,'2月05日'!AG35,'2月06日'!AG36))</f>
      </c>
      <c r="D72" s="84">
        <f>IF(ISERR(CHOOSE($E$2-'基本資料'!$B$3+1,'2月03日'!AH36,'2月04日'!AH36,'2月05日'!AH35,'2月06日'!AH36)),"",CHOOSE($E$2-'基本資料'!$B$3+1,'2月03日'!AH36,'2月04日'!AH36,'2月05日'!AH35,'2月06日'!AH36))</f>
      </c>
      <c r="E72" s="84">
        <f>IF(ISERR(CHOOSE($E$2-'基本資料'!$B$3+1,'2月03日'!AI36,'2月04日'!AI36,'2月05日'!AI35,'2月06日'!AI36)),"",CHOOSE($E$2-'基本資料'!$B$3+1,'2月03日'!AI36,'2月04日'!AI36,'2月05日'!AI35,'2月06日'!AI36))</f>
      </c>
      <c r="F72" s="85">
        <f>IF(ISERR(CHOOSE($E$2-'基本資料'!$B$3+1,'2月03日'!AJ36,'2月04日'!AJ36,'2月05日'!AJ35,'2月06日'!AJ36)),"",CHOOSE($E$2-'基本資料'!$B$3+1,'2月03日'!AJ36,'2月04日'!AJ36,'2月05日'!AJ35,'2月06日'!AJ36))</f>
      </c>
      <c r="G72" s="44">
        <f>IF(B72="","",'基本資料'!$B$7+(B72-1)*'基本資料'!$B$8/60/24)</f>
      </c>
      <c r="H72" s="44">
        <f aca="true" t="shared" si="76" ref="H72:P72">IF(G72="","",G72+H$69*100/60/24)</f>
      </c>
      <c r="I72" s="44">
        <f t="shared" si="76"/>
      </c>
      <c r="J72" s="45">
        <f t="shared" si="76"/>
      </c>
      <c r="K72" s="46">
        <f t="shared" si="76"/>
      </c>
      <c r="L72" s="44">
        <f t="shared" si="76"/>
      </c>
      <c r="M72" s="45">
        <f t="shared" si="76"/>
      </c>
      <c r="N72" s="46">
        <f t="shared" si="76"/>
      </c>
      <c r="O72" s="44">
        <f t="shared" si="76"/>
      </c>
      <c r="P72" s="45">
        <f t="shared" si="76"/>
      </c>
    </row>
    <row r="73" spans="1:16" ht="16.5" hidden="1">
      <c r="A73" s="142"/>
      <c r="B73" s="35">
        <f t="shared" si="73"/>
      </c>
      <c r="C73" s="86">
        <f>IF(ISERR(CHOOSE($E$2-'基本資料'!$B$3+1,'2月03日'!AG37,'2月04日'!AG37,'2月05日'!AG36,'2月06日'!AG37)),"",CHOOSE($E$2-'基本資料'!$B$3+1,'2月03日'!AG37,'2月04日'!AG37,'2月05日'!AG36,'2月06日'!AG37))</f>
      </c>
      <c r="D73" s="52">
        <f>IF(ISERR(CHOOSE($E$2-'基本資料'!$B$3+1,'2月03日'!AH37,'2月04日'!AH37,'2月05日'!AH36,'2月06日'!AH37)),"",CHOOSE($E$2-'基本資料'!$B$3+1,'2月03日'!AH37,'2月04日'!AH37,'2月05日'!AH36,'2月06日'!AH37))</f>
      </c>
      <c r="E73" s="52">
        <f>IF(ISERR(CHOOSE($E$2-'基本資料'!$B$3+1,'2月03日'!AI37,'2月04日'!AI37,'2月05日'!AI36,'2月06日'!AI37)),"",CHOOSE($E$2-'基本資料'!$B$3+1,'2月03日'!AI37,'2月04日'!AI37,'2月05日'!AI36,'2月06日'!AI37))</f>
      </c>
      <c r="F73" s="87">
        <f>IF(ISERR(CHOOSE($E$2-'基本資料'!$B$3+1,'2月03日'!AJ37,'2月04日'!AJ37,'2月05日'!AJ36,'2月06日'!AJ37)),"",CHOOSE($E$2-'基本資料'!$B$3+1,'2月03日'!AJ37,'2月04日'!AJ37,'2月05日'!AJ36,'2月06日'!AJ37))</f>
      </c>
      <c r="G73" s="36">
        <f>IF(B73="","",'基本資料'!$B$7+(B73-1)*'基本資料'!$B$8/60/24)</f>
      </c>
      <c r="H73" s="36">
        <f aca="true" t="shared" si="77" ref="H73:P73">IF(G73="","",G73+H$69*100/60/24)</f>
      </c>
      <c r="I73" s="36">
        <f t="shared" si="77"/>
      </c>
      <c r="J73" s="37">
        <f t="shared" si="77"/>
      </c>
      <c r="K73" s="38">
        <f t="shared" si="77"/>
      </c>
      <c r="L73" s="36">
        <f t="shared" si="77"/>
      </c>
      <c r="M73" s="37">
        <f t="shared" si="77"/>
      </c>
      <c r="N73" s="38">
        <f t="shared" si="77"/>
      </c>
      <c r="O73" s="36">
        <f t="shared" si="77"/>
      </c>
      <c r="P73" s="37">
        <f t="shared" si="77"/>
      </c>
    </row>
    <row r="74" spans="1:16" ht="16.5" hidden="1">
      <c r="A74" s="142"/>
      <c r="B74" s="39">
        <f t="shared" si="73"/>
      </c>
      <c r="C74" s="80">
        <f>IF(ISERR(CHOOSE($E$2-'基本資料'!$B$3+1,'2月03日'!AG38,'2月04日'!AG38,'2月05日'!AG37,'2月06日'!AG38)),"",CHOOSE($E$2-'基本資料'!$B$3+1,'2月03日'!AG38,'2月04日'!AG38,'2月05日'!AG37,'2月06日'!AG38))</f>
      </c>
      <c r="D74" s="81">
        <f>IF(ISERR(CHOOSE($E$2-'基本資料'!$B$3+1,'2月03日'!AH38,'2月04日'!AH38,'2月05日'!AH37,'2月06日'!AH38)),"",CHOOSE($E$2-'基本資料'!$B$3+1,'2月03日'!AH38,'2月04日'!AH38,'2月05日'!AH37,'2月06日'!AH38))</f>
      </c>
      <c r="E74" s="81">
        <f>IF(ISERR(CHOOSE($E$2-'基本資料'!$B$3+1,'2月03日'!AI38,'2月04日'!AI38,'2月05日'!AI37,'2月06日'!AI38)),"",CHOOSE($E$2-'基本資料'!$B$3+1,'2月03日'!AI38,'2月04日'!AI38,'2月05日'!AI37,'2月06日'!AI38))</f>
      </c>
      <c r="F74" s="82">
        <f>IF(ISERR(CHOOSE($E$2-'基本資料'!$B$3+1,'2月03日'!AJ38,'2月04日'!AJ38,'2月05日'!AJ37,'2月06日'!AJ38)),"",CHOOSE($E$2-'基本資料'!$B$3+1,'2月03日'!AJ38,'2月04日'!AJ38,'2月05日'!AJ37,'2月06日'!AJ38))</f>
      </c>
      <c r="G74" s="40">
        <f>IF(B74="","",'基本資料'!$B$7+(B74-1)*'基本資料'!$B$8/60/24)</f>
      </c>
      <c r="H74" s="40">
        <f aca="true" t="shared" si="78" ref="H74:P74">IF(G74="","",G74+H$69*100/60/24)</f>
      </c>
      <c r="I74" s="40">
        <f t="shared" si="78"/>
      </c>
      <c r="J74" s="41">
        <f t="shared" si="78"/>
      </c>
      <c r="K74" s="42">
        <f t="shared" si="78"/>
      </c>
      <c r="L74" s="40">
        <f t="shared" si="78"/>
      </c>
      <c r="M74" s="41">
        <f t="shared" si="78"/>
      </c>
      <c r="N74" s="42">
        <f t="shared" si="78"/>
      </c>
      <c r="O74" s="40">
        <f t="shared" si="78"/>
      </c>
      <c r="P74" s="41">
        <f t="shared" si="78"/>
      </c>
    </row>
    <row r="75" spans="1:16" ht="16.5" hidden="1">
      <c r="A75" s="142"/>
      <c r="B75" s="43">
        <f t="shared" si="73"/>
      </c>
      <c r="C75" s="83">
        <f>IF(ISERR(CHOOSE($E$2-'基本資料'!$B$3+1,'2月03日'!AG39,'2月04日'!AG39,'2月05日'!AG38,'2月06日'!AG39)),"",CHOOSE($E$2-'基本資料'!$B$3+1,'2月03日'!AG39,'2月04日'!AG39,'2月05日'!AG38,'2月06日'!AG39))</f>
      </c>
      <c r="D75" s="84">
        <f>IF(ISERR(CHOOSE($E$2-'基本資料'!$B$3+1,'2月03日'!AH39,'2月04日'!AH39,'2月05日'!AH38,'2月06日'!AH39)),"",CHOOSE($E$2-'基本資料'!$B$3+1,'2月03日'!AH39,'2月04日'!AH39,'2月05日'!AH38,'2月06日'!AH39))</f>
      </c>
      <c r="E75" s="84">
        <f>IF(ISERR(CHOOSE($E$2-'基本資料'!$B$3+1,'2月03日'!AI39,'2月04日'!AI39,'2月05日'!AI38,'2月06日'!AI39)),"",CHOOSE($E$2-'基本資料'!$B$3+1,'2月03日'!AI39,'2月04日'!AI39,'2月05日'!AI38,'2月06日'!AI39))</f>
      </c>
      <c r="F75" s="85">
        <f>IF(ISERR(CHOOSE($E$2-'基本資料'!$B$3+1,'2月03日'!AJ39,'2月04日'!AJ39,'2月05日'!AJ38,'2月06日'!AJ39)),"",CHOOSE($E$2-'基本資料'!$B$3+1,'2月03日'!AJ39,'2月04日'!AJ39,'2月05日'!AJ38,'2月06日'!AJ39))</f>
      </c>
      <c r="G75" s="44">
        <f>IF(B75="","",'基本資料'!$B$7+(B75-1)*'基本資料'!$B$8/60/24)</f>
      </c>
      <c r="H75" s="44">
        <f aca="true" t="shared" si="79" ref="H75:P75">IF(G75="","",G75+H$69*100/60/24)</f>
      </c>
      <c r="I75" s="44">
        <f t="shared" si="79"/>
      </c>
      <c r="J75" s="45">
        <f t="shared" si="79"/>
      </c>
      <c r="K75" s="46">
        <f t="shared" si="79"/>
      </c>
      <c r="L75" s="44">
        <f t="shared" si="79"/>
      </c>
      <c r="M75" s="45">
        <f t="shared" si="79"/>
      </c>
      <c r="N75" s="46">
        <f t="shared" si="79"/>
      </c>
      <c r="O75" s="44">
        <f t="shared" si="79"/>
      </c>
      <c r="P75" s="45">
        <f t="shared" si="79"/>
      </c>
    </row>
    <row r="76" spans="1:16" ht="16.5" hidden="1">
      <c r="A76" s="142"/>
      <c r="B76" s="35">
        <f t="shared" si="73"/>
      </c>
      <c r="C76" s="86">
        <f>IF(ISERR(CHOOSE($E$2-'基本資料'!$B$3+1,'2月03日'!AG40,'2月04日'!AG40,'2月05日'!AG39,'2月06日'!AG40)),"",CHOOSE($E$2-'基本資料'!$B$3+1,'2月03日'!AG40,'2月04日'!AG40,'2月05日'!AG39,'2月06日'!AG40))</f>
      </c>
      <c r="D76" s="52">
        <f>IF(ISERR(CHOOSE($E$2-'基本資料'!$B$3+1,'2月03日'!AH40,'2月04日'!AH40,'2月05日'!AH39,'2月06日'!AH40)),"",CHOOSE($E$2-'基本資料'!$B$3+1,'2月03日'!AH40,'2月04日'!AH40,'2月05日'!AH39,'2月06日'!AH40))</f>
      </c>
      <c r="E76" s="52">
        <f>IF(ISERR(CHOOSE($E$2-'基本資料'!$B$3+1,'2月03日'!AI40,'2月04日'!AI40,'2月05日'!AI39,'2月06日'!AI40)),"",CHOOSE($E$2-'基本資料'!$B$3+1,'2月03日'!AI40,'2月04日'!AI40,'2月05日'!AI39,'2月06日'!AI40))</f>
      </c>
      <c r="F76" s="87">
        <f>IF(ISERR(CHOOSE($E$2-'基本資料'!$B$3+1,'2月03日'!AJ40,'2月04日'!AJ40,'2月05日'!AJ39,'2月06日'!AJ40)),"",CHOOSE($E$2-'基本資料'!$B$3+1,'2月03日'!AJ40,'2月04日'!AJ40,'2月05日'!AJ39,'2月06日'!AJ40))</f>
      </c>
      <c r="G76" s="36">
        <f>IF(B76="","",'基本資料'!$B$7+(B76-1)*'基本資料'!$B$8/60/24)</f>
      </c>
      <c r="H76" s="36">
        <f aca="true" t="shared" si="80" ref="H76:P76">IF(G76="","",G76+H$69*100/60/24)</f>
      </c>
      <c r="I76" s="36">
        <f t="shared" si="80"/>
      </c>
      <c r="J76" s="37">
        <f t="shared" si="80"/>
      </c>
      <c r="K76" s="38">
        <f t="shared" si="80"/>
      </c>
      <c r="L76" s="36">
        <f t="shared" si="80"/>
      </c>
      <c r="M76" s="37">
        <f t="shared" si="80"/>
      </c>
      <c r="N76" s="38">
        <f t="shared" si="80"/>
      </c>
      <c r="O76" s="36">
        <f t="shared" si="80"/>
      </c>
      <c r="P76" s="37">
        <f t="shared" si="80"/>
      </c>
    </row>
    <row r="77" spans="1:16" ht="16.5" hidden="1">
      <c r="A77" s="142"/>
      <c r="B77" s="39">
        <f t="shared" si="73"/>
      </c>
      <c r="C77" s="80">
        <f>IF(ISERR(CHOOSE($E$2-'基本資料'!$B$3+1,'2月03日'!AG41,'2月04日'!AG41,'2月05日'!AG40,'2月06日'!AG41)),"",CHOOSE($E$2-'基本資料'!$B$3+1,'2月03日'!AG41,'2月04日'!AG41,'2月05日'!AG40,'2月06日'!AG41))</f>
      </c>
      <c r="D77" s="81">
        <f>IF(ISERR(CHOOSE($E$2-'基本資料'!$B$3+1,'2月03日'!AH41,'2月04日'!AH41,'2月05日'!AH40,'2月06日'!AH41)),"",CHOOSE($E$2-'基本資料'!$B$3+1,'2月03日'!AH41,'2月04日'!AH41,'2月05日'!AH40,'2月06日'!AH41))</f>
      </c>
      <c r="E77" s="81">
        <f>IF(ISERR(CHOOSE($E$2-'基本資料'!$B$3+1,'2月03日'!AI41,'2月04日'!AI41,'2月05日'!AI40,'2月06日'!AI41)),"",CHOOSE($E$2-'基本資料'!$B$3+1,'2月03日'!AI41,'2月04日'!AI41,'2月05日'!AI40,'2月06日'!AI41))</f>
      </c>
      <c r="F77" s="82">
        <f>IF(ISERR(CHOOSE($E$2-'基本資料'!$B$3+1,'2月03日'!AJ41,'2月04日'!AJ41,'2月05日'!AJ40,'2月06日'!AJ41)),"",CHOOSE($E$2-'基本資料'!$B$3+1,'2月03日'!AJ41,'2月04日'!AJ41,'2月05日'!AJ40,'2月06日'!AJ41))</f>
      </c>
      <c r="G77" s="40">
        <f>IF(B77="","",'基本資料'!$B$7+(B77-1)*'基本資料'!$B$8/60/24)</f>
      </c>
      <c r="H77" s="40">
        <f aca="true" t="shared" si="81" ref="H77:P77">IF(G77="","",G77+H$69*100/60/24)</f>
      </c>
      <c r="I77" s="40">
        <f t="shared" si="81"/>
      </c>
      <c r="J77" s="41">
        <f t="shared" si="81"/>
      </c>
      <c r="K77" s="42">
        <f t="shared" si="81"/>
      </c>
      <c r="L77" s="40">
        <f t="shared" si="81"/>
      </c>
      <c r="M77" s="41">
        <f t="shared" si="81"/>
      </c>
      <c r="N77" s="42">
        <f t="shared" si="81"/>
      </c>
      <c r="O77" s="40">
        <f t="shared" si="81"/>
      </c>
      <c r="P77" s="41">
        <f t="shared" si="81"/>
      </c>
    </row>
    <row r="78" spans="1:16" ht="16.5" hidden="1">
      <c r="A78" s="142"/>
      <c r="B78" s="43">
        <f t="shared" si="73"/>
      </c>
      <c r="C78" s="83">
        <f>IF(ISERR(CHOOSE($E$2-'基本資料'!$B$3+1,'2月03日'!AG42,'2月04日'!AG42,'2月05日'!AG41,'2月06日'!AG42)),"",CHOOSE($E$2-'基本資料'!$B$3+1,'2月03日'!AG42,'2月04日'!AG42,'2月05日'!AG41,'2月06日'!AG42))</f>
      </c>
      <c r="D78" s="84">
        <f>IF(ISERR(CHOOSE($E$2-'基本資料'!$B$3+1,'2月03日'!AH42,'2月04日'!AH42,'2月05日'!AH41,'2月06日'!AH42)),"",CHOOSE($E$2-'基本資料'!$B$3+1,'2月03日'!AH42,'2月04日'!AH42,'2月05日'!AH41,'2月06日'!AH42))</f>
      </c>
      <c r="E78" s="84">
        <f>IF(ISERR(CHOOSE($E$2-'基本資料'!$B$3+1,'2月03日'!AI42,'2月04日'!AI42,'2月05日'!AI41,'2月06日'!AI42)),"",CHOOSE($E$2-'基本資料'!$B$3+1,'2月03日'!AI42,'2月04日'!AI42,'2月05日'!AI41,'2月06日'!AI42))</f>
      </c>
      <c r="F78" s="85">
        <f>IF(ISERR(CHOOSE($E$2-'基本資料'!$B$3+1,'2月03日'!AJ42,'2月04日'!AJ42,'2月05日'!AJ41,'2月06日'!AJ42)),"",CHOOSE($E$2-'基本資料'!$B$3+1,'2月03日'!AJ42,'2月04日'!AJ42,'2月05日'!AJ41,'2月06日'!AJ42))</f>
      </c>
      <c r="G78" s="44">
        <f>IF(B78="","",'基本資料'!$B$7+(B78-1)*'基本資料'!$B$8/60/24)</f>
      </c>
      <c r="H78" s="44">
        <f aca="true" t="shared" si="82" ref="H78:P78">IF(G78="","",G78+H$69*100/60/24)</f>
      </c>
      <c r="I78" s="44">
        <f t="shared" si="82"/>
      </c>
      <c r="J78" s="45">
        <f t="shared" si="82"/>
      </c>
      <c r="K78" s="46">
        <f t="shared" si="82"/>
      </c>
      <c r="L78" s="44">
        <f t="shared" si="82"/>
      </c>
      <c r="M78" s="45">
        <f t="shared" si="82"/>
      </c>
      <c r="N78" s="46">
        <f t="shared" si="82"/>
      </c>
      <c r="O78" s="44">
        <f t="shared" si="82"/>
      </c>
      <c r="P78" s="45">
        <f t="shared" si="82"/>
      </c>
    </row>
    <row r="79" spans="1:16" ht="16.5" hidden="1">
      <c r="A79" s="142"/>
      <c r="B79" s="35">
        <f t="shared" si="73"/>
      </c>
      <c r="C79" s="86">
        <f>IF(ISERR(CHOOSE($E$2-'基本資料'!$B$3+1,'2月03日'!AG43,'2月04日'!AG43,'2月05日'!AG42,'2月06日'!AG43)),"",CHOOSE($E$2-'基本資料'!$B$3+1,'2月03日'!AG43,'2月04日'!AG43,'2月05日'!AG42,'2月06日'!AG43))</f>
      </c>
      <c r="D79" s="52">
        <f>IF(ISERR(CHOOSE($E$2-'基本資料'!$B$3+1,'2月03日'!AH43,'2月04日'!AH43,'2月05日'!AH42,'2月06日'!AH43)),"",CHOOSE($E$2-'基本資料'!$B$3+1,'2月03日'!AH43,'2月04日'!AH43,'2月05日'!AH42,'2月06日'!AH43))</f>
      </c>
      <c r="E79" s="52">
        <f>IF(ISERR(CHOOSE($E$2-'基本資料'!$B$3+1,'2月03日'!AI43,'2月04日'!AI43,'2月05日'!AI42,'2月06日'!AI43)),"",CHOOSE($E$2-'基本資料'!$B$3+1,'2月03日'!AI43,'2月04日'!AI43,'2月05日'!AI42,'2月06日'!AI43))</f>
      </c>
      <c r="F79" s="87">
        <f>IF(ISERR(CHOOSE($E$2-'基本資料'!$B$3+1,'2月03日'!AJ43,'2月04日'!AJ43,'2月05日'!AJ42,'2月06日'!AJ43)),"",CHOOSE($E$2-'基本資料'!$B$3+1,'2月03日'!AJ43,'2月04日'!AJ43,'2月05日'!AJ42,'2月06日'!AJ43))</f>
      </c>
      <c r="G79" s="36">
        <f>IF(B79="","",'基本資料'!$B$7+(B79-1)*'基本資料'!$B$8/60/24)</f>
      </c>
      <c r="H79" s="36">
        <f aca="true" t="shared" si="83" ref="H79:P79">IF(G79="","",G79+H$69*100/60/24)</f>
      </c>
      <c r="I79" s="36">
        <f t="shared" si="83"/>
      </c>
      <c r="J79" s="37">
        <f t="shared" si="83"/>
      </c>
      <c r="K79" s="38">
        <f t="shared" si="83"/>
      </c>
      <c r="L79" s="36">
        <f t="shared" si="83"/>
      </c>
      <c r="M79" s="37">
        <f t="shared" si="83"/>
      </c>
      <c r="N79" s="38">
        <f t="shared" si="83"/>
      </c>
      <c r="O79" s="36">
        <f t="shared" si="83"/>
      </c>
      <c r="P79" s="37">
        <f t="shared" si="83"/>
      </c>
    </row>
    <row r="80" spans="1:16" ht="16.5" hidden="1">
      <c r="A80" s="142"/>
      <c r="B80" s="39">
        <f t="shared" si="73"/>
      </c>
      <c r="C80" s="80">
        <f>IF(ISERR(CHOOSE($E$2-'基本資料'!$B$3+1,'2月03日'!AG44,'2月04日'!AG44,'2月05日'!AG43,'2月06日'!AG44)),"",CHOOSE($E$2-'基本資料'!$B$3+1,'2月03日'!AG44,'2月04日'!AG44,'2月05日'!AG43,'2月06日'!AG44))</f>
      </c>
      <c r="D80" s="81">
        <f>IF(ISERR(CHOOSE($E$2-'基本資料'!$B$3+1,'2月03日'!AH44,'2月04日'!AH44,'2月05日'!AH43,'2月06日'!AH44)),"",CHOOSE($E$2-'基本資料'!$B$3+1,'2月03日'!AH44,'2月04日'!AH44,'2月05日'!AH43,'2月06日'!AH44))</f>
      </c>
      <c r="E80" s="81">
        <f>IF(ISERR(CHOOSE($E$2-'基本資料'!$B$3+1,'2月03日'!AI44,'2月04日'!AI44,'2月05日'!AI43,'2月06日'!AI44)),"",CHOOSE($E$2-'基本資料'!$B$3+1,'2月03日'!AI44,'2月04日'!AI44,'2月05日'!AI43,'2月06日'!AI44))</f>
      </c>
      <c r="F80" s="82">
        <f>IF(ISERR(CHOOSE($E$2-'基本資料'!$B$3+1,'2月03日'!AJ44,'2月04日'!AJ44,'2月05日'!AJ43,'2月06日'!AJ44)),"",CHOOSE($E$2-'基本資料'!$B$3+1,'2月03日'!AJ44,'2月04日'!AJ44,'2月05日'!AJ43,'2月06日'!AJ44))</f>
      </c>
      <c r="G80" s="40">
        <f>IF(B80="","",'基本資料'!$B$7+(B80-1)*'基本資料'!$B$8/60/24)</f>
      </c>
      <c r="H80" s="40">
        <f aca="true" t="shared" si="84" ref="H80:P80">IF(G80="","",G80+H$69*100/60/24)</f>
      </c>
      <c r="I80" s="40">
        <f t="shared" si="84"/>
      </c>
      <c r="J80" s="41">
        <f t="shared" si="84"/>
      </c>
      <c r="K80" s="42">
        <f t="shared" si="84"/>
      </c>
      <c r="L80" s="40">
        <f t="shared" si="84"/>
      </c>
      <c r="M80" s="41">
        <f t="shared" si="84"/>
      </c>
      <c r="N80" s="42">
        <f t="shared" si="84"/>
      </c>
      <c r="O80" s="40">
        <f t="shared" si="84"/>
      </c>
      <c r="P80" s="41">
        <f t="shared" si="84"/>
      </c>
    </row>
    <row r="81" spans="1:16" ht="16.5" hidden="1">
      <c r="A81" s="142"/>
      <c r="B81" s="43">
        <f t="shared" si="73"/>
      </c>
      <c r="C81" s="83">
        <f>IF(ISERR(CHOOSE($E$2-'基本資料'!$B$3+1,'2月03日'!AG45,'2月04日'!AG45,'2月05日'!AG44,'2月06日'!AG45)),"",CHOOSE($E$2-'基本資料'!$B$3+1,'2月03日'!AG45,'2月04日'!AG45,'2月05日'!AG44,'2月06日'!AG45))</f>
      </c>
      <c r="D81" s="84">
        <f>IF(ISERR(CHOOSE($E$2-'基本資料'!$B$3+1,'2月03日'!AH45,'2月04日'!AH45,'2月05日'!AH44,'2月06日'!AH45)),"",CHOOSE($E$2-'基本資料'!$B$3+1,'2月03日'!AH45,'2月04日'!AH45,'2月05日'!AH44,'2月06日'!AH45))</f>
      </c>
      <c r="E81" s="84">
        <f>IF(ISERR(CHOOSE($E$2-'基本資料'!$B$3+1,'2月03日'!AI45,'2月04日'!AI45,'2月05日'!AI44,'2月06日'!AI45)),"",CHOOSE($E$2-'基本資料'!$B$3+1,'2月03日'!AI45,'2月04日'!AI45,'2月05日'!AI44,'2月06日'!AI45))</f>
      </c>
      <c r="F81" s="85">
        <f>IF(ISERR(CHOOSE($E$2-'基本資料'!$B$3+1,'2月03日'!AJ45,'2月04日'!AJ45,'2月05日'!AJ44,'2月06日'!AJ45)),"",CHOOSE($E$2-'基本資料'!$B$3+1,'2月03日'!AJ45,'2月04日'!AJ45,'2月05日'!AJ44,'2月06日'!AJ45))</f>
      </c>
      <c r="G81" s="44">
        <f>IF(B81="","",'基本資料'!$B$7+(B81-1)*'基本資料'!$B$8/60/24)</f>
      </c>
      <c r="H81" s="44">
        <f aca="true" t="shared" si="85" ref="H81:P81">IF(G81="","",G81+H$69*100/60/24)</f>
      </c>
      <c r="I81" s="44">
        <f t="shared" si="85"/>
      </c>
      <c r="J81" s="45">
        <f t="shared" si="85"/>
      </c>
      <c r="K81" s="46">
        <f t="shared" si="85"/>
      </c>
      <c r="L81" s="44">
        <f t="shared" si="85"/>
      </c>
      <c r="M81" s="45">
        <f t="shared" si="85"/>
      </c>
      <c r="N81" s="46">
        <f t="shared" si="85"/>
      </c>
      <c r="O81" s="44">
        <f t="shared" si="85"/>
      </c>
      <c r="P81" s="45">
        <f t="shared" si="85"/>
      </c>
    </row>
    <row r="82" spans="1:16" ht="16.5" hidden="1">
      <c r="A82" s="142"/>
      <c r="B82" s="35">
        <f t="shared" si="73"/>
      </c>
      <c r="C82" s="86">
        <f>IF(ISERR(CHOOSE($E$2-'基本資料'!$B$3+1,'2月03日'!AG46,'2月04日'!AG46,'2月05日'!AG45,'2月06日'!AG46)),"",CHOOSE($E$2-'基本資料'!$B$3+1,'2月03日'!AG46,'2月04日'!AG46,'2月05日'!AG45,'2月06日'!AG46))</f>
      </c>
      <c r="D82" s="52">
        <f>IF(ISERR(CHOOSE($E$2-'基本資料'!$B$3+1,'2月03日'!AH46,'2月04日'!AH46,'2月05日'!AH45,'2月06日'!AH46)),"",CHOOSE($E$2-'基本資料'!$B$3+1,'2月03日'!AH46,'2月04日'!AH46,'2月05日'!AH45,'2月06日'!AH46))</f>
      </c>
      <c r="E82" s="52">
        <f>IF(ISERR(CHOOSE($E$2-'基本資料'!$B$3+1,'2月03日'!AI46,'2月04日'!AI46,'2月05日'!AI45,'2月06日'!AI46)),"",CHOOSE($E$2-'基本資料'!$B$3+1,'2月03日'!AI46,'2月04日'!AI46,'2月05日'!AI45,'2月06日'!AI46))</f>
      </c>
      <c r="F82" s="87">
        <f>IF(ISERR(CHOOSE($E$2-'基本資料'!$B$3+1,'2月03日'!AJ46,'2月04日'!AJ46,'2月05日'!AJ45,'2月06日'!AJ46)),"",CHOOSE($E$2-'基本資料'!$B$3+1,'2月03日'!AJ46,'2月04日'!AJ46,'2月05日'!AJ45,'2月06日'!AJ46))</f>
      </c>
      <c r="G82" s="36">
        <f>IF(B82="","",'基本資料'!$B$7+(B82-1)*'基本資料'!$B$8/60/24)</f>
      </c>
      <c r="H82" s="36">
        <f aca="true" t="shared" si="86" ref="H82:P82">IF(G82="","",G82+H$69*100/60/24)</f>
      </c>
      <c r="I82" s="36">
        <f t="shared" si="86"/>
      </c>
      <c r="J82" s="37">
        <f t="shared" si="86"/>
      </c>
      <c r="K82" s="38">
        <f t="shared" si="86"/>
      </c>
      <c r="L82" s="36">
        <f t="shared" si="86"/>
      </c>
      <c r="M82" s="37">
        <f t="shared" si="86"/>
      </c>
      <c r="N82" s="38">
        <f t="shared" si="86"/>
      </c>
      <c r="O82" s="36">
        <f t="shared" si="86"/>
      </c>
      <c r="P82" s="37">
        <f t="shared" si="86"/>
      </c>
    </row>
    <row r="83" spans="1:16" ht="16.5" hidden="1">
      <c r="A83" s="142"/>
      <c r="B83" s="39">
        <f t="shared" si="73"/>
      </c>
      <c r="C83" s="80">
        <f>IF(ISERR(CHOOSE($E$2-'基本資料'!$B$3+1,'2月03日'!AG47,'2月04日'!AG47,'2月05日'!AG46,'2月06日'!AG47)),"",CHOOSE($E$2-'基本資料'!$B$3+1,'2月03日'!AG47,'2月04日'!AG47,'2月05日'!AG46,'2月06日'!AG47))</f>
      </c>
      <c r="D83" s="81">
        <f>IF(ISERR(CHOOSE($E$2-'基本資料'!$B$3+1,'2月03日'!AH47,'2月04日'!AH47,'2月05日'!AH46,'2月06日'!AH47)),"",CHOOSE($E$2-'基本資料'!$B$3+1,'2月03日'!AH47,'2月04日'!AH47,'2月05日'!AH46,'2月06日'!AH47))</f>
      </c>
      <c r="E83" s="81">
        <f>IF(ISERR(CHOOSE($E$2-'基本資料'!$B$3+1,'2月03日'!AI47,'2月04日'!AI47,'2月05日'!AI46,'2月06日'!AI47)),"",CHOOSE($E$2-'基本資料'!$B$3+1,'2月03日'!AI47,'2月04日'!AI47,'2月05日'!AI46,'2月06日'!AI47))</f>
      </c>
      <c r="F83" s="82">
        <f>IF(ISERR(CHOOSE($E$2-'基本資料'!$B$3+1,'2月03日'!AJ47,'2月04日'!AJ47,'2月05日'!AJ46,'2月06日'!AJ47)),"",CHOOSE($E$2-'基本資料'!$B$3+1,'2月03日'!AJ47,'2月04日'!AJ47,'2月05日'!AJ46,'2月06日'!AJ47))</f>
      </c>
      <c r="G83" s="40">
        <f>IF(B83="","",'基本資料'!$B$7+(B83-1)*'基本資料'!$B$8/60/24)</f>
      </c>
      <c r="H83" s="40">
        <f aca="true" t="shared" si="87" ref="H83:P83">IF(G83="","",G83+H$69*100/60/24)</f>
      </c>
      <c r="I83" s="40">
        <f t="shared" si="87"/>
      </c>
      <c r="J83" s="41">
        <f t="shared" si="87"/>
      </c>
      <c r="K83" s="42">
        <f t="shared" si="87"/>
      </c>
      <c r="L83" s="40">
        <f t="shared" si="87"/>
      </c>
      <c r="M83" s="41">
        <f t="shared" si="87"/>
      </c>
      <c r="N83" s="42">
        <f t="shared" si="87"/>
      </c>
      <c r="O83" s="40">
        <f t="shared" si="87"/>
      </c>
      <c r="P83" s="41">
        <f t="shared" si="87"/>
      </c>
    </row>
    <row r="84" spans="1:16" ht="16.5" hidden="1">
      <c r="A84" s="142"/>
      <c r="B84" s="43">
        <f t="shared" si="73"/>
      </c>
      <c r="C84" s="88">
        <f>IF(ISERR(CHOOSE($E$2-'基本資料'!$B$3+1,'2月03日'!AG48,'2月04日'!AG48,'2月05日'!AG47,'2月06日'!AG48)),"",CHOOSE($E$2-'基本資料'!$B$3+1,'2月03日'!AG48,'2月04日'!AG48,'2月05日'!AG47,'2月06日'!AG48))</f>
      </c>
      <c r="D84" s="89">
        <f>IF(ISERR(CHOOSE($E$2-'基本資料'!$B$3+1,'2月03日'!AH48,'2月04日'!AH48,'2月05日'!AH47,'2月06日'!AH48)),"",CHOOSE($E$2-'基本資料'!$B$3+1,'2月03日'!AH48,'2月04日'!AH48,'2月05日'!AH47,'2月06日'!AH48))</f>
      </c>
      <c r="E84" s="89">
        <f>IF(ISERR(CHOOSE($E$2-'基本資料'!$B$3+1,'2月03日'!AI48,'2月04日'!AI48,'2月05日'!AI47,'2月06日'!AI48)),"",CHOOSE($E$2-'基本資料'!$B$3+1,'2月03日'!AI48,'2月04日'!AI48,'2月05日'!AI47,'2月06日'!AI48))</f>
      </c>
      <c r="F84" s="90">
        <f>IF(ISERR(CHOOSE($E$2-'基本資料'!$B$3+1,'2月03日'!AJ48,'2月04日'!AJ48,'2月05日'!AJ47,'2月06日'!AJ48)),"",CHOOSE($E$2-'基本資料'!$B$3+1,'2月03日'!AJ48,'2月04日'!AJ48,'2月05日'!AJ47,'2月06日'!AJ48))</f>
      </c>
      <c r="G84" s="44">
        <f>IF(B84="","",'基本資料'!$B$7+(B84-1)*'基本資料'!$B$8/60/24)</f>
      </c>
      <c r="H84" s="44">
        <f aca="true" t="shared" si="88" ref="H84:P84">IF(G84="","",G84+H$69*100/60/24)</f>
      </c>
      <c r="I84" s="44">
        <f t="shared" si="88"/>
      </c>
      <c r="J84" s="45">
        <f t="shared" si="88"/>
      </c>
      <c r="K84" s="46">
        <f t="shared" si="88"/>
      </c>
      <c r="L84" s="44">
        <f t="shared" si="88"/>
      </c>
      <c r="M84" s="45">
        <f t="shared" si="88"/>
      </c>
      <c r="N84" s="46">
        <f t="shared" si="88"/>
      </c>
      <c r="O84" s="44">
        <f t="shared" si="88"/>
      </c>
      <c r="P84" s="45">
        <f t="shared" si="88"/>
      </c>
    </row>
    <row r="85" spans="1:16" ht="15.75" customHeight="1" hidden="1">
      <c r="A85" s="142">
        <f>'基本資料'!N7</f>
        <v>14</v>
      </c>
      <c r="B85" s="35">
        <f aca="true" t="shared" si="89" ref="B85:B99">IF(C85="","",ROW()-84)</f>
      </c>
      <c r="C85" s="77">
        <f>IF(ISERR(CHOOSE($E$2-'基本資料'!$B$3+1,'2月03日'!AG49,'2月04日'!AG49,'2月05日'!AG48,'2月06日'!AG49)),"",CHOOSE($E$2-'基本資料'!$B$3+1,'2月03日'!AG49,'2月04日'!AG49,'2月05日'!AG48,'2月06日'!AG49))</f>
      </c>
      <c r="D85" s="78">
        <f>IF(ISERR(CHOOSE($E$2-'基本資料'!$B$3+1,'2月03日'!AH49,'2月04日'!AH49,'2月05日'!AH48,'2月06日'!AH49)),"",CHOOSE($E$2-'基本資料'!$B$3+1,'2月03日'!AH49,'2月04日'!AH49,'2月05日'!AH48,'2月06日'!AH49))</f>
      </c>
      <c r="E85" s="78">
        <f>IF(ISERR(CHOOSE($E$2-'基本資料'!$B$3+1,'2月03日'!AI49,'2月04日'!AI49,'2月05日'!AI48,'2月06日'!AI49)),"",CHOOSE($E$2-'基本資料'!$B$3+1,'2月03日'!AI49,'2月04日'!AI49,'2月05日'!AI48,'2月06日'!AI49))</f>
      </c>
      <c r="F85" s="79">
        <f>IF(ISERR(CHOOSE($E$2-'基本資料'!$B$3+1,'2月03日'!AJ49,'2月04日'!AJ49,'2月05日'!AJ48,'2月06日'!AJ49)),"",CHOOSE($E$2-'基本資料'!$B$3+1,'2月03日'!AJ49,'2月04日'!AJ49,'2月05日'!AJ48,'2月06日'!AJ49))</f>
      </c>
      <c r="G85" s="36">
        <f>IF(B85="","",P103+5/60/24)</f>
      </c>
      <c r="H85" s="36">
        <f>IF(G85="","",G85+H$3*100/60/24)</f>
      </c>
      <c r="I85" s="36">
        <f aca="true" t="shared" si="90" ref="I85:P85">IF(H85="","",H85+I$69*100/60/24)</f>
      </c>
      <c r="J85" s="37">
        <f t="shared" si="90"/>
      </c>
      <c r="K85" s="38">
        <f t="shared" si="90"/>
      </c>
      <c r="L85" s="36">
        <f t="shared" si="90"/>
      </c>
      <c r="M85" s="37">
        <f t="shared" si="90"/>
      </c>
      <c r="N85" s="38">
        <f t="shared" si="90"/>
      </c>
      <c r="O85" s="36">
        <f t="shared" si="90"/>
      </c>
      <c r="P85" s="37">
        <f t="shared" si="90"/>
      </c>
    </row>
    <row r="86" spans="1:16" ht="16.5" hidden="1">
      <c r="A86" s="142"/>
      <c r="B86" s="39">
        <f t="shared" si="89"/>
      </c>
      <c r="C86" s="80">
        <f>IF(ISERR(CHOOSE($E$2-'基本資料'!$B$3+1,'2月03日'!AG50,'2月04日'!AG50,'2月05日'!AG49,'2月06日'!AG50)),"",CHOOSE($E$2-'基本資料'!$B$3+1,'2月03日'!AG50,'2月04日'!AG50,'2月05日'!AG49,'2月06日'!AG50))</f>
      </c>
      <c r="D86" s="81">
        <f>IF(ISERR(CHOOSE($E$2-'基本資料'!$B$3+1,'2月03日'!AH50,'2月04日'!AH50,'2月05日'!AH49,'2月06日'!AH50)),"",CHOOSE($E$2-'基本資料'!$B$3+1,'2月03日'!AH50,'2月04日'!AH50,'2月05日'!AH49,'2月06日'!AH50))</f>
      </c>
      <c r="E86" s="81">
        <f>IF(ISERR(CHOOSE($E$2-'基本資料'!$B$3+1,'2月03日'!AI50,'2月04日'!AI50,'2月05日'!AI49,'2月06日'!AI50)),"",CHOOSE($E$2-'基本資料'!$B$3+1,'2月03日'!AI50,'2月04日'!AI50,'2月05日'!AI49,'2月06日'!AI50))</f>
      </c>
      <c r="F86" s="82">
        <f>IF(ISERR(CHOOSE($E$2-'基本資料'!$B$3+1,'2月03日'!AJ50,'2月04日'!AJ50,'2月05日'!AJ49,'2月06日'!AJ50)),"",CHOOSE($E$2-'基本資料'!$B$3+1,'2月03日'!AJ50,'2月04日'!AJ50,'2月05日'!AJ49,'2月06日'!AJ50))</f>
      </c>
      <c r="G86" s="40">
        <f>IF(B86="","",P104+5/60/24)</f>
      </c>
      <c r="H86" s="40">
        <f>IF(G86="","",G86+H$3*100/60/24)</f>
      </c>
      <c r="I86" s="40">
        <f aca="true" t="shared" si="91" ref="I86:P86">IF(H86="","",H86+I$69*100/60/24)</f>
      </c>
      <c r="J86" s="41">
        <f t="shared" si="91"/>
      </c>
      <c r="K86" s="42">
        <f t="shared" si="91"/>
      </c>
      <c r="L86" s="40">
        <f t="shared" si="91"/>
      </c>
      <c r="M86" s="41">
        <f t="shared" si="91"/>
      </c>
      <c r="N86" s="42">
        <f t="shared" si="91"/>
      </c>
      <c r="O86" s="40">
        <f t="shared" si="91"/>
      </c>
      <c r="P86" s="41">
        <f t="shared" si="91"/>
      </c>
    </row>
    <row r="87" spans="1:16" ht="16.5" hidden="1">
      <c r="A87" s="142"/>
      <c r="B87" s="43">
        <f t="shared" si="89"/>
      </c>
      <c r="C87" s="83">
        <f>IF(ISERR(CHOOSE($E$2-'基本資料'!$B$3+1,'2月03日'!AG51,'2月04日'!AG51,'2月05日'!AG50,'2月06日'!AG51)),"",CHOOSE($E$2-'基本資料'!$B$3+1,'2月03日'!AG51,'2月04日'!AG51,'2月05日'!AG50,'2月06日'!AG51))</f>
      </c>
      <c r="D87" s="84">
        <f>IF(ISERR(CHOOSE($E$2-'基本資料'!$B$3+1,'2月03日'!AH51,'2月04日'!AH51,'2月05日'!AH50,'2月06日'!AH51)),"",CHOOSE($E$2-'基本資料'!$B$3+1,'2月03日'!AH51,'2月04日'!AH51,'2月05日'!AH50,'2月06日'!AH51))</f>
      </c>
      <c r="E87" s="84">
        <f>IF(ISERR(CHOOSE($E$2-'基本資料'!$B$3+1,'2月03日'!AI51,'2月04日'!AI51,'2月05日'!AI50,'2月06日'!AI51)),"",CHOOSE($E$2-'基本資料'!$B$3+1,'2月03日'!AI51,'2月04日'!AI51,'2月05日'!AI50,'2月06日'!AI51))</f>
      </c>
      <c r="F87" s="85">
        <f>IF(ISERR(CHOOSE($E$2-'基本資料'!$B$3+1,'2月03日'!AJ51,'2月04日'!AJ51,'2月05日'!AJ50,'2月06日'!AJ51)),"",CHOOSE($E$2-'基本資料'!$B$3+1,'2月03日'!AJ51,'2月04日'!AJ51,'2月05日'!AJ50,'2月06日'!AJ51))</f>
      </c>
      <c r="G87" s="44">
        <f aca="true" t="shared" si="92" ref="G87:G99">IF(B87="","",P105+5/60/24)</f>
      </c>
      <c r="H87" s="44">
        <f aca="true" t="shared" si="93" ref="H87:P87">IF(G87="","",G87+H$69*100/60/24)</f>
      </c>
      <c r="I87" s="44">
        <f t="shared" si="93"/>
      </c>
      <c r="J87" s="45">
        <f t="shared" si="93"/>
      </c>
      <c r="K87" s="46">
        <f t="shared" si="93"/>
      </c>
      <c r="L87" s="44">
        <f t="shared" si="93"/>
      </c>
      <c r="M87" s="45">
        <f t="shared" si="93"/>
      </c>
      <c r="N87" s="46">
        <f t="shared" si="93"/>
      </c>
      <c r="O87" s="44">
        <f t="shared" si="93"/>
      </c>
      <c r="P87" s="45">
        <f t="shared" si="93"/>
      </c>
    </row>
    <row r="88" spans="1:16" ht="16.5" hidden="1">
      <c r="A88" s="142"/>
      <c r="B88" s="35">
        <f t="shared" si="89"/>
      </c>
      <c r="C88" s="86">
        <f>IF(ISERR(CHOOSE($E$2-'基本資料'!$B$3+1,'2月03日'!AG52,'2月04日'!AG52,'2月05日'!AG51,'2月06日'!AG52)),"",CHOOSE($E$2-'基本資料'!$B$3+1,'2月03日'!AG52,'2月04日'!AG52,'2月05日'!AG51,'2月06日'!AG52))</f>
      </c>
      <c r="D88" s="52">
        <f>IF(ISERR(CHOOSE($E$2-'基本資料'!$B$3+1,'2月03日'!AH52,'2月04日'!AH52,'2月05日'!AH51,'2月06日'!AH52)),"",CHOOSE($E$2-'基本資料'!$B$3+1,'2月03日'!AH52,'2月04日'!AH52,'2月05日'!AH51,'2月06日'!AH52))</f>
      </c>
      <c r="E88" s="52">
        <f>IF(ISERR(CHOOSE($E$2-'基本資料'!$B$3+1,'2月03日'!AI52,'2月04日'!AI52,'2月05日'!AI51,'2月06日'!AI52)),"",CHOOSE($E$2-'基本資料'!$B$3+1,'2月03日'!AI52,'2月04日'!AI52,'2月05日'!AI51,'2月06日'!AI52))</f>
      </c>
      <c r="F88" s="87">
        <f>IF(ISERR(CHOOSE($E$2-'基本資料'!$B$3+1,'2月03日'!AJ52,'2月04日'!AJ52,'2月05日'!AJ51,'2月06日'!AJ52)),"",CHOOSE($E$2-'基本資料'!$B$3+1,'2月03日'!AJ52,'2月04日'!AJ52,'2月05日'!AJ51,'2月06日'!AJ52))</f>
      </c>
      <c r="G88" s="36">
        <f t="shared" si="92"/>
      </c>
      <c r="H88" s="36">
        <f aca="true" t="shared" si="94" ref="H88:P88">IF(G88="","",G88+H$69*100/60/24)</f>
      </c>
      <c r="I88" s="36">
        <f t="shared" si="94"/>
      </c>
      <c r="J88" s="37">
        <f t="shared" si="94"/>
      </c>
      <c r="K88" s="38">
        <f t="shared" si="94"/>
      </c>
      <c r="L88" s="36">
        <f t="shared" si="94"/>
      </c>
      <c r="M88" s="37">
        <f t="shared" si="94"/>
      </c>
      <c r="N88" s="38">
        <f t="shared" si="94"/>
      </c>
      <c r="O88" s="36">
        <f t="shared" si="94"/>
      </c>
      <c r="P88" s="37">
        <f t="shared" si="94"/>
      </c>
    </row>
    <row r="89" spans="1:16" ht="16.5" hidden="1">
      <c r="A89" s="142"/>
      <c r="B89" s="39">
        <f t="shared" si="89"/>
      </c>
      <c r="C89" s="80">
        <f>IF(ISERR(CHOOSE($E$2-'基本資料'!$B$3+1,'2月03日'!AG53,'2月04日'!AG53,'2月05日'!AG52,'2月06日'!AG53)),"",CHOOSE($E$2-'基本資料'!$B$3+1,'2月03日'!AG53,'2月04日'!AG53,'2月05日'!AG52,'2月06日'!AG53))</f>
      </c>
      <c r="D89" s="81">
        <f>IF(ISERR(CHOOSE($E$2-'基本資料'!$B$3+1,'2月03日'!AH53,'2月04日'!AH53,'2月05日'!AH52,'2月06日'!AH53)),"",CHOOSE($E$2-'基本資料'!$B$3+1,'2月03日'!AH53,'2月04日'!AH53,'2月05日'!AH52,'2月06日'!AH53))</f>
      </c>
      <c r="E89" s="81">
        <f>IF(ISERR(CHOOSE($E$2-'基本資料'!$B$3+1,'2月03日'!AI53,'2月04日'!AI53,'2月05日'!AI52,'2月06日'!AI53)),"",CHOOSE($E$2-'基本資料'!$B$3+1,'2月03日'!AI53,'2月04日'!AI53,'2月05日'!AI52,'2月06日'!AI53))</f>
      </c>
      <c r="F89" s="82">
        <f>IF(ISERR(CHOOSE($E$2-'基本資料'!$B$3+1,'2月03日'!AJ53,'2月04日'!AJ53,'2月05日'!AJ52,'2月06日'!AJ53)),"",CHOOSE($E$2-'基本資料'!$B$3+1,'2月03日'!AJ53,'2月04日'!AJ53,'2月05日'!AJ52,'2月06日'!AJ53))</f>
      </c>
      <c r="G89" s="40">
        <f t="shared" si="92"/>
      </c>
      <c r="H89" s="40">
        <f aca="true" t="shared" si="95" ref="H89:P89">IF(G89="","",G89+H$69*100/60/24)</f>
      </c>
      <c r="I89" s="40">
        <f t="shared" si="95"/>
      </c>
      <c r="J89" s="41">
        <f t="shared" si="95"/>
      </c>
      <c r="K89" s="42">
        <f t="shared" si="95"/>
      </c>
      <c r="L89" s="40">
        <f t="shared" si="95"/>
      </c>
      <c r="M89" s="41">
        <f t="shared" si="95"/>
      </c>
      <c r="N89" s="42">
        <f t="shared" si="95"/>
      </c>
      <c r="O89" s="40">
        <f t="shared" si="95"/>
      </c>
      <c r="P89" s="41">
        <f t="shared" si="95"/>
      </c>
    </row>
    <row r="90" spans="1:16" ht="16.5" hidden="1">
      <c r="A90" s="142"/>
      <c r="B90" s="43">
        <f t="shared" si="89"/>
      </c>
      <c r="C90" s="83">
        <f>IF(ISERR(CHOOSE($E$2-'基本資料'!$B$3+1,'2月03日'!AG54,'2月04日'!AG54,'2月05日'!AG53,'2月06日'!AG54)),"",CHOOSE($E$2-'基本資料'!$B$3+1,'2月03日'!AG54,'2月04日'!AG54,'2月05日'!AG53,'2月06日'!AG54))</f>
      </c>
      <c r="D90" s="84">
        <f>IF(ISERR(CHOOSE($E$2-'基本資料'!$B$3+1,'2月03日'!AH54,'2月04日'!AH54,'2月05日'!AH53,'2月06日'!AH54)),"",CHOOSE($E$2-'基本資料'!$B$3+1,'2月03日'!AH54,'2月04日'!AH54,'2月05日'!AH53,'2月06日'!AH54))</f>
      </c>
      <c r="E90" s="84">
        <f>IF(ISERR(CHOOSE($E$2-'基本資料'!$B$3+1,'2月03日'!AI54,'2月04日'!AI54,'2月05日'!AI53,'2月06日'!AI54)),"",CHOOSE($E$2-'基本資料'!$B$3+1,'2月03日'!AI54,'2月04日'!AI54,'2月05日'!AI53,'2月06日'!AI54))</f>
      </c>
      <c r="F90" s="85">
        <f>IF(ISERR(CHOOSE($E$2-'基本資料'!$B$3+1,'2月03日'!AJ54,'2月04日'!AJ54,'2月05日'!AJ53,'2月06日'!AJ54)),"",CHOOSE($E$2-'基本資料'!$B$3+1,'2月03日'!AJ54,'2月04日'!AJ54,'2月05日'!AJ53,'2月06日'!AJ54))</f>
      </c>
      <c r="G90" s="44">
        <f t="shared" si="92"/>
      </c>
      <c r="H90" s="44">
        <f aca="true" t="shared" si="96" ref="H90:P90">IF(G90="","",G90+H$69*100/60/24)</f>
      </c>
      <c r="I90" s="44">
        <f t="shared" si="96"/>
      </c>
      <c r="J90" s="45">
        <f t="shared" si="96"/>
      </c>
      <c r="K90" s="46">
        <f t="shared" si="96"/>
      </c>
      <c r="L90" s="44">
        <f t="shared" si="96"/>
      </c>
      <c r="M90" s="45">
        <f t="shared" si="96"/>
      </c>
      <c r="N90" s="46">
        <f t="shared" si="96"/>
      </c>
      <c r="O90" s="44">
        <f t="shared" si="96"/>
      </c>
      <c r="P90" s="45">
        <f t="shared" si="96"/>
      </c>
    </row>
    <row r="91" spans="1:16" ht="16.5" hidden="1">
      <c r="A91" s="142"/>
      <c r="B91" s="35">
        <f t="shared" si="89"/>
      </c>
      <c r="C91" s="86">
        <f>IF(ISERR(CHOOSE($E$2-'基本資料'!$B$3+1,'2月03日'!AG55,'2月04日'!AG55,'2月05日'!AG54,'2月06日'!AG55)),"",CHOOSE($E$2-'基本資料'!$B$3+1,'2月03日'!AG55,'2月04日'!AG55,'2月05日'!AG54,'2月06日'!AG55))</f>
      </c>
      <c r="D91" s="52">
        <f>IF(ISERR(CHOOSE($E$2-'基本資料'!$B$3+1,'2月03日'!AH55,'2月04日'!AH55,'2月05日'!AH54,'2月06日'!AH55)),"",CHOOSE($E$2-'基本資料'!$B$3+1,'2月03日'!AH55,'2月04日'!AH55,'2月05日'!AH54,'2月06日'!AH55))</f>
      </c>
      <c r="E91" s="52">
        <f>IF(ISERR(CHOOSE($E$2-'基本資料'!$B$3+1,'2月03日'!AI55,'2月04日'!AI55,'2月05日'!AI54,'2月06日'!AI55)),"",CHOOSE($E$2-'基本資料'!$B$3+1,'2月03日'!AI55,'2月04日'!AI55,'2月05日'!AI54,'2月06日'!AI55))</f>
      </c>
      <c r="F91" s="87">
        <f>IF(ISERR(CHOOSE($E$2-'基本資料'!$B$3+1,'2月03日'!AJ55,'2月04日'!AJ55,'2月05日'!AJ54,'2月06日'!AJ55)),"",CHOOSE($E$2-'基本資料'!$B$3+1,'2月03日'!AJ55,'2月04日'!AJ55,'2月05日'!AJ54,'2月06日'!AJ55))</f>
      </c>
      <c r="G91" s="36">
        <f t="shared" si="92"/>
      </c>
      <c r="H91" s="36">
        <f aca="true" t="shared" si="97" ref="H91:P91">IF(G91="","",G91+H$69*100/60/24)</f>
      </c>
      <c r="I91" s="36">
        <f t="shared" si="97"/>
      </c>
      <c r="J91" s="37">
        <f t="shared" si="97"/>
      </c>
      <c r="K91" s="38">
        <f t="shared" si="97"/>
      </c>
      <c r="L91" s="36">
        <f t="shared" si="97"/>
      </c>
      <c r="M91" s="37">
        <f t="shared" si="97"/>
      </c>
      <c r="N91" s="38">
        <f t="shared" si="97"/>
      </c>
      <c r="O91" s="36">
        <f t="shared" si="97"/>
      </c>
      <c r="P91" s="37">
        <f t="shared" si="97"/>
      </c>
    </row>
    <row r="92" spans="1:16" ht="16.5" hidden="1">
      <c r="A92" s="142"/>
      <c r="B92" s="39">
        <f t="shared" si="89"/>
      </c>
      <c r="C92" s="80">
        <f>IF(ISERR(CHOOSE($E$2-'基本資料'!$B$3+1,'2月03日'!AG56,'2月04日'!AG56,'2月05日'!AG55,'2月06日'!AG56)),"",CHOOSE($E$2-'基本資料'!$B$3+1,'2月03日'!AG56,'2月04日'!AG56,'2月05日'!AG55,'2月06日'!AG56))</f>
      </c>
      <c r="D92" s="81">
        <f>IF(ISERR(CHOOSE($E$2-'基本資料'!$B$3+1,'2月03日'!AH56,'2月04日'!AH56,'2月05日'!AH55,'2月06日'!AH56)),"",CHOOSE($E$2-'基本資料'!$B$3+1,'2月03日'!AH56,'2月04日'!AH56,'2月05日'!AH55,'2月06日'!AH56))</f>
      </c>
      <c r="E92" s="81">
        <f>IF(ISERR(CHOOSE($E$2-'基本資料'!$B$3+1,'2月03日'!AI56,'2月04日'!AI56,'2月05日'!AI55,'2月06日'!AI56)),"",CHOOSE($E$2-'基本資料'!$B$3+1,'2月03日'!AI56,'2月04日'!AI56,'2月05日'!AI55,'2月06日'!AI56))</f>
      </c>
      <c r="F92" s="82">
        <f>IF(ISERR(CHOOSE($E$2-'基本資料'!$B$3+1,'2月03日'!AJ56,'2月04日'!AJ56,'2月05日'!AJ55,'2月06日'!AJ56)),"",CHOOSE($E$2-'基本資料'!$B$3+1,'2月03日'!AJ56,'2月04日'!AJ56,'2月05日'!AJ55,'2月06日'!AJ56))</f>
      </c>
      <c r="G92" s="40">
        <f t="shared" si="92"/>
      </c>
      <c r="H92" s="40">
        <f aca="true" t="shared" si="98" ref="H92:P92">IF(G92="","",G92+H$69*100/60/24)</f>
      </c>
      <c r="I92" s="40">
        <f t="shared" si="98"/>
      </c>
      <c r="J92" s="41">
        <f t="shared" si="98"/>
      </c>
      <c r="K92" s="42">
        <f t="shared" si="98"/>
      </c>
      <c r="L92" s="40">
        <f t="shared" si="98"/>
      </c>
      <c r="M92" s="41">
        <f t="shared" si="98"/>
      </c>
      <c r="N92" s="42">
        <f t="shared" si="98"/>
      </c>
      <c r="O92" s="40">
        <f t="shared" si="98"/>
      </c>
      <c r="P92" s="41">
        <f t="shared" si="98"/>
      </c>
    </row>
    <row r="93" spans="1:16" ht="16.5" hidden="1">
      <c r="A93" s="142"/>
      <c r="B93" s="43">
        <f t="shared" si="89"/>
      </c>
      <c r="C93" s="83">
        <f>IF(ISERR(CHOOSE($E$2-'基本資料'!$B$3+1,'2月03日'!AG57,'2月04日'!AG57,'2月05日'!AG56,'2月06日'!AG57)),"",CHOOSE($E$2-'基本資料'!$B$3+1,'2月03日'!AG57,'2月04日'!AG57,'2月05日'!AG56,'2月06日'!AG57))</f>
      </c>
      <c r="D93" s="84">
        <f>IF(ISERR(CHOOSE($E$2-'基本資料'!$B$3+1,'2月03日'!AH57,'2月04日'!AH57,'2月05日'!AH56,'2月06日'!AH57)),"",CHOOSE($E$2-'基本資料'!$B$3+1,'2月03日'!AH57,'2月04日'!AH57,'2月05日'!AH56,'2月06日'!AH57))</f>
      </c>
      <c r="E93" s="84">
        <f>IF(ISERR(CHOOSE($E$2-'基本資料'!$B$3+1,'2月03日'!AI57,'2月04日'!AI57,'2月05日'!AI56,'2月06日'!AI57)),"",CHOOSE($E$2-'基本資料'!$B$3+1,'2月03日'!AI57,'2月04日'!AI57,'2月05日'!AI56,'2月06日'!AI57))</f>
      </c>
      <c r="F93" s="85">
        <f>IF(ISERR(CHOOSE($E$2-'基本資料'!$B$3+1,'2月03日'!AJ57,'2月04日'!AJ57,'2月05日'!AJ56,'2月06日'!AJ57)),"",CHOOSE($E$2-'基本資料'!$B$3+1,'2月03日'!AJ57,'2月04日'!AJ57,'2月05日'!AJ56,'2月06日'!AJ57))</f>
      </c>
      <c r="G93" s="44">
        <f t="shared" si="92"/>
      </c>
      <c r="H93" s="44">
        <f aca="true" t="shared" si="99" ref="H93:P93">IF(G93="","",G93+H$69*100/60/24)</f>
      </c>
      <c r="I93" s="44">
        <f t="shared" si="99"/>
      </c>
      <c r="J93" s="45">
        <f t="shared" si="99"/>
      </c>
      <c r="K93" s="46">
        <f t="shared" si="99"/>
      </c>
      <c r="L93" s="44">
        <f t="shared" si="99"/>
      </c>
      <c r="M93" s="45">
        <f t="shared" si="99"/>
      </c>
      <c r="N93" s="46">
        <f t="shared" si="99"/>
      </c>
      <c r="O93" s="44">
        <f t="shared" si="99"/>
      </c>
      <c r="P93" s="45">
        <f t="shared" si="99"/>
      </c>
    </row>
    <row r="94" spans="1:16" ht="16.5" hidden="1">
      <c r="A94" s="142"/>
      <c r="B94" s="35">
        <f t="shared" si="89"/>
      </c>
      <c r="C94" s="86">
        <f>IF(ISERR(CHOOSE($E$2-'基本資料'!$B$3+1,'2月03日'!AG58,'2月04日'!AG58,'2月05日'!AG57,'2月06日'!AG58)),"",CHOOSE($E$2-'基本資料'!$B$3+1,'2月03日'!AG58,'2月04日'!AG58,'2月05日'!AG57,'2月06日'!AG58))</f>
      </c>
      <c r="D94" s="52">
        <f>IF(ISERR(CHOOSE($E$2-'基本資料'!$B$3+1,'2月03日'!AH58,'2月04日'!AH58,'2月05日'!AH57,'2月06日'!AH58)),"",CHOOSE($E$2-'基本資料'!$B$3+1,'2月03日'!AH58,'2月04日'!AH58,'2月05日'!AH57,'2月06日'!AH58))</f>
      </c>
      <c r="E94" s="52">
        <f>IF(ISERR(CHOOSE($E$2-'基本資料'!$B$3+1,'2月03日'!AI58,'2月04日'!AI58,'2月05日'!AI57,'2月06日'!AI58)),"",CHOOSE($E$2-'基本資料'!$B$3+1,'2月03日'!AI58,'2月04日'!AI58,'2月05日'!AI57,'2月06日'!AI58))</f>
      </c>
      <c r="F94" s="87">
        <f>IF(ISERR(CHOOSE($E$2-'基本資料'!$B$3+1,'2月03日'!AJ58,'2月04日'!AJ58,'2月05日'!AJ57,'2月06日'!AJ58)),"",CHOOSE($E$2-'基本資料'!$B$3+1,'2月03日'!AJ58,'2月04日'!AJ58,'2月05日'!AJ57,'2月06日'!AJ58))</f>
      </c>
      <c r="G94" s="36">
        <f t="shared" si="92"/>
      </c>
      <c r="H94" s="36">
        <f aca="true" t="shared" si="100" ref="H94:P94">IF(G94="","",G94+H$69*100/60/24)</f>
      </c>
      <c r="I94" s="36">
        <f t="shared" si="100"/>
      </c>
      <c r="J94" s="37">
        <f t="shared" si="100"/>
      </c>
      <c r="K94" s="38">
        <f t="shared" si="100"/>
      </c>
      <c r="L94" s="36">
        <f t="shared" si="100"/>
      </c>
      <c r="M94" s="37">
        <f t="shared" si="100"/>
      </c>
      <c r="N94" s="38">
        <f t="shared" si="100"/>
      </c>
      <c r="O94" s="36">
        <f t="shared" si="100"/>
      </c>
      <c r="P94" s="37">
        <f t="shared" si="100"/>
      </c>
    </row>
    <row r="95" spans="1:16" ht="16.5" hidden="1">
      <c r="A95" s="142"/>
      <c r="B95" s="39">
        <f t="shared" si="89"/>
      </c>
      <c r="C95" s="80">
        <f>IF(ISERR(CHOOSE($E$2-'基本資料'!$B$3+1,'2月03日'!AG59,'2月04日'!AG59,'2月05日'!AG58,'2月06日'!AG59)),"",CHOOSE($E$2-'基本資料'!$B$3+1,'2月03日'!AG59,'2月04日'!AG59,'2月05日'!AG58,'2月06日'!AG59))</f>
      </c>
      <c r="D95" s="81">
        <f>IF(ISERR(CHOOSE($E$2-'基本資料'!$B$3+1,'2月03日'!AH59,'2月04日'!AH59,'2月05日'!AH58,'2月06日'!AH59)),"",CHOOSE($E$2-'基本資料'!$B$3+1,'2月03日'!AH59,'2月04日'!AH59,'2月05日'!AH58,'2月06日'!AH59))</f>
      </c>
      <c r="E95" s="81">
        <f>IF(ISERR(CHOOSE($E$2-'基本資料'!$B$3+1,'2月03日'!AI59,'2月04日'!AI59,'2月05日'!AI58,'2月06日'!AI59)),"",CHOOSE($E$2-'基本資料'!$B$3+1,'2月03日'!AI59,'2月04日'!AI59,'2月05日'!AI58,'2月06日'!AI59))</f>
      </c>
      <c r="F95" s="82">
        <f>IF(ISERR(CHOOSE($E$2-'基本資料'!$B$3+1,'2月03日'!AJ59,'2月04日'!AJ59,'2月05日'!AJ58,'2月06日'!AJ59)),"",CHOOSE($E$2-'基本資料'!$B$3+1,'2月03日'!AJ59,'2月04日'!AJ59,'2月05日'!AJ58,'2月06日'!AJ59))</f>
      </c>
      <c r="G95" s="40">
        <f t="shared" si="92"/>
      </c>
      <c r="H95" s="40">
        <f aca="true" t="shared" si="101" ref="H95:P95">IF(G95="","",G95+H$69*100/60/24)</f>
      </c>
      <c r="I95" s="40">
        <f t="shared" si="101"/>
      </c>
      <c r="J95" s="41">
        <f t="shared" si="101"/>
      </c>
      <c r="K95" s="42">
        <f t="shared" si="101"/>
      </c>
      <c r="L95" s="40">
        <f t="shared" si="101"/>
      </c>
      <c r="M95" s="41">
        <f t="shared" si="101"/>
      </c>
      <c r="N95" s="42">
        <f t="shared" si="101"/>
      </c>
      <c r="O95" s="40">
        <f t="shared" si="101"/>
      </c>
      <c r="P95" s="41">
        <f t="shared" si="101"/>
      </c>
    </row>
    <row r="96" spans="1:16" ht="16.5" hidden="1">
      <c r="A96" s="142"/>
      <c r="B96" s="43">
        <f t="shared" si="89"/>
      </c>
      <c r="C96" s="83">
        <f>IF(ISERR(CHOOSE($E$2-'基本資料'!$B$3+1,'2月03日'!AG60,'2月04日'!AG60,'2月05日'!AG59,'2月06日'!AG60)),"",CHOOSE($E$2-'基本資料'!$B$3+1,'2月03日'!AG60,'2月04日'!AG60,'2月05日'!AG59,'2月06日'!AG60))</f>
      </c>
      <c r="D96" s="84">
        <f>IF(ISERR(CHOOSE($E$2-'基本資料'!$B$3+1,'2月03日'!AH60,'2月04日'!AH60,'2月05日'!AH59,'2月06日'!AH60)),"",CHOOSE($E$2-'基本資料'!$B$3+1,'2月03日'!AH60,'2月04日'!AH60,'2月05日'!AH59,'2月06日'!AH60))</f>
      </c>
      <c r="E96" s="84">
        <f>IF(ISERR(CHOOSE($E$2-'基本資料'!$B$3+1,'2月03日'!AI60,'2月04日'!AI60,'2月05日'!AI59,'2月06日'!AI60)),"",CHOOSE($E$2-'基本資料'!$B$3+1,'2月03日'!AI60,'2月04日'!AI60,'2月05日'!AI59,'2月06日'!AI60))</f>
      </c>
      <c r="F96" s="85">
        <f>IF(ISERR(CHOOSE($E$2-'基本資料'!$B$3+1,'2月03日'!AJ60,'2月04日'!AJ60,'2月05日'!AJ59,'2月06日'!AJ60)),"",CHOOSE($E$2-'基本資料'!$B$3+1,'2月03日'!AJ60,'2月04日'!AJ60,'2月05日'!AJ59,'2月06日'!AJ60))</f>
      </c>
      <c r="G96" s="44">
        <f t="shared" si="92"/>
      </c>
      <c r="H96" s="44">
        <f aca="true" t="shared" si="102" ref="H96:P96">IF(G96="","",G96+H$69*100/60/24)</f>
      </c>
      <c r="I96" s="44">
        <f t="shared" si="102"/>
      </c>
      <c r="J96" s="45">
        <f t="shared" si="102"/>
      </c>
      <c r="K96" s="46">
        <f t="shared" si="102"/>
      </c>
      <c r="L96" s="44">
        <f t="shared" si="102"/>
      </c>
      <c r="M96" s="45">
        <f t="shared" si="102"/>
      </c>
      <c r="N96" s="46">
        <f t="shared" si="102"/>
      </c>
      <c r="O96" s="44">
        <f t="shared" si="102"/>
      </c>
      <c r="P96" s="45">
        <f t="shared" si="102"/>
      </c>
    </row>
    <row r="97" spans="1:16" ht="16.5" hidden="1">
      <c r="A97" s="142"/>
      <c r="B97" s="35">
        <f t="shared" si="89"/>
      </c>
      <c r="C97" s="86">
        <f>IF(ISERR(CHOOSE($E$2-'基本資料'!$B$3+1,'2月03日'!AG61,'2月04日'!AG61,'2月05日'!AG60,'2月06日'!AG61)),"",CHOOSE($E$2-'基本資料'!$B$3+1,'2月03日'!AG61,'2月04日'!AG61,'2月05日'!AG60,'2月06日'!AG61))</f>
      </c>
      <c r="D97" s="52">
        <f>IF(ISERR(CHOOSE($E$2-'基本資料'!$B$3+1,'2月03日'!AH61,'2月04日'!AH61,'2月05日'!AH60,'2月06日'!AH61)),"",CHOOSE($E$2-'基本資料'!$B$3+1,'2月03日'!AH61,'2月04日'!AH61,'2月05日'!AH60,'2月06日'!AH61))</f>
      </c>
      <c r="E97" s="52">
        <f>IF(ISERR(CHOOSE($E$2-'基本資料'!$B$3+1,'2月03日'!AI61,'2月04日'!AI61,'2月05日'!AI60,'2月06日'!AI61)),"",CHOOSE($E$2-'基本資料'!$B$3+1,'2月03日'!AI61,'2月04日'!AI61,'2月05日'!AI60,'2月06日'!AI61))</f>
      </c>
      <c r="F97" s="87">
        <f>IF(ISERR(CHOOSE($E$2-'基本資料'!$B$3+1,'2月03日'!AJ61,'2月04日'!AJ61,'2月05日'!AJ60,'2月06日'!AJ61)),"",CHOOSE($E$2-'基本資料'!$B$3+1,'2月03日'!AJ61,'2月04日'!AJ61,'2月05日'!AJ60,'2月06日'!AJ61))</f>
      </c>
      <c r="G97" s="36">
        <f t="shared" si="92"/>
      </c>
      <c r="H97" s="36">
        <f aca="true" t="shared" si="103" ref="H97:P97">IF(G97="","",G97+H$69*100/60/24)</f>
      </c>
      <c r="I97" s="36">
        <f t="shared" si="103"/>
      </c>
      <c r="J97" s="37">
        <f t="shared" si="103"/>
      </c>
      <c r="K97" s="38">
        <f t="shared" si="103"/>
      </c>
      <c r="L97" s="36">
        <f t="shared" si="103"/>
      </c>
      <c r="M97" s="37">
        <f t="shared" si="103"/>
      </c>
      <c r="N97" s="38">
        <f t="shared" si="103"/>
      </c>
      <c r="O97" s="36">
        <f t="shared" si="103"/>
      </c>
      <c r="P97" s="37">
        <f t="shared" si="103"/>
      </c>
    </row>
    <row r="98" spans="1:16" ht="16.5" hidden="1">
      <c r="A98" s="142"/>
      <c r="B98" s="39">
        <f t="shared" si="89"/>
      </c>
      <c r="C98" s="80">
        <f>IF(ISERR(CHOOSE($E$2-'基本資料'!$B$3+1,'2月03日'!AG62,'2月04日'!AG62,'2月05日'!AG61,'2月06日'!AG62)),"",CHOOSE($E$2-'基本資料'!$B$3+1,'2月03日'!AG62,'2月04日'!AG62,'2月05日'!AG61,'2月06日'!AG62))</f>
      </c>
      <c r="D98" s="81">
        <f>IF(ISERR(CHOOSE($E$2-'基本資料'!$B$3+1,'2月03日'!AH62,'2月04日'!AH62,'2月05日'!AH61,'2月06日'!AH62)),"",CHOOSE($E$2-'基本資料'!$B$3+1,'2月03日'!AH62,'2月04日'!AH62,'2月05日'!AH61,'2月06日'!AH62))</f>
      </c>
      <c r="E98" s="81">
        <f>IF(ISERR(CHOOSE($E$2-'基本資料'!$B$3+1,'2月03日'!AI62,'2月04日'!AI62,'2月05日'!AI61,'2月06日'!AI62)),"",CHOOSE($E$2-'基本資料'!$B$3+1,'2月03日'!AI62,'2月04日'!AI62,'2月05日'!AI61,'2月06日'!AI62))</f>
      </c>
      <c r="F98" s="82">
        <f>IF(ISERR(CHOOSE($E$2-'基本資料'!$B$3+1,'2月03日'!AJ62,'2月04日'!AJ62,'2月05日'!AJ61,'2月06日'!AJ62)),"",CHOOSE($E$2-'基本資料'!$B$3+1,'2月03日'!AJ62,'2月04日'!AJ62,'2月05日'!AJ61,'2月06日'!AJ62))</f>
      </c>
      <c r="G98" s="40">
        <f t="shared" si="92"/>
      </c>
      <c r="H98" s="40">
        <f aca="true" t="shared" si="104" ref="H98:P98">IF(G98="","",G98+H$69*100/60/24)</f>
      </c>
      <c r="I98" s="40">
        <f t="shared" si="104"/>
      </c>
      <c r="J98" s="41">
        <f t="shared" si="104"/>
      </c>
      <c r="K98" s="42">
        <f t="shared" si="104"/>
      </c>
      <c r="L98" s="40">
        <f t="shared" si="104"/>
      </c>
      <c r="M98" s="41">
        <f t="shared" si="104"/>
      </c>
      <c r="N98" s="42">
        <f t="shared" si="104"/>
      </c>
      <c r="O98" s="40">
        <f t="shared" si="104"/>
      </c>
      <c r="P98" s="41">
        <f t="shared" si="104"/>
      </c>
    </row>
    <row r="99" spans="1:16" ht="16.5" hidden="1">
      <c r="A99" s="142"/>
      <c r="B99" s="43">
        <f t="shared" si="89"/>
      </c>
      <c r="C99" s="88">
        <f>IF(ISERR(CHOOSE($E$2-'基本資料'!$B$3+1,'2月03日'!AG63,'2月04日'!AG63,'2月05日'!AG62,'2月06日'!AG63)),"",CHOOSE($E$2-'基本資料'!$B$3+1,'2月03日'!AG63,'2月04日'!AG63,'2月05日'!AG62,'2月06日'!AG63))</f>
      </c>
      <c r="D99" s="89">
        <f>IF(ISERR(CHOOSE($E$2-'基本資料'!$B$3+1,'2月03日'!AH63,'2月04日'!AH63,'2月05日'!AH62,'2月06日'!AH63)),"",CHOOSE($E$2-'基本資料'!$B$3+1,'2月03日'!AH63,'2月04日'!AH63,'2月05日'!AH62,'2月06日'!AH63))</f>
      </c>
      <c r="E99" s="89">
        <f>IF(ISERR(CHOOSE($E$2-'基本資料'!$B$3+1,'2月03日'!AI63,'2月04日'!AI63,'2月05日'!AI62,'2月06日'!AI63)),"",CHOOSE($E$2-'基本資料'!$B$3+1,'2月03日'!AI63,'2月04日'!AI63,'2月05日'!AI62,'2月06日'!AI63))</f>
      </c>
      <c r="F99" s="90">
        <f>IF(ISERR(CHOOSE($E$2-'基本資料'!$B$3+1,'2月03日'!AJ63,'2月04日'!AJ63,'2月05日'!AJ62,'2月06日'!AJ63)),"",CHOOSE($E$2-'基本資料'!$B$3+1,'2月03日'!AJ63,'2月04日'!AJ63,'2月05日'!AJ62,'2月06日'!AJ63))</f>
      </c>
      <c r="G99" s="44">
        <f t="shared" si="92"/>
      </c>
      <c r="H99" s="44">
        <f aca="true" t="shared" si="105" ref="H99:P99">IF(G99="","",G99+H$69*100/60/24)</f>
      </c>
      <c r="I99" s="44">
        <f t="shared" si="105"/>
      </c>
      <c r="J99" s="45">
        <f t="shared" si="105"/>
      </c>
      <c r="K99" s="46">
        <f t="shared" si="105"/>
      </c>
      <c r="L99" s="44">
        <f t="shared" si="105"/>
      </c>
      <c r="M99" s="45">
        <f t="shared" si="105"/>
      </c>
      <c r="N99" s="46">
        <f t="shared" si="105"/>
      </c>
      <c r="O99" s="44">
        <f t="shared" si="105"/>
      </c>
      <c r="P99" s="45">
        <f t="shared" si="105"/>
      </c>
    </row>
    <row r="100" spans="1:16" ht="16.5" hidden="1">
      <c r="A100" s="144" t="str">
        <f>A1</f>
        <v>渣打全國業餘高爾夫2015年2月份北區分區月賽</v>
      </c>
      <c r="B100" s="144"/>
      <c r="C100" s="144"/>
      <c r="D100" s="144"/>
      <c r="E100" s="144"/>
      <c r="F100" s="145"/>
      <c r="G100" s="30" t="s">
        <v>155</v>
      </c>
      <c r="H100" s="30">
        <f>A103</f>
        <v>14</v>
      </c>
      <c r="I100" s="30">
        <f aca="true" t="shared" si="106" ref="I100:P100">IF(H100+1&gt;18,1,H100+1)</f>
        <v>15</v>
      </c>
      <c r="J100" s="30">
        <f t="shared" si="106"/>
        <v>16</v>
      </c>
      <c r="K100" s="30">
        <f t="shared" si="106"/>
        <v>17</v>
      </c>
      <c r="L100" s="30">
        <f t="shared" si="106"/>
        <v>18</v>
      </c>
      <c r="M100" s="30">
        <f t="shared" si="106"/>
        <v>1</v>
      </c>
      <c r="N100" s="30">
        <f t="shared" si="106"/>
        <v>2</v>
      </c>
      <c r="O100" s="30">
        <f t="shared" si="106"/>
        <v>3</v>
      </c>
      <c r="P100" s="30">
        <f t="shared" si="106"/>
        <v>4</v>
      </c>
    </row>
    <row r="101" spans="1:16" ht="16.5" hidden="1">
      <c r="A101" s="146">
        <f>A2</f>
        <v>2</v>
      </c>
      <c r="B101" s="146"/>
      <c r="C101" s="146"/>
      <c r="D101" s="47"/>
      <c r="E101" s="147">
        <f>E2</f>
        <v>42041</v>
      </c>
      <c r="F101" s="148"/>
      <c r="G101" s="30" t="s">
        <v>156</v>
      </c>
      <c r="H101" s="53">
        <f aca="true" t="shared" si="107" ref="H101:P101">HLOOKUP(H100,洞別,2)</f>
        <v>5</v>
      </c>
      <c r="I101" s="30">
        <f t="shared" si="107"/>
        <v>4</v>
      </c>
      <c r="J101" s="30">
        <f t="shared" si="107"/>
        <v>3</v>
      </c>
      <c r="K101" s="30">
        <f t="shared" si="107"/>
        <v>4</v>
      </c>
      <c r="L101" s="30">
        <f t="shared" si="107"/>
        <v>4</v>
      </c>
      <c r="M101" s="30">
        <f t="shared" si="107"/>
        <v>4</v>
      </c>
      <c r="N101" s="30">
        <f t="shared" si="107"/>
        <v>4</v>
      </c>
      <c r="O101" s="30">
        <f t="shared" si="107"/>
        <v>4</v>
      </c>
      <c r="P101" s="30">
        <f t="shared" si="107"/>
        <v>3</v>
      </c>
    </row>
    <row r="102" spans="1:16" ht="16.5" hidden="1">
      <c r="A102" s="149" t="str">
        <f>A3</f>
        <v>旭陽高爾夫俱樂部</v>
      </c>
      <c r="B102" s="149"/>
      <c r="C102" s="149"/>
      <c r="D102" s="149"/>
      <c r="E102" s="149"/>
      <c r="F102" s="48"/>
      <c r="G102" s="33">
        <v>10</v>
      </c>
      <c r="H102" s="34">
        <f aca="true" t="shared" si="108" ref="H102:P102">CHOOSE(H101-2,0.12,0.15,0.18)+HLOOKUP(H100,洞別,3,FALSE)/100</f>
        <v>0.18</v>
      </c>
      <c r="I102" s="34">
        <f t="shared" si="108"/>
        <v>0.15</v>
      </c>
      <c r="J102" s="34">
        <f t="shared" si="108"/>
        <v>0.12</v>
      </c>
      <c r="K102" s="34">
        <f t="shared" si="108"/>
        <v>0.15</v>
      </c>
      <c r="L102" s="34">
        <f t="shared" si="108"/>
        <v>0.15</v>
      </c>
      <c r="M102" s="34">
        <f t="shared" si="108"/>
        <v>0.15</v>
      </c>
      <c r="N102" s="34">
        <f t="shared" si="108"/>
        <v>0.15</v>
      </c>
      <c r="O102" s="34">
        <f t="shared" si="108"/>
        <v>0.15</v>
      </c>
      <c r="P102" s="34">
        <f t="shared" si="108"/>
        <v>0.12</v>
      </c>
    </row>
    <row r="103" spans="1:16" ht="15.75" customHeight="1" hidden="1">
      <c r="A103" s="142">
        <f>A85</f>
        <v>14</v>
      </c>
      <c r="B103" s="49">
        <f aca="true" t="shared" si="109" ref="B103:B117">B85</f>
      </c>
      <c r="C103" s="52">
        <f aca="true" t="shared" si="110" ref="C103:F117">C85</f>
      </c>
      <c r="D103" s="52">
        <f t="shared" si="110"/>
      </c>
      <c r="E103" s="52">
        <f t="shared" si="110"/>
      </c>
      <c r="F103" s="91">
        <f t="shared" si="110"/>
      </c>
      <c r="G103" s="36">
        <f>IF(B103="","",'基本資料'!$B$7+(B103-1)*'基本資料'!$B$8/60/24)</f>
      </c>
      <c r="H103" s="36">
        <f aca="true" t="shared" si="111" ref="H103:P103">IF(G103="","",G103+H$102*100/60/24)</f>
      </c>
      <c r="I103" s="36">
        <f t="shared" si="111"/>
      </c>
      <c r="J103" s="37">
        <f t="shared" si="111"/>
      </c>
      <c r="K103" s="38">
        <f t="shared" si="111"/>
      </c>
      <c r="L103" s="36">
        <f t="shared" si="111"/>
      </c>
      <c r="M103" s="37">
        <f t="shared" si="111"/>
      </c>
      <c r="N103" s="38">
        <f t="shared" si="111"/>
      </c>
      <c r="O103" s="36">
        <f t="shared" si="111"/>
      </c>
      <c r="P103" s="37">
        <f t="shared" si="111"/>
      </c>
    </row>
    <row r="104" spans="1:16" ht="16.5" hidden="1">
      <c r="A104" s="143"/>
      <c r="B104" s="50">
        <f t="shared" si="109"/>
      </c>
      <c r="C104" s="81">
        <f t="shared" si="110"/>
      </c>
      <c r="D104" s="81">
        <f t="shared" si="110"/>
      </c>
      <c r="E104" s="81">
        <f t="shared" si="110"/>
      </c>
      <c r="F104" s="92">
        <f t="shared" si="110"/>
      </c>
      <c r="G104" s="42">
        <f>IF(B104="","",'基本資料'!$B$7+(B104-1)*'基本資料'!$B$8/60/24)</f>
      </c>
      <c r="H104" s="40">
        <f aca="true" t="shared" si="112" ref="H104:P104">IF(G104="","",G104+H$102*100/60/24)</f>
      </c>
      <c r="I104" s="40">
        <f t="shared" si="112"/>
      </c>
      <c r="J104" s="41">
        <f t="shared" si="112"/>
      </c>
      <c r="K104" s="42">
        <f t="shared" si="112"/>
      </c>
      <c r="L104" s="40">
        <f t="shared" si="112"/>
      </c>
      <c r="M104" s="41">
        <f t="shared" si="112"/>
      </c>
      <c r="N104" s="42">
        <f t="shared" si="112"/>
      </c>
      <c r="O104" s="40">
        <f t="shared" si="112"/>
      </c>
      <c r="P104" s="41">
        <f t="shared" si="112"/>
      </c>
    </row>
    <row r="105" spans="1:16" ht="16.5" hidden="1">
      <c r="A105" s="143"/>
      <c r="B105" s="51">
        <f t="shared" si="109"/>
      </c>
      <c r="C105" s="84">
        <f t="shared" si="110"/>
      </c>
      <c r="D105" s="84">
        <f t="shared" si="110"/>
      </c>
      <c r="E105" s="84">
        <f t="shared" si="110"/>
      </c>
      <c r="F105" s="93">
        <f t="shared" si="110"/>
      </c>
      <c r="G105" s="46">
        <f>IF(B105="","",'基本資料'!$B$7+(B105-1)*'基本資料'!$B$8/60/24)</f>
      </c>
      <c r="H105" s="44">
        <f aca="true" t="shared" si="113" ref="H105:P105">IF(G105="","",G105+H$102*100/60/24)</f>
      </c>
      <c r="I105" s="44">
        <f t="shared" si="113"/>
      </c>
      <c r="J105" s="45">
        <f t="shared" si="113"/>
      </c>
      <c r="K105" s="46">
        <f t="shared" si="113"/>
      </c>
      <c r="L105" s="44">
        <f t="shared" si="113"/>
      </c>
      <c r="M105" s="45">
        <f t="shared" si="113"/>
      </c>
      <c r="N105" s="46">
        <f t="shared" si="113"/>
      </c>
      <c r="O105" s="44">
        <f t="shared" si="113"/>
      </c>
      <c r="P105" s="45">
        <f t="shared" si="113"/>
      </c>
    </row>
    <row r="106" spans="1:16" ht="16.5" hidden="1">
      <c r="A106" s="143"/>
      <c r="B106" s="49">
        <f t="shared" si="109"/>
      </c>
      <c r="C106" s="52">
        <f t="shared" si="110"/>
      </c>
      <c r="D106" s="52">
        <f t="shared" si="110"/>
      </c>
      <c r="E106" s="52">
        <f t="shared" si="110"/>
      </c>
      <c r="F106" s="91">
        <f t="shared" si="110"/>
      </c>
      <c r="G106" s="36">
        <f>IF(B106="","",'基本資料'!$B$7+(B106-1)*'基本資料'!$B$8/60/24)</f>
      </c>
      <c r="H106" s="36">
        <f aca="true" t="shared" si="114" ref="H106:P106">IF(G106="","",G106+H$102*100/60/24)</f>
      </c>
      <c r="I106" s="36">
        <f t="shared" si="114"/>
      </c>
      <c r="J106" s="37">
        <f t="shared" si="114"/>
      </c>
      <c r="K106" s="38">
        <f t="shared" si="114"/>
      </c>
      <c r="L106" s="36">
        <f t="shared" si="114"/>
      </c>
      <c r="M106" s="37">
        <f t="shared" si="114"/>
      </c>
      <c r="N106" s="38">
        <f t="shared" si="114"/>
      </c>
      <c r="O106" s="36">
        <f t="shared" si="114"/>
      </c>
      <c r="P106" s="37">
        <f t="shared" si="114"/>
      </c>
    </row>
    <row r="107" spans="1:16" ht="16.5" hidden="1">
      <c r="A107" s="143"/>
      <c r="B107" s="50">
        <f t="shared" si="109"/>
      </c>
      <c r="C107" s="81">
        <f t="shared" si="110"/>
      </c>
      <c r="D107" s="81">
        <f t="shared" si="110"/>
      </c>
      <c r="E107" s="81">
        <f t="shared" si="110"/>
      </c>
      <c r="F107" s="92">
        <f t="shared" si="110"/>
      </c>
      <c r="G107" s="40">
        <f>IF(B107="","",'基本資料'!$B$7+(B107-1)*'基本資料'!$B$8/60/24)</f>
      </c>
      <c r="H107" s="40">
        <f aca="true" t="shared" si="115" ref="H107:P107">IF(G107="","",G107+H$102*100/60/24)</f>
      </c>
      <c r="I107" s="40">
        <f t="shared" si="115"/>
      </c>
      <c r="J107" s="41">
        <f t="shared" si="115"/>
      </c>
      <c r="K107" s="42">
        <f t="shared" si="115"/>
      </c>
      <c r="L107" s="40">
        <f t="shared" si="115"/>
      </c>
      <c r="M107" s="41">
        <f t="shared" si="115"/>
      </c>
      <c r="N107" s="42">
        <f t="shared" si="115"/>
      </c>
      <c r="O107" s="40">
        <f t="shared" si="115"/>
      </c>
      <c r="P107" s="41">
        <f t="shared" si="115"/>
      </c>
    </row>
    <row r="108" spans="1:16" ht="16.5" hidden="1">
      <c r="A108" s="143"/>
      <c r="B108" s="51">
        <f t="shared" si="109"/>
      </c>
      <c r="C108" s="84">
        <f t="shared" si="110"/>
      </c>
      <c r="D108" s="84">
        <f t="shared" si="110"/>
      </c>
      <c r="E108" s="84">
        <f t="shared" si="110"/>
      </c>
      <c r="F108" s="93">
        <f t="shared" si="110"/>
      </c>
      <c r="G108" s="44">
        <f>IF(B108="","",'基本資料'!$B$7+(B108-1)*'基本資料'!$B$8/60/24)</f>
      </c>
      <c r="H108" s="44">
        <f aca="true" t="shared" si="116" ref="H108:P108">IF(G108="","",G108+H$102*100/60/24)</f>
      </c>
      <c r="I108" s="44">
        <f t="shared" si="116"/>
      </c>
      <c r="J108" s="45">
        <f t="shared" si="116"/>
      </c>
      <c r="K108" s="46">
        <f t="shared" si="116"/>
      </c>
      <c r="L108" s="44">
        <f t="shared" si="116"/>
      </c>
      <c r="M108" s="45">
        <f t="shared" si="116"/>
      </c>
      <c r="N108" s="46">
        <f t="shared" si="116"/>
      </c>
      <c r="O108" s="44">
        <f t="shared" si="116"/>
      </c>
      <c r="P108" s="45">
        <f t="shared" si="116"/>
      </c>
    </row>
    <row r="109" spans="1:16" ht="16.5" hidden="1">
      <c r="A109" s="143"/>
      <c r="B109" s="49">
        <f t="shared" si="109"/>
      </c>
      <c r="C109" s="52">
        <f t="shared" si="110"/>
      </c>
      <c r="D109" s="52">
        <f t="shared" si="110"/>
      </c>
      <c r="E109" s="52">
        <f t="shared" si="110"/>
      </c>
      <c r="F109" s="91">
        <f t="shared" si="110"/>
      </c>
      <c r="G109" s="38">
        <f>IF(B109="","",'基本資料'!$B$7+(B109-1)*'基本資料'!$B$8/60/24)</f>
      </c>
      <c r="H109" s="36">
        <f aca="true" t="shared" si="117" ref="H109:P109">IF(G109="","",G109+H$102*100/60/24)</f>
      </c>
      <c r="I109" s="36">
        <f t="shared" si="117"/>
      </c>
      <c r="J109" s="37">
        <f t="shared" si="117"/>
      </c>
      <c r="K109" s="38">
        <f t="shared" si="117"/>
      </c>
      <c r="L109" s="36">
        <f t="shared" si="117"/>
      </c>
      <c r="M109" s="37">
        <f t="shared" si="117"/>
      </c>
      <c r="N109" s="38">
        <f t="shared" si="117"/>
      </c>
      <c r="O109" s="36">
        <f t="shared" si="117"/>
      </c>
      <c r="P109" s="37">
        <f t="shared" si="117"/>
      </c>
    </row>
    <row r="110" spans="1:16" ht="16.5" hidden="1">
      <c r="A110" s="143"/>
      <c r="B110" s="50">
        <f t="shared" si="109"/>
      </c>
      <c r="C110" s="81">
        <f t="shared" si="110"/>
      </c>
      <c r="D110" s="81">
        <f t="shared" si="110"/>
      </c>
      <c r="E110" s="81">
        <f t="shared" si="110"/>
      </c>
      <c r="F110" s="92">
        <f t="shared" si="110"/>
      </c>
      <c r="G110" s="42">
        <f>IF(B110="","",'基本資料'!$B$7+(B110-1)*'基本資料'!$B$8/60/24)</f>
      </c>
      <c r="H110" s="40">
        <f aca="true" t="shared" si="118" ref="H110:P110">IF(G110="","",G110+H$102*100/60/24)</f>
      </c>
      <c r="I110" s="40">
        <f t="shared" si="118"/>
      </c>
      <c r="J110" s="41">
        <f t="shared" si="118"/>
      </c>
      <c r="K110" s="42">
        <f t="shared" si="118"/>
      </c>
      <c r="L110" s="40">
        <f t="shared" si="118"/>
      </c>
      <c r="M110" s="41">
        <f t="shared" si="118"/>
      </c>
      <c r="N110" s="42">
        <f t="shared" si="118"/>
      </c>
      <c r="O110" s="40">
        <f t="shared" si="118"/>
      </c>
      <c r="P110" s="41">
        <f t="shared" si="118"/>
      </c>
    </row>
    <row r="111" spans="1:16" ht="16.5" hidden="1">
      <c r="A111" s="143"/>
      <c r="B111" s="51">
        <f t="shared" si="109"/>
      </c>
      <c r="C111" s="84">
        <f t="shared" si="110"/>
      </c>
      <c r="D111" s="84">
        <f t="shared" si="110"/>
      </c>
      <c r="E111" s="84">
        <f t="shared" si="110"/>
      </c>
      <c r="F111" s="93">
        <f t="shared" si="110"/>
      </c>
      <c r="G111" s="46">
        <f>IF(B111="","",'基本資料'!$B$7+(B111-1)*'基本資料'!$B$8/60/24)</f>
      </c>
      <c r="H111" s="44">
        <f aca="true" t="shared" si="119" ref="H111:P111">IF(G111="","",G111+H$102*100/60/24)</f>
      </c>
      <c r="I111" s="44">
        <f t="shared" si="119"/>
      </c>
      <c r="J111" s="45">
        <f t="shared" si="119"/>
      </c>
      <c r="K111" s="46">
        <f t="shared" si="119"/>
      </c>
      <c r="L111" s="44">
        <f t="shared" si="119"/>
      </c>
      <c r="M111" s="45">
        <f t="shared" si="119"/>
      </c>
      <c r="N111" s="46">
        <f t="shared" si="119"/>
      </c>
      <c r="O111" s="44">
        <f t="shared" si="119"/>
      </c>
      <c r="P111" s="45">
        <f t="shared" si="119"/>
      </c>
    </row>
    <row r="112" spans="1:16" ht="16.5" hidden="1">
      <c r="A112" s="143"/>
      <c r="B112" s="49">
        <f t="shared" si="109"/>
      </c>
      <c r="C112" s="52">
        <f t="shared" si="110"/>
      </c>
      <c r="D112" s="52">
        <f t="shared" si="110"/>
      </c>
      <c r="E112" s="52">
        <f t="shared" si="110"/>
      </c>
      <c r="F112" s="91">
        <f t="shared" si="110"/>
      </c>
      <c r="G112" s="38">
        <f>IF(B112="","",'基本資料'!$B$7+(B112-1)*'基本資料'!$B$8/60/24)</f>
      </c>
      <c r="H112" s="36">
        <f aca="true" t="shared" si="120" ref="H112:P112">IF(G112="","",G112+H$102*100/60/24)</f>
      </c>
      <c r="I112" s="36">
        <f t="shared" si="120"/>
      </c>
      <c r="J112" s="37">
        <f t="shared" si="120"/>
      </c>
      <c r="K112" s="38">
        <f t="shared" si="120"/>
      </c>
      <c r="L112" s="36">
        <f t="shared" si="120"/>
      </c>
      <c r="M112" s="37">
        <f t="shared" si="120"/>
      </c>
      <c r="N112" s="38">
        <f t="shared" si="120"/>
      </c>
      <c r="O112" s="36">
        <f t="shared" si="120"/>
      </c>
      <c r="P112" s="37">
        <f t="shared" si="120"/>
      </c>
    </row>
    <row r="113" spans="1:16" ht="16.5" hidden="1">
      <c r="A113" s="143"/>
      <c r="B113" s="50">
        <f t="shared" si="109"/>
      </c>
      <c r="C113" s="81">
        <f t="shared" si="110"/>
      </c>
      <c r="D113" s="81">
        <f t="shared" si="110"/>
      </c>
      <c r="E113" s="81">
        <f t="shared" si="110"/>
      </c>
      <c r="F113" s="92">
        <f t="shared" si="110"/>
      </c>
      <c r="G113" s="42">
        <f>IF(B113="","",'基本資料'!$B$7+(B113-1)*'基本資料'!$B$8/60/24)</f>
      </c>
      <c r="H113" s="40">
        <f aca="true" t="shared" si="121" ref="H113:P113">IF(G113="","",G113+H$102*100/60/24)</f>
      </c>
      <c r="I113" s="40">
        <f t="shared" si="121"/>
      </c>
      <c r="J113" s="41">
        <f t="shared" si="121"/>
      </c>
      <c r="K113" s="42">
        <f t="shared" si="121"/>
      </c>
      <c r="L113" s="40">
        <f t="shared" si="121"/>
      </c>
      <c r="M113" s="41">
        <f t="shared" si="121"/>
      </c>
      <c r="N113" s="42">
        <f t="shared" si="121"/>
      </c>
      <c r="O113" s="40">
        <f t="shared" si="121"/>
      </c>
      <c r="P113" s="41">
        <f t="shared" si="121"/>
      </c>
    </row>
    <row r="114" spans="1:16" ht="16.5" hidden="1">
      <c r="A114" s="143"/>
      <c r="B114" s="51">
        <f t="shared" si="109"/>
      </c>
      <c r="C114" s="84">
        <f t="shared" si="110"/>
      </c>
      <c r="D114" s="84">
        <f t="shared" si="110"/>
      </c>
      <c r="E114" s="84">
        <f t="shared" si="110"/>
      </c>
      <c r="F114" s="93">
        <f t="shared" si="110"/>
      </c>
      <c r="G114" s="46">
        <f>IF(B114="","",'基本資料'!$B$7+(B114-1)*'基本資料'!$B$8/60/24)</f>
      </c>
      <c r="H114" s="44">
        <f aca="true" t="shared" si="122" ref="H114:P114">IF(G114="","",G114+H$102*100/60/24)</f>
      </c>
      <c r="I114" s="44">
        <f t="shared" si="122"/>
      </c>
      <c r="J114" s="45">
        <f t="shared" si="122"/>
      </c>
      <c r="K114" s="46">
        <f t="shared" si="122"/>
      </c>
      <c r="L114" s="44">
        <f t="shared" si="122"/>
      </c>
      <c r="M114" s="45">
        <f t="shared" si="122"/>
      </c>
      <c r="N114" s="46">
        <f t="shared" si="122"/>
      </c>
      <c r="O114" s="44">
        <f t="shared" si="122"/>
      </c>
      <c r="P114" s="45">
        <f t="shared" si="122"/>
      </c>
    </row>
    <row r="115" spans="1:16" ht="16.5" hidden="1">
      <c r="A115" s="143"/>
      <c r="B115" s="49">
        <f t="shared" si="109"/>
      </c>
      <c r="C115" s="52">
        <f t="shared" si="110"/>
      </c>
      <c r="D115" s="52">
        <f t="shared" si="110"/>
      </c>
      <c r="E115" s="52">
        <f t="shared" si="110"/>
      </c>
      <c r="F115" s="91">
        <f t="shared" si="110"/>
      </c>
      <c r="G115" s="38">
        <f>IF(B115="","",'基本資料'!$B$7+(B115-1)*'基本資料'!$B$8/60/24)</f>
      </c>
      <c r="H115" s="36">
        <f aca="true" t="shared" si="123" ref="H115:P115">IF(G115="","",G115+H$102*100/60/24)</f>
      </c>
      <c r="I115" s="36">
        <f t="shared" si="123"/>
      </c>
      <c r="J115" s="37">
        <f t="shared" si="123"/>
      </c>
      <c r="K115" s="38">
        <f t="shared" si="123"/>
      </c>
      <c r="L115" s="36">
        <f t="shared" si="123"/>
      </c>
      <c r="M115" s="37">
        <f t="shared" si="123"/>
      </c>
      <c r="N115" s="38">
        <f t="shared" si="123"/>
      </c>
      <c r="O115" s="36">
        <f t="shared" si="123"/>
      </c>
      <c r="P115" s="37">
        <f t="shared" si="123"/>
      </c>
    </row>
    <row r="116" spans="1:16" ht="16.5" hidden="1">
      <c r="A116" s="143"/>
      <c r="B116" s="50">
        <f t="shared" si="109"/>
      </c>
      <c r="C116" s="81">
        <f t="shared" si="110"/>
      </c>
      <c r="D116" s="81">
        <f t="shared" si="110"/>
      </c>
      <c r="E116" s="81">
        <f t="shared" si="110"/>
      </c>
      <c r="F116" s="92">
        <f t="shared" si="110"/>
      </c>
      <c r="G116" s="42">
        <f>IF(B116="","",'基本資料'!$B$7+(B116-1)*'基本資料'!$B$8/60/24)</f>
      </c>
      <c r="H116" s="40">
        <f aca="true" t="shared" si="124" ref="H116:P116">IF(G116="","",G116+H$102*100/60/24)</f>
      </c>
      <c r="I116" s="40">
        <f t="shared" si="124"/>
      </c>
      <c r="J116" s="41">
        <f t="shared" si="124"/>
      </c>
      <c r="K116" s="42">
        <f t="shared" si="124"/>
      </c>
      <c r="L116" s="40">
        <f t="shared" si="124"/>
      </c>
      <c r="M116" s="41">
        <f t="shared" si="124"/>
      </c>
      <c r="N116" s="42">
        <f t="shared" si="124"/>
      </c>
      <c r="O116" s="40">
        <f t="shared" si="124"/>
      </c>
      <c r="P116" s="41">
        <f t="shared" si="124"/>
      </c>
    </row>
    <row r="117" spans="1:16" ht="16.5" hidden="1">
      <c r="A117" s="143"/>
      <c r="B117" s="51">
        <f t="shared" si="109"/>
      </c>
      <c r="C117" s="84">
        <f t="shared" si="110"/>
      </c>
      <c r="D117" s="84">
        <f t="shared" si="110"/>
      </c>
      <c r="E117" s="84">
        <f t="shared" si="110"/>
      </c>
      <c r="F117" s="93">
        <f t="shared" si="110"/>
      </c>
      <c r="G117" s="46">
        <f>IF(B117="","",'基本資料'!$B$7+(B117-1)*'基本資料'!$B$8/60/24)</f>
      </c>
      <c r="H117" s="44">
        <f aca="true" t="shared" si="125" ref="H117:P117">IF(G117="","",G117+H$102*100/60/24)</f>
      </c>
      <c r="I117" s="44">
        <f t="shared" si="125"/>
      </c>
      <c r="J117" s="45">
        <f t="shared" si="125"/>
      </c>
      <c r="K117" s="46">
        <f t="shared" si="125"/>
      </c>
      <c r="L117" s="44">
        <f t="shared" si="125"/>
      </c>
      <c r="M117" s="45">
        <f t="shared" si="125"/>
      </c>
      <c r="N117" s="46">
        <f t="shared" si="125"/>
      </c>
      <c r="O117" s="44">
        <f t="shared" si="125"/>
      </c>
      <c r="P117" s="45">
        <f t="shared" si="125"/>
      </c>
    </row>
    <row r="118" spans="1:16" ht="15.75" customHeight="1" hidden="1">
      <c r="A118" s="142">
        <f>A70</f>
        <v>4</v>
      </c>
      <c r="B118" s="49">
        <f aca="true" t="shared" si="126" ref="B118:B132">B70</f>
      </c>
      <c r="C118" s="52">
        <f aca="true" t="shared" si="127" ref="C118:F132">C70</f>
      </c>
      <c r="D118" s="52">
        <f t="shared" si="127"/>
      </c>
      <c r="E118" s="52">
        <f t="shared" si="127"/>
      </c>
      <c r="F118" s="91">
        <f t="shared" si="127"/>
      </c>
      <c r="G118" s="38">
        <f aca="true" t="shared" si="128" ref="G118:G132">IF(B118="","",P70+5/60/24)</f>
      </c>
      <c r="H118" s="36">
        <f aca="true" t="shared" si="129" ref="H118:P118">IF(G118="","",G118+H$102*100/60/24)</f>
      </c>
      <c r="I118" s="36">
        <f t="shared" si="129"/>
      </c>
      <c r="J118" s="37">
        <f t="shared" si="129"/>
      </c>
      <c r="K118" s="38">
        <f t="shared" si="129"/>
      </c>
      <c r="L118" s="36">
        <f t="shared" si="129"/>
      </c>
      <c r="M118" s="37">
        <f t="shared" si="129"/>
      </c>
      <c r="N118" s="38">
        <f t="shared" si="129"/>
      </c>
      <c r="O118" s="36">
        <f t="shared" si="129"/>
      </c>
      <c r="P118" s="37">
        <f t="shared" si="129"/>
      </c>
    </row>
    <row r="119" spans="1:16" ht="16.5" hidden="1">
      <c r="A119" s="143"/>
      <c r="B119" s="50">
        <f t="shared" si="126"/>
      </c>
      <c r="C119" s="81">
        <f t="shared" si="127"/>
      </c>
      <c r="D119" s="81">
        <f t="shared" si="127"/>
      </c>
      <c r="E119" s="81">
        <f t="shared" si="127"/>
      </c>
      <c r="F119" s="92">
        <f t="shared" si="127"/>
      </c>
      <c r="G119" s="42">
        <f t="shared" si="128"/>
      </c>
      <c r="H119" s="40">
        <f aca="true" t="shared" si="130" ref="H119:P119">IF(G119="","",G119+H$102*100/60/24)</f>
      </c>
      <c r="I119" s="40">
        <f t="shared" si="130"/>
      </c>
      <c r="J119" s="41">
        <f t="shared" si="130"/>
      </c>
      <c r="K119" s="42">
        <f t="shared" si="130"/>
      </c>
      <c r="L119" s="40">
        <f t="shared" si="130"/>
      </c>
      <c r="M119" s="41">
        <f t="shared" si="130"/>
      </c>
      <c r="N119" s="42">
        <f t="shared" si="130"/>
      </c>
      <c r="O119" s="40">
        <f t="shared" si="130"/>
      </c>
      <c r="P119" s="41">
        <f t="shared" si="130"/>
      </c>
    </row>
    <row r="120" spans="1:16" ht="16.5" hidden="1">
      <c r="A120" s="143"/>
      <c r="B120" s="51">
        <f t="shared" si="126"/>
      </c>
      <c r="C120" s="84">
        <f t="shared" si="127"/>
      </c>
      <c r="D120" s="84">
        <f t="shared" si="127"/>
      </c>
      <c r="E120" s="84">
        <f t="shared" si="127"/>
      </c>
      <c r="F120" s="93">
        <f t="shared" si="127"/>
      </c>
      <c r="G120" s="46">
        <f t="shared" si="128"/>
      </c>
      <c r="H120" s="44">
        <f aca="true" t="shared" si="131" ref="H120:P120">IF(G120="","",G120+H$102*100/60/24)</f>
      </c>
      <c r="I120" s="44">
        <f t="shared" si="131"/>
      </c>
      <c r="J120" s="45">
        <f t="shared" si="131"/>
      </c>
      <c r="K120" s="46">
        <f t="shared" si="131"/>
      </c>
      <c r="L120" s="44">
        <f t="shared" si="131"/>
      </c>
      <c r="M120" s="45">
        <f t="shared" si="131"/>
      </c>
      <c r="N120" s="46">
        <f t="shared" si="131"/>
      </c>
      <c r="O120" s="44">
        <f t="shared" si="131"/>
      </c>
      <c r="P120" s="45">
        <f t="shared" si="131"/>
      </c>
    </row>
    <row r="121" spans="1:16" ht="16.5" hidden="1">
      <c r="A121" s="143"/>
      <c r="B121" s="49">
        <f t="shared" si="126"/>
      </c>
      <c r="C121" s="52">
        <f t="shared" si="127"/>
      </c>
      <c r="D121" s="52">
        <f t="shared" si="127"/>
      </c>
      <c r="E121" s="52">
        <f t="shared" si="127"/>
      </c>
      <c r="F121" s="91">
        <f t="shared" si="127"/>
      </c>
      <c r="G121" s="38">
        <f t="shared" si="128"/>
      </c>
      <c r="H121" s="36">
        <f aca="true" t="shared" si="132" ref="H121:P121">IF(G121="","",G121+H$102*100/60/24)</f>
      </c>
      <c r="I121" s="36">
        <f t="shared" si="132"/>
      </c>
      <c r="J121" s="37">
        <f t="shared" si="132"/>
      </c>
      <c r="K121" s="38">
        <f t="shared" si="132"/>
      </c>
      <c r="L121" s="36">
        <f t="shared" si="132"/>
      </c>
      <c r="M121" s="37">
        <f t="shared" si="132"/>
      </c>
      <c r="N121" s="38">
        <f t="shared" si="132"/>
      </c>
      <c r="O121" s="36">
        <f t="shared" si="132"/>
      </c>
      <c r="P121" s="37">
        <f t="shared" si="132"/>
      </c>
    </row>
    <row r="122" spans="1:16" ht="16.5" hidden="1">
      <c r="A122" s="143"/>
      <c r="B122" s="50">
        <f t="shared" si="126"/>
      </c>
      <c r="C122" s="81">
        <f t="shared" si="127"/>
      </c>
      <c r="D122" s="81">
        <f t="shared" si="127"/>
      </c>
      <c r="E122" s="81">
        <f t="shared" si="127"/>
      </c>
      <c r="F122" s="92">
        <f t="shared" si="127"/>
      </c>
      <c r="G122" s="42">
        <f t="shared" si="128"/>
      </c>
      <c r="H122" s="40">
        <f aca="true" t="shared" si="133" ref="H122:P122">IF(G122="","",G122+H$102*100/60/24)</f>
      </c>
      <c r="I122" s="40">
        <f t="shared" si="133"/>
      </c>
      <c r="J122" s="41">
        <f t="shared" si="133"/>
      </c>
      <c r="K122" s="42">
        <f t="shared" si="133"/>
      </c>
      <c r="L122" s="40">
        <f t="shared" si="133"/>
      </c>
      <c r="M122" s="41">
        <f t="shared" si="133"/>
      </c>
      <c r="N122" s="42">
        <f t="shared" si="133"/>
      </c>
      <c r="O122" s="40">
        <f t="shared" si="133"/>
      </c>
      <c r="P122" s="41">
        <f t="shared" si="133"/>
      </c>
    </row>
    <row r="123" spans="1:16" ht="16.5" hidden="1">
      <c r="A123" s="143"/>
      <c r="B123" s="51">
        <f t="shared" si="126"/>
      </c>
      <c r="C123" s="84">
        <f t="shared" si="127"/>
      </c>
      <c r="D123" s="84">
        <f t="shared" si="127"/>
      </c>
      <c r="E123" s="84">
        <f t="shared" si="127"/>
      </c>
      <c r="F123" s="93">
        <f t="shared" si="127"/>
      </c>
      <c r="G123" s="46">
        <f t="shared" si="128"/>
      </c>
      <c r="H123" s="44">
        <f aca="true" t="shared" si="134" ref="H123:P123">IF(G123="","",G123+H$102*100/60/24)</f>
      </c>
      <c r="I123" s="44">
        <f t="shared" si="134"/>
      </c>
      <c r="J123" s="45">
        <f t="shared" si="134"/>
      </c>
      <c r="K123" s="46">
        <f t="shared" si="134"/>
      </c>
      <c r="L123" s="44">
        <f t="shared" si="134"/>
      </c>
      <c r="M123" s="45">
        <f t="shared" si="134"/>
      </c>
      <c r="N123" s="46">
        <f t="shared" si="134"/>
      </c>
      <c r="O123" s="44">
        <f t="shared" si="134"/>
      </c>
      <c r="P123" s="45">
        <f t="shared" si="134"/>
      </c>
    </row>
    <row r="124" spans="1:16" ht="16.5" hidden="1">
      <c r="A124" s="143"/>
      <c r="B124" s="49">
        <f t="shared" si="126"/>
      </c>
      <c r="C124" s="52">
        <f t="shared" si="127"/>
      </c>
      <c r="D124" s="52">
        <f t="shared" si="127"/>
      </c>
      <c r="E124" s="52">
        <f t="shared" si="127"/>
      </c>
      <c r="F124" s="91">
        <f t="shared" si="127"/>
      </c>
      <c r="G124" s="38">
        <f t="shared" si="128"/>
      </c>
      <c r="H124" s="36">
        <f aca="true" t="shared" si="135" ref="H124:P124">IF(G124="","",G124+H$102*100/60/24)</f>
      </c>
      <c r="I124" s="36">
        <f t="shared" si="135"/>
      </c>
      <c r="J124" s="37">
        <f t="shared" si="135"/>
      </c>
      <c r="K124" s="38">
        <f t="shared" si="135"/>
      </c>
      <c r="L124" s="36">
        <f t="shared" si="135"/>
      </c>
      <c r="M124" s="37">
        <f t="shared" si="135"/>
      </c>
      <c r="N124" s="38">
        <f t="shared" si="135"/>
      </c>
      <c r="O124" s="36">
        <f t="shared" si="135"/>
      </c>
      <c r="P124" s="37">
        <f t="shared" si="135"/>
      </c>
    </row>
    <row r="125" spans="1:16" ht="16.5" hidden="1">
      <c r="A125" s="143"/>
      <c r="B125" s="50">
        <f t="shared" si="126"/>
      </c>
      <c r="C125" s="81">
        <f t="shared" si="127"/>
      </c>
      <c r="D125" s="81">
        <f t="shared" si="127"/>
      </c>
      <c r="E125" s="81">
        <f t="shared" si="127"/>
      </c>
      <c r="F125" s="92">
        <f t="shared" si="127"/>
      </c>
      <c r="G125" s="42">
        <f t="shared" si="128"/>
      </c>
      <c r="H125" s="40">
        <f aca="true" t="shared" si="136" ref="H125:P125">IF(G125="","",G125+H$102*100/60/24)</f>
      </c>
      <c r="I125" s="40">
        <f t="shared" si="136"/>
      </c>
      <c r="J125" s="41">
        <f t="shared" si="136"/>
      </c>
      <c r="K125" s="42">
        <f t="shared" si="136"/>
      </c>
      <c r="L125" s="40">
        <f t="shared" si="136"/>
      </c>
      <c r="M125" s="41">
        <f t="shared" si="136"/>
      </c>
      <c r="N125" s="42">
        <f t="shared" si="136"/>
      </c>
      <c r="O125" s="40">
        <f t="shared" si="136"/>
      </c>
      <c r="P125" s="41">
        <f t="shared" si="136"/>
      </c>
    </row>
    <row r="126" spans="1:16" ht="16.5" hidden="1">
      <c r="A126" s="143"/>
      <c r="B126" s="51">
        <f t="shared" si="126"/>
      </c>
      <c r="C126" s="84">
        <f t="shared" si="127"/>
      </c>
      <c r="D126" s="84">
        <f t="shared" si="127"/>
      </c>
      <c r="E126" s="84">
        <f t="shared" si="127"/>
      </c>
      <c r="F126" s="93">
        <f t="shared" si="127"/>
      </c>
      <c r="G126" s="46">
        <f t="shared" si="128"/>
      </c>
      <c r="H126" s="44">
        <f aca="true" t="shared" si="137" ref="H126:P126">IF(G126="","",G126+H$102*100/60/24)</f>
      </c>
      <c r="I126" s="44">
        <f t="shared" si="137"/>
      </c>
      <c r="J126" s="45">
        <f t="shared" si="137"/>
      </c>
      <c r="K126" s="46">
        <f t="shared" si="137"/>
      </c>
      <c r="L126" s="44">
        <f t="shared" si="137"/>
      </c>
      <c r="M126" s="45">
        <f t="shared" si="137"/>
      </c>
      <c r="N126" s="46">
        <f t="shared" si="137"/>
      </c>
      <c r="O126" s="44">
        <f t="shared" si="137"/>
      </c>
      <c r="P126" s="45">
        <f t="shared" si="137"/>
      </c>
    </row>
    <row r="127" spans="1:16" ht="16.5" hidden="1">
      <c r="A127" s="143"/>
      <c r="B127" s="49">
        <f t="shared" si="126"/>
      </c>
      <c r="C127" s="52">
        <f t="shared" si="127"/>
      </c>
      <c r="D127" s="52">
        <f t="shared" si="127"/>
      </c>
      <c r="E127" s="52">
        <f t="shared" si="127"/>
      </c>
      <c r="F127" s="91">
        <f t="shared" si="127"/>
      </c>
      <c r="G127" s="38">
        <f t="shared" si="128"/>
      </c>
      <c r="H127" s="36">
        <f aca="true" t="shared" si="138" ref="H127:P127">IF(G127="","",G127+H$102*100/60/24)</f>
      </c>
      <c r="I127" s="36">
        <f t="shared" si="138"/>
      </c>
      <c r="J127" s="37">
        <f t="shared" si="138"/>
      </c>
      <c r="K127" s="38">
        <f t="shared" si="138"/>
      </c>
      <c r="L127" s="36">
        <f t="shared" si="138"/>
      </c>
      <c r="M127" s="37">
        <f t="shared" si="138"/>
      </c>
      <c r="N127" s="38">
        <f t="shared" si="138"/>
      </c>
      <c r="O127" s="36">
        <f t="shared" si="138"/>
      </c>
      <c r="P127" s="37">
        <f t="shared" si="138"/>
      </c>
    </row>
    <row r="128" spans="1:16" ht="16.5" hidden="1">
      <c r="A128" s="143"/>
      <c r="B128" s="50">
        <f t="shared" si="126"/>
      </c>
      <c r="C128" s="81">
        <f t="shared" si="127"/>
      </c>
      <c r="D128" s="81">
        <f t="shared" si="127"/>
      </c>
      <c r="E128" s="81">
        <f t="shared" si="127"/>
      </c>
      <c r="F128" s="92">
        <f t="shared" si="127"/>
      </c>
      <c r="G128" s="42">
        <f t="shared" si="128"/>
      </c>
      <c r="H128" s="40">
        <f aca="true" t="shared" si="139" ref="H128:P128">IF(G128="","",G128+H$102*100/60/24)</f>
      </c>
      <c r="I128" s="40">
        <f t="shared" si="139"/>
      </c>
      <c r="J128" s="41">
        <f t="shared" si="139"/>
      </c>
      <c r="K128" s="42">
        <f t="shared" si="139"/>
      </c>
      <c r="L128" s="40">
        <f t="shared" si="139"/>
      </c>
      <c r="M128" s="41">
        <f t="shared" si="139"/>
      </c>
      <c r="N128" s="42">
        <f t="shared" si="139"/>
      </c>
      <c r="O128" s="40">
        <f t="shared" si="139"/>
      </c>
      <c r="P128" s="41">
        <f t="shared" si="139"/>
      </c>
    </row>
    <row r="129" spans="1:16" ht="16.5" hidden="1">
      <c r="A129" s="143"/>
      <c r="B129" s="51">
        <f t="shared" si="126"/>
      </c>
      <c r="C129" s="84">
        <f t="shared" si="127"/>
      </c>
      <c r="D129" s="84">
        <f t="shared" si="127"/>
      </c>
      <c r="E129" s="84">
        <f t="shared" si="127"/>
      </c>
      <c r="F129" s="93">
        <f t="shared" si="127"/>
      </c>
      <c r="G129" s="46">
        <f t="shared" si="128"/>
      </c>
      <c r="H129" s="44">
        <f aca="true" t="shared" si="140" ref="H129:P129">IF(G129="","",G129+H$102*100/60/24)</f>
      </c>
      <c r="I129" s="44">
        <f t="shared" si="140"/>
      </c>
      <c r="J129" s="45">
        <f t="shared" si="140"/>
      </c>
      <c r="K129" s="46">
        <f t="shared" si="140"/>
      </c>
      <c r="L129" s="44">
        <f t="shared" si="140"/>
      </c>
      <c r="M129" s="45">
        <f t="shared" si="140"/>
      </c>
      <c r="N129" s="46">
        <f t="shared" si="140"/>
      </c>
      <c r="O129" s="44">
        <f t="shared" si="140"/>
      </c>
      <c r="P129" s="45">
        <f t="shared" si="140"/>
      </c>
    </row>
    <row r="130" spans="1:16" ht="16.5" hidden="1">
      <c r="A130" s="143"/>
      <c r="B130" s="49">
        <f t="shared" si="126"/>
      </c>
      <c r="C130" s="52">
        <f t="shared" si="127"/>
      </c>
      <c r="D130" s="52">
        <f t="shared" si="127"/>
      </c>
      <c r="E130" s="52">
        <f t="shared" si="127"/>
      </c>
      <c r="F130" s="91">
        <f t="shared" si="127"/>
      </c>
      <c r="G130" s="38">
        <f t="shared" si="128"/>
      </c>
      <c r="H130" s="36">
        <f aca="true" t="shared" si="141" ref="H130:P130">IF(G130="","",G130+H$102*100/60/24)</f>
      </c>
      <c r="I130" s="36">
        <f t="shared" si="141"/>
      </c>
      <c r="J130" s="37">
        <f t="shared" si="141"/>
      </c>
      <c r="K130" s="38">
        <f t="shared" si="141"/>
      </c>
      <c r="L130" s="36">
        <f t="shared" si="141"/>
      </c>
      <c r="M130" s="37">
        <f t="shared" si="141"/>
      </c>
      <c r="N130" s="38">
        <f t="shared" si="141"/>
      </c>
      <c r="O130" s="36">
        <f t="shared" si="141"/>
      </c>
      <c r="P130" s="37">
        <f t="shared" si="141"/>
      </c>
    </row>
    <row r="131" spans="1:16" ht="16.5" hidden="1">
      <c r="A131" s="143"/>
      <c r="B131" s="50">
        <f t="shared" si="126"/>
      </c>
      <c r="C131" s="81">
        <f t="shared" si="127"/>
      </c>
      <c r="D131" s="81">
        <f t="shared" si="127"/>
      </c>
      <c r="E131" s="81">
        <f t="shared" si="127"/>
      </c>
      <c r="F131" s="92">
        <f t="shared" si="127"/>
      </c>
      <c r="G131" s="42">
        <f t="shared" si="128"/>
      </c>
      <c r="H131" s="40">
        <f aca="true" t="shared" si="142" ref="H131:P131">IF(G131="","",G131+H$102*100/60/24)</f>
      </c>
      <c r="I131" s="40">
        <f t="shared" si="142"/>
      </c>
      <c r="J131" s="41">
        <f t="shared" si="142"/>
      </c>
      <c r="K131" s="42">
        <f t="shared" si="142"/>
      </c>
      <c r="L131" s="40">
        <f t="shared" si="142"/>
      </c>
      <c r="M131" s="41">
        <f t="shared" si="142"/>
      </c>
      <c r="N131" s="42">
        <f t="shared" si="142"/>
      </c>
      <c r="O131" s="40">
        <f t="shared" si="142"/>
      </c>
      <c r="P131" s="41">
        <f t="shared" si="142"/>
      </c>
    </row>
    <row r="132" spans="1:16" ht="16.5" hidden="1">
      <c r="A132" s="143"/>
      <c r="B132" s="51">
        <f t="shared" si="126"/>
      </c>
      <c r="C132" s="84">
        <f t="shared" si="127"/>
      </c>
      <c r="D132" s="84">
        <f t="shared" si="127"/>
      </c>
      <c r="E132" s="84">
        <f t="shared" si="127"/>
      </c>
      <c r="F132" s="93">
        <f t="shared" si="127"/>
      </c>
      <c r="G132" s="46">
        <f t="shared" si="128"/>
      </c>
      <c r="H132" s="44">
        <f aca="true" t="shared" si="143" ref="H132:P132">IF(G132="","",G132+H$102*100/60/24)</f>
      </c>
      <c r="I132" s="44">
        <f t="shared" si="143"/>
      </c>
      <c r="J132" s="45">
        <f t="shared" si="143"/>
      </c>
      <c r="K132" s="46">
        <f t="shared" si="143"/>
      </c>
      <c r="L132" s="44">
        <f t="shared" si="143"/>
      </c>
      <c r="M132" s="45">
        <f t="shared" si="143"/>
      </c>
      <c r="N132" s="46">
        <f t="shared" si="143"/>
      </c>
      <c r="O132" s="44">
        <f t="shared" si="143"/>
      </c>
      <c r="P132" s="45">
        <f t="shared" si="143"/>
      </c>
    </row>
  </sheetData>
  <sheetProtection password="EB6B" sheet="1" objects="1" scenarios="1"/>
  <protectedRanges>
    <protectedRange sqref="E2:F2" name="範圍1"/>
  </protectedRanges>
  <mergeCells count="24">
    <mergeCell ref="A36:E36"/>
    <mergeCell ref="A37:A51"/>
    <mergeCell ref="A52:A66"/>
    <mergeCell ref="A1:F1"/>
    <mergeCell ref="A2:C2"/>
    <mergeCell ref="E2:F2"/>
    <mergeCell ref="A3:E3"/>
    <mergeCell ref="A4:A18"/>
    <mergeCell ref="A19:A33"/>
    <mergeCell ref="A34:F34"/>
    <mergeCell ref="A35:C35"/>
    <mergeCell ref="E35:F35"/>
    <mergeCell ref="A67:F67"/>
    <mergeCell ref="A68:C68"/>
    <mergeCell ref="E68:F68"/>
    <mergeCell ref="A69:E69"/>
    <mergeCell ref="A70:A84"/>
    <mergeCell ref="A103:A117"/>
    <mergeCell ref="A118:A132"/>
    <mergeCell ref="A85:A99"/>
    <mergeCell ref="A100:F100"/>
    <mergeCell ref="A101:C101"/>
    <mergeCell ref="E101:F101"/>
    <mergeCell ref="A102:E102"/>
  </mergeCells>
  <dataValidations count="1">
    <dataValidation type="list" allowBlank="1" showInputMessage="1" showErrorMessage="1" sqref="E2:F2">
      <formula1>$R$1:$R$5</formula1>
    </dataValidation>
  </dataValidations>
  <printOptions horizontalCentered="1" verticalCentered="1"/>
  <pageMargins left="0" right="0" top="0" bottom="0" header="0.31496062992125984" footer="0.31496062992125984"/>
  <pageSetup fitToHeight="2" horizontalDpi="600" verticalDpi="600" orientation="portrait" paperSize="9" scale="80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SG</cp:lastModifiedBy>
  <cp:lastPrinted>2015-02-05T04:38:36Z</cp:lastPrinted>
  <dcterms:created xsi:type="dcterms:W3CDTF">2013-06-18T12:59:48Z</dcterms:created>
  <dcterms:modified xsi:type="dcterms:W3CDTF">2015-02-05T06:15:03Z</dcterms:modified>
  <cp:category/>
  <cp:version/>
  <cp:contentType/>
  <cp:contentStatus/>
</cp:coreProperties>
</file>