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10965" firstSheet="1" activeTab="1"/>
  </bookViews>
  <sheets>
    <sheet name="基本資料" sheetId="1" state="hidden" r:id="rId1"/>
    <sheet name="資格賽編組表" sheetId="2" r:id="rId2"/>
    <sheet name="R1編組表" sheetId="3" r:id="rId3"/>
    <sheet name="R2編組表" sheetId="4" state="hidden" r:id="rId4"/>
    <sheet name="R3編組表" sheetId="5" r:id="rId5"/>
    <sheet name="R4編組表" sheetId="6" state="hidden" r:id="rId6"/>
    <sheet name="擊球速度" sheetId="7" state="hidden" r:id="rId7"/>
    <sheet name="編碼" sheetId="8" state="hidden" r:id="rId8"/>
    <sheet name="英文編組" sheetId="9" state="hidden" r:id="rId9"/>
  </sheets>
  <definedNames>
    <definedName name="_xlnm.Print_Area" localSheetId="2">'R1編組表'!$A$1:$F$79</definedName>
    <definedName name="_xlnm.Print_Area" localSheetId="3">'R2編組表'!$A$1:$F$79</definedName>
    <definedName name="_xlnm.Print_Area" localSheetId="4">'R3編組表'!$A$1:$F$79</definedName>
    <definedName name="_xlnm.Print_Area" localSheetId="5">'R4編組表'!$A$1:$F$79</definedName>
    <definedName name="_xlnm.Print_Area" localSheetId="1">'資格賽編組表'!$A$1:$F$33</definedName>
    <definedName name="_xlnm.Print_Area" localSheetId="6">'擊球速度'!$A$1:$P$66</definedName>
    <definedName name="_xlnm.Print_Titles" localSheetId="2">'R1編組表'!$1:$2</definedName>
    <definedName name="_xlnm.Print_Titles" localSheetId="3">'R2編組表'!$1:$2</definedName>
    <definedName name="_xlnm.Print_Titles" localSheetId="4">'R3編組表'!$1:$2</definedName>
    <definedName name="_xlnm.Print_Titles" localSheetId="5">'R4編組表'!$1:$2</definedName>
    <definedName name="中英對照">'編碼'!$A$2:$B$501</definedName>
    <definedName name="球場A">'基本資料'!$AC$26:$AD$40</definedName>
  </definedNames>
  <calcPr fullCalcOnLoad="1"/>
</workbook>
</file>

<file path=xl/sharedStrings.xml><?xml version="1.0" encoding="utf-8"?>
<sst xmlns="http://schemas.openxmlformats.org/spreadsheetml/2006/main" count="2006" uniqueCount="1118">
  <si>
    <t>姓　名</t>
  </si>
  <si>
    <t>組序</t>
  </si>
  <si>
    <t>姓　名</t>
  </si>
  <si>
    <t>Out</t>
  </si>
  <si>
    <t>組序</t>
  </si>
  <si>
    <t>姓　名</t>
  </si>
  <si>
    <t>姓　名</t>
  </si>
  <si>
    <t>In</t>
  </si>
  <si>
    <t/>
  </si>
  <si>
    <t>注意事項：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</si>
  <si>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</si>
  <si>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</si>
  <si>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</si>
  <si>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開球時間</t>
  </si>
  <si>
    <t>開球時間</t>
  </si>
  <si>
    <t>　　者各罰二桿)。</t>
  </si>
  <si>
    <t>　一參加比賽球員，請於開球前20分鐘向大會報到，並於開球前10分鐘至發球台等候開球及領取記分卡(超過時間</t>
  </si>
  <si>
    <t>張育琮</t>
  </si>
  <si>
    <t>孫薰懋</t>
  </si>
  <si>
    <t>林冠亨</t>
  </si>
  <si>
    <t>蕭宏宇</t>
  </si>
  <si>
    <t>張修齊</t>
  </si>
  <si>
    <t>方胤晨</t>
  </si>
  <si>
    <t>陳昱翰</t>
  </si>
  <si>
    <t>辜柏雲</t>
  </si>
  <si>
    <t>呂孟恆</t>
  </si>
  <si>
    <t>洪瑞誠</t>
  </si>
  <si>
    <t>鍾又新</t>
  </si>
  <si>
    <t>劉澤森</t>
  </si>
  <si>
    <t>林宗翰</t>
  </si>
  <si>
    <t>駱承佑</t>
  </si>
  <si>
    <t>　一參加比賽球員，請於出發前20分鐘向大會報到，並於開球前10分鐘至發球台等候開球及領取記分卡(超過時間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</si>
  <si>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</si>
  <si>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</si>
  <si>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</si>
  <si>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</si>
  <si>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</si>
  <si>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</si>
  <si>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</si>
  <si>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</si>
  <si>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</si>
  <si>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</si>
  <si>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</si>
  <si>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</si>
  <si>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</si>
  <si>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</si>
  <si>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</si>
  <si>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</si>
  <si>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</si>
  <si>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</si>
  <si>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</si>
  <si>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</si>
  <si>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</si>
  <si>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</si>
  <si>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</si>
  <si>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</si>
  <si>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</si>
  <si>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</si>
  <si>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方泓崴</t>
  </si>
  <si>
    <t>洪嘉駿</t>
  </si>
  <si>
    <t>張佑健</t>
  </si>
  <si>
    <t>許瑋哲</t>
  </si>
  <si>
    <t>黃書亞</t>
  </si>
  <si>
    <t>楊昌學</t>
  </si>
  <si>
    <t>蔡瑞杰</t>
  </si>
  <si>
    <t>賴嘉一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</si>
  <si>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</si>
  <si>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</si>
  <si>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</si>
  <si>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</si>
  <si>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</si>
  <si>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</si>
  <si>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</si>
  <si>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</si>
  <si>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</si>
  <si>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林敬源</t>
  </si>
  <si>
    <t>劉威毅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</si>
  <si>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</si>
  <si>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</si>
  <si>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</si>
  <si>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</si>
  <si>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</si>
  <si>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</si>
  <si>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</si>
  <si>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</si>
  <si>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</si>
  <si>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中華民國103年渣打全國業餘高爾夫秋季排名賽</t>
  </si>
  <si>
    <t>嘉南高爾夫球場</t>
  </si>
  <si>
    <t>比 賽 名 稱</t>
  </si>
  <si>
    <t>比 賽 球 場</t>
  </si>
  <si>
    <t>比 賽 日 期</t>
  </si>
  <si>
    <t>～</t>
  </si>
  <si>
    <t>洞   　　別</t>
  </si>
  <si>
    <t>Out</t>
  </si>
  <si>
    <t>In</t>
  </si>
  <si>
    <t>標  準   桿</t>
  </si>
  <si>
    <t>加　　   時</t>
  </si>
  <si>
    <t>開 球 時 間</t>
  </si>
  <si>
    <t>每組間隔</t>
  </si>
  <si>
    <t>晉 級</t>
  </si>
  <si>
    <t>Hole</t>
  </si>
  <si>
    <t>Par</t>
  </si>
  <si>
    <t>Out開球</t>
  </si>
  <si>
    <t>In開球</t>
  </si>
  <si>
    <t>王偉祥   男公開</t>
  </si>
  <si>
    <t>蔡哲弘   男公開</t>
  </si>
  <si>
    <t>林為超   男Ｂ組</t>
  </si>
  <si>
    <t>彭鉦雄   男Ｂ組</t>
  </si>
  <si>
    <t>蘇宥睿   男Ｂ組</t>
  </si>
  <si>
    <t>丁子軒   男Ｂ組</t>
  </si>
  <si>
    <t>沙比亞特馬克男Ｂ組</t>
  </si>
  <si>
    <t>林義淵   男Ｂ組</t>
  </si>
  <si>
    <t>謝霆葳   男Ｂ組</t>
  </si>
  <si>
    <t>蘇晉弘   男Ｂ組</t>
  </si>
  <si>
    <t>陳伯豪   男Ｂ組</t>
  </si>
  <si>
    <t>楊浚頡   男Ｂ組</t>
  </si>
  <si>
    <t>廖崇漢   男Ｂ組</t>
  </si>
  <si>
    <t>林銓泰   男Ｂ組</t>
  </si>
  <si>
    <t>涂郡庭   女Ａ組</t>
  </si>
  <si>
    <t>賴怡廷   女Ａ組</t>
  </si>
  <si>
    <t>洪若華   女Ａ組</t>
  </si>
  <si>
    <t>王薏涵   女Ａ組</t>
  </si>
  <si>
    <t>侯羽桑   女Ａ組</t>
  </si>
  <si>
    <t>黃筱涵   女Ａ組</t>
  </si>
  <si>
    <t>黃筠筑   女Ａ組</t>
  </si>
  <si>
    <t>梁祺芬   女Ａ組</t>
  </si>
  <si>
    <t>郭涵涓   女Ａ組</t>
  </si>
  <si>
    <t>吳芷昀   女Ａ組</t>
  </si>
  <si>
    <t>呂孫儀   男Ａ組</t>
  </si>
  <si>
    <t>謝主典   男Ａ組</t>
  </si>
  <si>
    <t>洪昭鑫   男Ａ組</t>
  </si>
  <si>
    <t>廖云瑞   男Ａ組</t>
  </si>
  <si>
    <t>王文暘   男Ａ組</t>
  </si>
  <si>
    <t>李昭樺   男Ａ組</t>
  </si>
  <si>
    <t>沈威成   男Ａ組</t>
  </si>
  <si>
    <t>張彥翔   男Ａ組</t>
  </si>
  <si>
    <t>王偉軒   男Ａ組</t>
  </si>
  <si>
    <t>張庭嘉   男Ａ組</t>
  </si>
  <si>
    <t>劉永華   男Ａ組</t>
  </si>
  <si>
    <t>鍾力新   男Ａ組</t>
  </si>
  <si>
    <t>張勛宸   男Ａ組</t>
  </si>
  <si>
    <t>俞俊安   男Ａ組</t>
  </si>
  <si>
    <t>章巧宜   女公開</t>
  </si>
  <si>
    <t>伍以晴   女公開</t>
  </si>
  <si>
    <t>陳慈惠   女公開</t>
  </si>
  <si>
    <t>羅尹楨   女公開</t>
  </si>
  <si>
    <t>蔡欣恩   女公開</t>
  </si>
  <si>
    <t>侯羽薔   女Ｂ組</t>
  </si>
  <si>
    <t>張子怡   女Ｂ組</t>
  </si>
  <si>
    <t>張雅淳   女Ｂ組</t>
  </si>
  <si>
    <t>林子涵   女Ｂ組</t>
  </si>
  <si>
    <t>陳靜慈   女Ｂ組</t>
  </si>
  <si>
    <t>黃郁評   女Ｂ組</t>
  </si>
  <si>
    <t>俞涵軒   女Ｂ組</t>
  </si>
  <si>
    <t>林冠妤   女Ｂ組</t>
  </si>
  <si>
    <t>謝映葶   女Ｂ組</t>
  </si>
  <si>
    <t>林婕恩   女Ｂ組</t>
  </si>
  <si>
    <t>曾彩晴   女Ｂ組</t>
  </si>
  <si>
    <t>柯亮宇   男Ｃ組</t>
  </si>
  <si>
    <t>陳衍仁   男Ｃ組</t>
  </si>
  <si>
    <t>吳允植   男Ｃ組</t>
  </si>
  <si>
    <t>張廷瑋   男Ｄ組</t>
  </si>
  <si>
    <t>黃亭瑄   女CD組</t>
  </si>
  <si>
    <t>劉庭妤   女CD組</t>
  </si>
  <si>
    <t>安禾佑   女CD組</t>
  </si>
  <si>
    <t>劉芃姍   女CD組</t>
  </si>
  <si>
    <t>周書羽   女CD組</t>
  </si>
  <si>
    <t>溫楨祥   男Ａ組</t>
  </si>
  <si>
    <t>詹昱韋   男Ａ組</t>
  </si>
  <si>
    <t>簡士閔   男Ｄ組</t>
  </si>
  <si>
    <t>何祐誠   男Ａ組</t>
  </si>
  <si>
    <t>林潔心   女Ａ組</t>
  </si>
  <si>
    <t>劉威汎   男公開</t>
  </si>
  <si>
    <t>江以安   男公開</t>
  </si>
  <si>
    <t>蕭宏宇   男公開</t>
  </si>
  <si>
    <t>陳睿昇   男公開</t>
  </si>
  <si>
    <t>林張恆   男公開</t>
  </si>
  <si>
    <t>林晟毓   男公開</t>
  </si>
  <si>
    <t>黃議增   男公開</t>
  </si>
  <si>
    <t>黃如楨</t>
  </si>
  <si>
    <t>張　慈</t>
  </si>
  <si>
    <t>唐瑋安</t>
  </si>
  <si>
    <t>毛怜絜</t>
  </si>
  <si>
    <t>陳宇涵</t>
  </si>
  <si>
    <t>李　嫣</t>
  </si>
  <si>
    <t>江雨璇</t>
  </si>
  <si>
    <t>杜宜瑾</t>
  </si>
  <si>
    <t>邱競鋒</t>
  </si>
  <si>
    <t>蔡政宏</t>
  </si>
  <si>
    <t>劉又睿</t>
  </si>
  <si>
    <t>方胤人</t>
  </si>
  <si>
    <t>簡暄瑋</t>
  </si>
  <si>
    <t>黃祥嘉</t>
  </si>
  <si>
    <t>秦　勉</t>
  </si>
  <si>
    <t>曾子軒</t>
  </si>
  <si>
    <t>洪浩凱</t>
  </si>
  <si>
    <t>陳彥宇</t>
  </si>
  <si>
    <t>葉祐源</t>
  </si>
  <si>
    <t>邱瀚霆</t>
  </si>
  <si>
    <t>陳彥廷</t>
  </si>
  <si>
    <t>胡　克</t>
  </si>
  <si>
    <t>陳冠州</t>
  </si>
  <si>
    <t>黃　頎</t>
  </si>
  <si>
    <t>張哲瑜</t>
  </si>
  <si>
    <t>陳柏瑋</t>
  </si>
  <si>
    <t>施俊宇</t>
  </si>
  <si>
    <t>蔡顓至</t>
  </si>
  <si>
    <t>林遠惟</t>
  </si>
  <si>
    <t>資格8   男公開</t>
  </si>
  <si>
    <t>翁一修   男公開</t>
  </si>
  <si>
    <t>資格7   男公開</t>
  </si>
  <si>
    <t>資格9   男公開</t>
  </si>
  <si>
    <t>資格6   男公開</t>
  </si>
  <si>
    <t>資格10  男公開</t>
  </si>
  <si>
    <t>李柏宏   男公開</t>
  </si>
  <si>
    <t>資格5   男公開</t>
  </si>
  <si>
    <t>資格11  男公開</t>
  </si>
  <si>
    <t>資格1   男公開</t>
  </si>
  <si>
    <t>資格4   男公開</t>
  </si>
  <si>
    <t>資格12  男公開</t>
  </si>
  <si>
    <t>資格2   男公開</t>
  </si>
  <si>
    <t>資格3   男公開</t>
  </si>
  <si>
    <t>林宸駒   男Ｂ組</t>
  </si>
  <si>
    <t>蘇柏瑋   男Ｂ組</t>
  </si>
  <si>
    <t>楊孝哲   男Ｂ組</t>
  </si>
  <si>
    <t>蔡雨達   男Ｂ組</t>
  </si>
  <si>
    <t>葉佳胤   男Ｂ組</t>
  </si>
  <si>
    <t>陳宗揚   男Ｂ組</t>
  </si>
  <si>
    <t>張庭碩   男Ｂ組</t>
  </si>
  <si>
    <t>許維宸   男Ｂ組</t>
  </si>
  <si>
    <t>陳霆宇   男Ｂ組</t>
  </si>
  <si>
    <t>黃婉萍   女Ａ組</t>
  </si>
  <si>
    <t>佐佐木雪繪 女Ａ組</t>
  </si>
  <si>
    <t>吳曉玲   女Ａ組</t>
  </si>
  <si>
    <t>黃郁心   女Ａ組</t>
  </si>
  <si>
    <t>蔡禕佳   女Ａ組</t>
  </si>
  <si>
    <t>許諾心   女Ａ組</t>
  </si>
  <si>
    <t>呂承學   男Ａ組</t>
  </si>
  <si>
    <t>戴陽庭   男Ａ組</t>
  </si>
  <si>
    <t>邱瀚緯   男Ａ組</t>
  </si>
  <si>
    <t>史哲宇   男Ａ組</t>
  </si>
  <si>
    <t>吳心瑋   男Ａ組</t>
  </si>
  <si>
    <t>陳威勝   男Ａ組</t>
  </si>
  <si>
    <t>劉威廷   男Ａ組</t>
  </si>
  <si>
    <t>黃韋豪   男Ａ組</t>
  </si>
  <si>
    <t>曾豐棟   男Ａ組</t>
  </si>
  <si>
    <t>黃冠勳   男Ａ組</t>
  </si>
  <si>
    <t>孔德恕   男Ａ組</t>
  </si>
  <si>
    <t>陳守成   男Ａ組</t>
  </si>
  <si>
    <t>楊　傑   男Ａ組</t>
  </si>
  <si>
    <t>林柏凱   男Ａ組</t>
  </si>
  <si>
    <t>資格4   女公開</t>
  </si>
  <si>
    <t>資格3   女公開</t>
  </si>
  <si>
    <t>資格5   女公開</t>
  </si>
  <si>
    <t>資格1   女公開</t>
  </si>
  <si>
    <t>資格2   女公開</t>
  </si>
  <si>
    <t>資格6   女公開</t>
  </si>
  <si>
    <t>馮立顏   女Ｂ組</t>
  </si>
  <si>
    <t>楊斐茜   女Ｂ組</t>
  </si>
  <si>
    <t>劉少允   女Ｂ組</t>
  </si>
  <si>
    <t>林家榆   女Ｂ組</t>
  </si>
  <si>
    <t>石瑋岑   女Ｂ組</t>
  </si>
  <si>
    <t>邱譓芠   女Ｂ組</t>
  </si>
  <si>
    <t>詹芷綺   女Ｂ組</t>
  </si>
  <si>
    <t>姓　名</t>
  </si>
  <si>
    <t>李長祐   男Ｃ組</t>
  </si>
  <si>
    <t>陳佑宇   男Ｃ組</t>
  </si>
  <si>
    <t>李冠汶   男Ｄ組</t>
  </si>
  <si>
    <t>黃伯恩   男Ｄ組</t>
  </si>
  <si>
    <t>廖崇廷   男Ａ組</t>
  </si>
  <si>
    <t>姓名</t>
  </si>
  <si>
    <t>name</t>
  </si>
  <si>
    <t>丁子云</t>
  </si>
  <si>
    <t>Zih-Yun Ting</t>
  </si>
  <si>
    <t>丁子軒</t>
  </si>
  <si>
    <t>Lawrence Ting</t>
  </si>
  <si>
    <t>孔德恕</t>
  </si>
  <si>
    <t>Te-Shu Kung</t>
  </si>
  <si>
    <t>方安蘋</t>
  </si>
  <si>
    <t>An-Ping Fang</t>
  </si>
  <si>
    <t>Hung-Wei Fang</t>
  </si>
  <si>
    <t>方柏評</t>
  </si>
  <si>
    <t>Po-Ping Fang</t>
  </si>
  <si>
    <t>Yin-Jen Fang</t>
  </si>
  <si>
    <t>Yin-Chang Fang</t>
  </si>
  <si>
    <t>方傳崴</t>
  </si>
  <si>
    <t>Chuan-Wei Fang</t>
  </si>
  <si>
    <t>Ling-Chieh Mao</t>
  </si>
  <si>
    <t>王　琪</t>
  </si>
  <si>
    <t>Chi Wang</t>
  </si>
  <si>
    <t>王小忠</t>
  </si>
  <si>
    <t>Hsiao-Chung Wang</t>
  </si>
  <si>
    <t>王文暘</t>
  </si>
  <si>
    <t>Wen-Yang Wang</t>
  </si>
  <si>
    <t>王仲誠</t>
  </si>
  <si>
    <t>Chung-Cheng Wang</t>
  </si>
  <si>
    <t>王珉鈞</t>
  </si>
  <si>
    <t>Mimi Wang</t>
  </si>
  <si>
    <t>王晟合</t>
  </si>
  <si>
    <t>Cheng-Ho Wang</t>
  </si>
  <si>
    <t>王偉倫</t>
  </si>
  <si>
    <t>Wei-Lun Wang</t>
  </si>
  <si>
    <t>王偉軒</t>
  </si>
  <si>
    <t>Wei-Hsuan Wang</t>
  </si>
  <si>
    <t>王偉祥</t>
  </si>
  <si>
    <t>Wei-Hsiang Wang</t>
  </si>
  <si>
    <t>王晸諺</t>
  </si>
  <si>
    <t>Cheng-Yen Wang</t>
  </si>
  <si>
    <t>王裕傑</t>
  </si>
  <si>
    <t>Yu-Chieh Wang</t>
  </si>
  <si>
    <t>王薏涵</t>
  </si>
  <si>
    <t>Yi-Han Wang</t>
  </si>
  <si>
    <t>王璽安</t>
  </si>
  <si>
    <t>Hsi-An Wang</t>
  </si>
  <si>
    <t>古祐誠</t>
  </si>
  <si>
    <t>Yu-Cheng Ku</t>
  </si>
  <si>
    <t>史哲宇</t>
  </si>
  <si>
    <t>Che-Yu Shih</t>
  </si>
  <si>
    <t>石澄璇</t>
  </si>
  <si>
    <t>Cheng-Hsuan Shih</t>
  </si>
  <si>
    <t>伍以晴</t>
  </si>
  <si>
    <t>Yi-Ching Wu</t>
  </si>
  <si>
    <t>安禾佑</t>
  </si>
  <si>
    <t>An-Ho Yu</t>
  </si>
  <si>
    <t>朱家儀</t>
  </si>
  <si>
    <t>Chia-Yi Chu</t>
  </si>
  <si>
    <t>朱庭昀</t>
  </si>
  <si>
    <t>Ting-Yun Chu</t>
  </si>
  <si>
    <t>朱堃誠</t>
  </si>
  <si>
    <t>Kun-Cheng Chu</t>
  </si>
  <si>
    <t>江以安</t>
  </si>
  <si>
    <t>Ian Chiang</t>
  </si>
  <si>
    <t>江以晨</t>
  </si>
  <si>
    <t>I-Chen Chiang</t>
  </si>
  <si>
    <t>Yu-Hsiuan Chiang</t>
  </si>
  <si>
    <t>江婉瑜</t>
  </si>
  <si>
    <t>Wan-Yu Chiang</t>
  </si>
  <si>
    <t>池敏祺</t>
  </si>
  <si>
    <t>Min-Chi Chih</t>
  </si>
  <si>
    <t>Yukie Sasaki</t>
  </si>
  <si>
    <t>何易叡</t>
  </si>
  <si>
    <t>Yi-Jui Ho</t>
  </si>
  <si>
    <t>何昱震</t>
  </si>
  <si>
    <t>Yu-Chen Ho</t>
  </si>
  <si>
    <t>何祐誠</t>
  </si>
  <si>
    <t>Yu-Cheng Ho</t>
  </si>
  <si>
    <t>何紹丞</t>
  </si>
  <si>
    <t>Shao-Cheng Ho</t>
  </si>
  <si>
    <t>何熠宸</t>
  </si>
  <si>
    <t>Yi-Chen Ho</t>
  </si>
  <si>
    <t>余明鴻</t>
  </si>
  <si>
    <t>Ming-Hung Yu</t>
  </si>
  <si>
    <t>余政諺</t>
  </si>
  <si>
    <t>Cheng-Yen Yu</t>
  </si>
  <si>
    <t>吳心瑋</t>
  </si>
  <si>
    <t>Hsin-Wei Wu</t>
  </si>
  <si>
    <t>吳宏原</t>
  </si>
  <si>
    <t>Hung-Yuan Wu</t>
  </si>
  <si>
    <t>吳育愷</t>
  </si>
  <si>
    <t>Yu-Kai Wu</t>
  </si>
  <si>
    <t>吳佳瑩</t>
  </si>
  <si>
    <t>Chia-Yin Wu</t>
  </si>
  <si>
    <t>吳芷昀</t>
  </si>
  <si>
    <t>Chih-Yun Wu</t>
  </si>
  <si>
    <t>吳政憲</t>
  </si>
  <si>
    <t>Cheng-Hsien Wu</t>
  </si>
  <si>
    <t>吳柏澄</t>
  </si>
  <si>
    <t>Po-Cheng Wu</t>
  </si>
  <si>
    <t>吳致誼</t>
  </si>
  <si>
    <t>Chih-Yi Wu</t>
  </si>
  <si>
    <t>吳曉玲</t>
  </si>
  <si>
    <t>Hsiao-Ling Wu</t>
  </si>
  <si>
    <t>Meng-Heng Lu</t>
  </si>
  <si>
    <t>呂承學</t>
  </si>
  <si>
    <t>Cheng-Hsueh Lu</t>
  </si>
  <si>
    <t>呂孫儀</t>
  </si>
  <si>
    <t>Sun-Yi Lu</t>
  </si>
  <si>
    <t>宋有娟</t>
  </si>
  <si>
    <t>Yu-Chuan Sung</t>
  </si>
  <si>
    <t>宋奕賢</t>
  </si>
  <si>
    <t>Yi-Hsien Sung</t>
  </si>
  <si>
    <t>巫耀微</t>
  </si>
  <si>
    <t>Yao-Wei Wu</t>
  </si>
  <si>
    <t>李　欣</t>
  </si>
  <si>
    <t>Hsin Lee</t>
  </si>
  <si>
    <t>Yan Lee</t>
  </si>
  <si>
    <t>李　曈</t>
  </si>
  <si>
    <t>Tung Li</t>
  </si>
  <si>
    <t>李名祥</t>
  </si>
  <si>
    <t>Ming-Hsiang Lee</t>
  </si>
  <si>
    <t>李佳琳</t>
  </si>
  <si>
    <t>Chia-Ling Lee</t>
  </si>
  <si>
    <t>李佳霈</t>
  </si>
  <si>
    <t>Chia-Pei Lee</t>
  </si>
  <si>
    <t>李玠柏</t>
  </si>
  <si>
    <t>Chieh-Po Lee</t>
  </si>
  <si>
    <t>李俊翰</t>
  </si>
  <si>
    <t>Chun-Han Lee</t>
  </si>
  <si>
    <t>李俞伶</t>
  </si>
  <si>
    <t>Yu-Ling Lee</t>
  </si>
  <si>
    <t>李冠汶</t>
  </si>
  <si>
    <t>Kuan-Wen Lee</t>
  </si>
  <si>
    <t>李映彤</t>
  </si>
  <si>
    <t>Ying-Tung Lee</t>
  </si>
  <si>
    <t>李昭樺</t>
  </si>
  <si>
    <t>Chao-Hua Lee</t>
  </si>
  <si>
    <t>李昱伶</t>
  </si>
  <si>
    <t>李柏宏</t>
  </si>
  <si>
    <t>Po-Hung Lee</t>
  </si>
  <si>
    <t>李湄淇</t>
  </si>
  <si>
    <t>Mei-Chi Lee</t>
  </si>
  <si>
    <t>李維哲</t>
  </si>
  <si>
    <t>Wei-Che Lee</t>
  </si>
  <si>
    <t>Yi-Chin Tu</t>
  </si>
  <si>
    <t>沈欣諭</t>
  </si>
  <si>
    <t>Hsin-Yu Shen</t>
  </si>
  <si>
    <t>沈威成</t>
  </si>
  <si>
    <t>Wei-Cheng Shen</t>
  </si>
  <si>
    <t>沈鈞皓</t>
  </si>
  <si>
    <t>Chun-Hao Shen</t>
  </si>
  <si>
    <t>Sabiat Mark</t>
  </si>
  <si>
    <t>卓傑生</t>
  </si>
  <si>
    <t>Jason Cho</t>
  </si>
  <si>
    <t>周子安</t>
  </si>
  <si>
    <t>Tzu-An Chou</t>
  </si>
  <si>
    <t>周子筠</t>
  </si>
  <si>
    <t>Tzu-Yun Chou</t>
  </si>
  <si>
    <t>周怡岑</t>
  </si>
  <si>
    <t>Yi-Tsen Chou</t>
  </si>
  <si>
    <t>周雨農</t>
  </si>
  <si>
    <t>Yu-Nun Chou</t>
  </si>
  <si>
    <t>周咨佑</t>
  </si>
  <si>
    <t>Tzu-Yu Chou</t>
  </si>
  <si>
    <t>周威丞</t>
  </si>
  <si>
    <t>Wei-Cheng Chou</t>
  </si>
  <si>
    <t>周書羽</t>
  </si>
  <si>
    <t>Shu-Yu Chou</t>
  </si>
  <si>
    <t>林　緯</t>
  </si>
  <si>
    <t>Wei Lin</t>
  </si>
  <si>
    <t>林大維</t>
  </si>
  <si>
    <t>Ta-Wei Lin</t>
  </si>
  <si>
    <t>林子涵</t>
  </si>
  <si>
    <t>Tzu-Han Lin</t>
  </si>
  <si>
    <t>林余祐</t>
  </si>
  <si>
    <t>Yu-Yu Lin</t>
  </si>
  <si>
    <t>林辛豪</t>
  </si>
  <si>
    <t>Hsin-Hao Lin</t>
  </si>
  <si>
    <t>Chung-Han Lin</t>
  </si>
  <si>
    <t>林尚澤</t>
  </si>
  <si>
    <t>Shang-Tse Lin</t>
  </si>
  <si>
    <t>林岡弘</t>
  </si>
  <si>
    <t>Gary Lin</t>
  </si>
  <si>
    <t>林怡潓</t>
  </si>
  <si>
    <t>Yi-Hui Lin</t>
  </si>
  <si>
    <t>林芷萱</t>
  </si>
  <si>
    <t>Chih-Hsuan Lin</t>
  </si>
  <si>
    <t>Kuan-Heng Lin</t>
  </si>
  <si>
    <t>林冠妤</t>
  </si>
  <si>
    <t>Kuan-Yu Lin</t>
  </si>
  <si>
    <t>林冠廷</t>
  </si>
  <si>
    <t>Kuan-Ting Lin</t>
  </si>
  <si>
    <t>林則甫</t>
  </si>
  <si>
    <t>Tse-Fu Lin</t>
  </si>
  <si>
    <t>林柏凱</t>
  </si>
  <si>
    <t>Po-Kai Lin</t>
  </si>
  <si>
    <t>林柏毅</t>
  </si>
  <si>
    <t>Po-Yi Lin</t>
  </si>
  <si>
    <t>林洪鈺</t>
  </si>
  <si>
    <t>Hung-Yu Lin</t>
  </si>
  <si>
    <t>林為超</t>
  </si>
  <si>
    <t>Wei-Chao Lin</t>
  </si>
  <si>
    <t>林家榆</t>
  </si>
  <si>
    <t>Joy Lin</t>
  </si>
  <si>
    <t>林家睿</t>
  </si>
  <si>
    <t>Chia-Jui Lin</t>
  </si>
  <si>
    <t>林宸諒</t>
  </si>
  <si>
    <t>Chen-Liang Lin</t>
  </si>
  <si>
    <t>林宸駒</t>
  </si>
  <si>
    <t>Chen-Chu Lin</t>
  </si>
  <si>
    <t>林晟毓</t>
  </si>
  <si>
    <t>Cheng-Yu Lin</t>
  </si>
  <si>
    <t>林婕恩</t>
  </si>
  <si>
    <t>Jie-En Lin</t>
  </si>
  <si>
    <t>林張恆</t>
  </si>
  <si>
    <t>Chang-Heng Lin</t>
  </si>
  <si>
    <t>林紹白</t>
  </si>
  <si>
    <t>Hsiao-Pai Lin</t>
  </si>
  <si>
    <t>林景緒</t>
  </si>
  <si>
    <t>Ching-Hsu Lin</t>
  </si>
  <si>
    <t>Ching-Yuan Lin</t>
  </si>
  <si>
    <t>林煒傑</t>
  </si>
  <si>
    <t>Wei-Jie Lin</t>
  </si>
  <si>
    <t>林義淵</t>
  </si>
  <si>
    <t>Yi-Yuan Lin</t>
  </si>
  <si>
    <t>林鼎勝</t>
  </si>
  <si>
    <t>Ding-Sheng Lin</t>
  </si>
  <si>
    <t>Yuan-Wei Lin</t>
  </si>
  <si>
    <t>林銓泰</t>
  </si>
  <si>
    <t>Chuan-Tai Lin</t>
  </si>
  <si>
    <t>林潔心</t>
  </si>
  <si>
    <t>Chieh-Hsin Lin</t>
  </si>
  <si>
    <t>邱士恩</t>
  </si>
  <si>
    <t>Shih-En Chiu</t>
  </si>
  <si>
    <t>邱弘鈞</t>
  </si>
  <si>
    <t>Hung-Chun Chiu</t>
  </si>
  <si>
    <t>邱昱嘉</t>
  </si>
  <si>
    <t>Yu-Chia Chiu</t>
  </si>
  <si>
    <t>邱瀚緯</t>
  </si>
  <si>
    <t>Han-Wei Chiu</t>
  </si>
  <si>
    <t>Han-Ting Chiu</t>
  </si>
  <si>
    <t>邱譓芠</t>
  </si>
  <si>
    <t>Hui-Wen Chiu</t>
  </si>
  <si>
    <t>侯羽桑</t>
  </si>
  <si>
    <t>Yu-Sang Hou</t>
  </si>
  <si>
    <t>侯羽薔</t>
  </si>
  <si>
    <t>Yu-Chiang Hou</t>
  </si>
  <si>
    <t>俞俊安</t>
  </si>
  <si>
    <t>Chun-An Yu</t>
  </si>
  <si>
    <t>俞涵軒</t>
  </si>
  <si>
    <t>Han-Hsuan Yu</t>
  </si>
  <si>
    <t>姜威存</t>
  </si>
  <si>
    <t>Wei-Tsun Chiang</t>
  </si>
  <si>
    <t>施志澔</t>
  </si>
  <si>
    <t>Chih-Hao Shih</t>
  </si>
  <si>
    <t>Chun-Yu Shih</t>
  </si>
  <si>
    <t>施柔羽</t>
  </si>
  <si>
    <t>Jou-Yu Shih</t>
  </si>
  <si>
    <t>柯亮宇</t>
  </si>
  <si>
    <t>Liang-Yu Ko</t>
  </si>
  <si>
    <t>洪子傑</t>
  </si>
  <si>
    <t>Tzu-Chieh Hung</t>
  </si>
  <si>
    <t>洪玉霖</t>
  </si>
  <si>
    <t>Yuh-Lin Hung</t>
  </si>
  <si>
    <t>洪昭鑫</t>
  </si>
  <si>
    <t>Chao-Hsin Hung</t>
  </si>
  <si>
    <t>洪若華</t>
  </si>
  <si>
    <t>Jou-Hua Hung</t>
  </si>
  <si>
    <t xml:space="preserve">Hao-Kai Hnng </t>
  </si>
  <si>
    <t>洪珮綺</t>
  </si>
  <si>
    <t>Pei-Chi Hung</t>
  </si>
  <si>
    <t>洪紫庭</t>
  </si>
  <si>
    <t>Tzu-Ting Hung</t>
  </si>
  <si>
    <t>Jui-Cheng Hung</t>
  </si>
  <si>
    <t>洪義哲</t>
  </si>
  <si>
    <t>Yi-Che Hung</t>
  </si>
  <si>
    <t>Chia-Chun Hung</t>
  </si>
  <si>
    <t>洪璨祥</t>
  </si>
  <si>
    <t>Tsan-Hsiang Hung</t>
  </si>
  <si>
    <t>Ke Hu</t>
  </si>
  <si>
    <t>范揚嘉</t>
  </si>
  <si>
    <t>Yang-Chia Fan</t>
  </si>
  <si>
    <t>郁淞壹</t>
  </si>
  <si>
    <t>Sung-I Yu</t>
  </si>
  <si>
    <t>Wei-An Tang</t>
  </si>
  <si>
    <t>Shing-Mou Sun</t>
  </si>
  <si>
    <t>徐兆維</t>
  </si>
  <si>
    <t>Chao-Wei Hsu</t>
  </si>
  <si>
    <t>徐嘉哲</t>
  </si>
  <si>
    <t>Chia-Che Hsu</t>
  </si>
  <si>
    <t>涂　睿</t>
  </si>
  <si>
    <t>Jui Tu</t>
  </si>
  <si>
    <t>涂郡庭</t>
  </si>
  <si>
    <t>Chun-Ting Tu</t>
  </si>
  <si>
    <t>Mien Chin</t>
  </si>
  <si>
    <t>翁一修</t>
  </si>
  <si>
    <t>Yi-Hsiu Weng</t>
  </si>
  <si>
    <t>馬家富</t>
  </si>
  <si>
    <t>Chia-Fu Ma</t>
  </si>
  <si>
    <t>馬慧媛</t>
  </si>
  <si>
    <t>Hui-Yuan Ma</t>
  </si>
  <si>
    <t>高　藤</t>
  </si>
  <si>
    <t>Teng Kao</t>
  </si>
  <si>
    <t>高俊凱</t>
  </si>
  <si>
    <t>Chun-Kai Kao</t>
  </si>
  <si>
    <t>高紫琳</t>
  </si>
  <si>
    <t>Tzu-Ling Kao</t>
  </si>
  <si>
    <t>Daphne T.Chang</t>
  </si>
  <si>
    <t>張　群</t>
  </si>
  <si>
    <t>Chun Chang</t>
  </si>
  <si>
    <t>張子怡</t>
  </si>
  <si>
    <t>Tzu-Yi Chang</t>
  </si>
  <si>
    <t>張予禎</t>
  </si>
  <si>
    <t>Yu-Chen Chang</t>
  </si>
  <si>
    <t>張文揚</t>
  </si>
  <si>
    <t>Wen-Yang Chang</t>
  </si>
  <si>
    <t>Yu-Chien Chang</t>
  </si>
  <si>
    <t>Yu-Tsung Chang</t>
  </si>
  <si>
    <t>張育僑</t>
  </si>
  <si>
    <t>Yu-Chiao Chang</t>
  </si>
  <si>
    <t>張亞琦</t>
  </si>
  <si>
    <t>Ya-Chi Chang</t>
  </si>
  <si>
    <t>張怡涵</t>
  </si>
  <si>
    <t>Yi-Han Chang</t>
  </si>
  <si>
    <t>張昕樵</t>
  </si>
  <si>
    <t>Hsin-Chiao Chang</t>
  </si>
  <si>
    <t>張雨心</t>
  </si>
  <si>
    <t>Yu-Hsin Chang</t>
  </si>
  <si>
    <t>張彥翔</t>
  </si>
  <si>
    <t>Yen-Hsiang Chang</t>
  </si>
  <si>
    <t>Hsiu-Chi Chang</t>
  </si>
  <si>
    <t>張倚嘉</t>
  </si>
  <si>
    <t>Yi-Chia Chang</t>
  </si>
  <si>
    <t>Che-Yu Chang</t>
  </si>
  <si>
    <t>張家誠</t>
  </si>
  <si>
    <t>Chia-Cheng Chang</t>
  </si>
  <si>
    <t>張峰銓</t>
  </si>
  <si>
    <t>Feng-Chuan Chang</t>
  </si>
  <si>
    <t>張庭嘉</t>
  </si>
  <si>
    <t>Ting-Chia Chang</t>
  </si>
  <si>
    <t>張庭碩</t>
  </si>
  <si>
    <t>Ting-Shuo Chang</t>
  </si>
  <si>
    <t>張書維</t>
  </si>
  <si>
    <t>Shu-Wei Chang</t>
  </si>
  <si>
    <t>張祐誠</t>
  </si>
  <si>
    <t>Yu-Cheng Chang</t>
  </si>
  <si>
    <t>張連璋</t>
  </si>
  <si>
    <t>Lien-Chang Chang</t>
  </si>
  <si>
    <t>張勛宸</t>
  </si>
  <si>
    <t>Shun-Chen Chang</t>
  </si>
  <si>
    <t>張竣凱</t>
  </si>
  <si>
    <t>Chun-Kai Chang</t>
  </si>
  <si>
    <t>張鈞沂</t>
  </si>
  <si>
    <t>Chun-Yi Chang</t>
  </si>
  <si>
    <t>張鈞翔</t>
  </si>
  <si>
    <t>Chun-Hsiang Chang</t>
  </si>
  <si>
    <t>張雅淳</t>
  </si>
  <si>
    <t>Meney Chang</t>
  </si>
  <si>
    <t>張榮峻</t>
  </si>
  <si>
    <t>Jung-Chun Chang</t>
  </si>
  <si>
    <t>梁祺芬</t>
  </si>
  <si>
    <t>Chi-Fen Liang</t>
  </si>
  <si>
    <t>章巧宜</t>
  </si>
  <si>
    <t>Chiao-Yi Chang</t>
  </si>
  <si>
    <t>莊欣蕓</t>
  </si>
  <si>
    <t>Hsin-Yun Chuang</t>
  </si>
  <si>
    <t>莊景翔</t>
  </si>
  <si>
    <t>Ching-Hsiang Chuang</t>
  </si>
  <si>
    <t>許仁睿</t>
  </si>
  <si>
    <t>Jen-Jui Hsu</t>
  </si>
  <si>
    <t>許育誠</t>
  </si>
  <si>
    <t>Yu-Cheng Hsu</t>
  </si>
  <si>
    <t>許柏堯</t>
  </si>
  <si>
    <t>Po-Yao Hsu</t>
  </si>
  <si>
    <t>許柏舜</t>
  </si>
  <si>
    <t>Po-Shun Hsu</t>
  </si>
  <si>
    <t>許哲瑋</t>
  </si>
  <si>
    <t>Wei-Che Hsu</t>
  </si>
  <si>
    <t>許鈞翔</t>
  </si>
  <si>
    <t>Chun-Hsiang Hsu</t>
  </si>
  <si>
    <t>許閎軒</t>
  </si>
  <si>
    <t>Hung-Hsuan Hsu</t>
  </si>
  <si>
    <t>許維宸</t>
  </si>
  <si>
    <t>Wei-Chen Hsu</t>
  </si>
  <si>
    <t>許諾心</t>
  </si>
  <si>
    <t>No-Hsin Hsu</t>
  </si>
  <si>
    <t>郭尚旻</t>
  </si>
  <si>
    <t>Shang-Min Kuo</t>
  </si>
  <si>
    <t>郭冠良</t>
  </si>
  <si>
    <t>Kuan-Liang Kuo</t>
  </si>
  <si>
    <t>郭涵涓</t>
  </si>
  <si>
    <t>Han-Chuan Kuo</t>
  </si>
  <si>
    <t>郭傳良</t>
  </si>
  <si>
    <t>Chuan-Liang Kuo</t>
  </si>
  <si>
    <t>郭鉦唯</t>
  </si>
  <si>
    <t>Cheng-Wei Kuo</t>
  </si>
  <si>
    <t>郭翰農</t>
  </si>
  <si>
    <t>Han-Nong Kuo</t>
  </si>
  <si>
    <t>郭謙羿</t>
  </si>
  <si>
    <t>Chieh-Yi Kuo</t>
  </si>
  <si>
    <t>陳　萱</t>
  </si>
  <si>
    <t>Hsuan Chen</t>
  </si>
  <si>
    <t>陳　澤</t>
  </si>
  <si>
    <t>Tse Chen</t>
  </si>
  <si>
    <t>陳之敏</t>
  </si>
  <si>
    <t>Chih-Min Chen</t>
  </si>
  <si>
    <t>陳宇凡</t>
  </si>
  <si>
    <t>Yu-Fan Chen</t>
  </si>
  <si>
    <t>陳宇茹</t>
  </si>
  <si>
    <t>Yu-Ju Chen</t>
  </si>
  <si>
    <t>Yu-Han Chen</t>
  </si>
  <si>
    <t>陳守成</t>
  </si>
  <si>
    <t>Sou-Cheng Chen</t>
  </si>
  <si>
    <t>陳伯豪</t>
  </si>
  <si>
    <t>Po-Hao Chen</t>
  </si>
  <si>
    <t>陳伶潔</t>
  </si>
  <si>
    <t>Ling-Chieh Chen</t>
  </si>
  <si>
    <t>陳芃翰</t>
  </si>
  <si>
    <t>Peng-Han Chen</t>
  </si>
  <si>
    <t>陳宗揚</t>
  </si>
  <si>
    <t>Tsung-Yang Chen</t>
  </si>
  <si>
    <t>陳怡安</t>
  </si>
  <si>
    <t>Yi-An Chen</t>
  </si>
  <si>
    <t>陳怡璇</t>
  </si>
  <si>
    <t>Yi-Hsuan Chen</t>
  </si>
  <si>
    <t>陳怡馨</t>
  </si>
  <si>
    <t>Yi-Hsin Chen</t>
  </si>
  <si>
    <t>Kuan-Chou Chen</t>
  </si>
  <si>
    <t>陳冠豪</t>
  </si>
  <si>
    <t>Kuan-Hao Chen</t>
  </si>
  <si>
    <t>陳奕融</t>
  </si>
  <si>
    <t>Steffi Chen</t>
  </si>
  <si>
    <t>陳姿凝</t>
  </si>
  <si>
    <t>Tzu-Ning Chen</t>
  </si>
  <si>
    <t>陳威勝</t>
  </si>
  <si>
    <t>Wei-Sheng Chen</t>
  </si>
  <si>
    <t>陳宥蓁</t>
  </si>
  <si>
    <t>Yu-Chen Chen</t>
  </si>
  <si>
    <t>Yen-Yu Chen</t>
  </si>
  <si>
    <t>Yen-Ting Chen</t>
  </si>
  <si>
    <t>陳政銓</t>
  </si>
  <si>
    <t>Cheng-Chuan Chen</t>
  </si>
  <si>
    <t>陳政憲</t>
  </si>
  <si>
    <t>Cheng-Hsien Chen</t>
  </si>
  <si>
    <t>Hans Chen</t>
  </si>
  <si>
    <t>Po-Wei Chen</t>
  </si>
  <si>
    <t>陳柏霖</t>
  </si>
  <si>
    <t>Po-Lin Chen</t>
  </si>
  <si>
    <t>陳寅柔</t>
  </si>
  <si>
    <t>Yin-Jou Chen</t>
  </si>
  <si>
    <t>陳敏柔</t>
  </si>
  <si>
    <t>Min-Jou Chen</t>
  </si>
  <si>
    <t>陳敏薰</t>
  </si>
  <si>
    <t>Min-Hsun Chen</t>
  </si>
  <si>
    <t>陳傑生</t>
  </si>
  <si>
    <t>Chieh-Sheng Chen</t>
  </si>
  <si>
    <t>陳翔揚</t>
  </si>
  <si>
    <t>Hsiang-Yang Chen</t>
  </si>
  <si>
    <t>陳慈惠</t>
  </si>
  <si>
    <t>Cih-Hui Chen</t>
  </si>
  <si>
    <t>陳葶伃</t>
  </si>
  <si>
    <t>Ting-Yu Chen</t>
  </si>
  <si>
    <t>陳裔東</t>
  </si>
  <si>
    <t>Yi-Tung Chen</t>
  </si>
  <si>
    <t>陳頎森</t>
  </si>
  <si>
    <t>Chi-Sen Chen</t>
  </si>
  <si>
    <t>陳睿昇</t>
  </si>
  <si>
    <t>Jui-Sheng Chen</t>
  </si>
  <si>
    <t>陳綵妮</t>
  </si>
  <si>
    <t>Tsai-Ni Chen</t>
  </si>
  <si>
    <t>陳霆宇</t>
  </si>
  <si>
    <t>陳靜慈</t>
  </si>
  <si>
    <t>Ching-Tzu Chen</t>
  </si>
  <si>
    <t>麥竣嘉</t>
  </si>
  <si>
    <t>Chun-Chia Mai</t>
  </si>
  <si>
    <t>傅　筑</t>
  </si>
  <si>
    <t>Chu Fu</t>
  </si>
  <si>
    <t>傅英峰</t>
  </si>
  <si>
    <t>Ying-Feng Fu</t>
  </si>
  <si>
    <t>彭鉦雄</t>
  </si>
  <si>
    <t>Cheng-Hsiung Peng</t>
  </si>
  <si>
    <t>曾　晟</t>
  </si>
  <si>
    <t>Chang Tseng</t>
  </si>
  <si>
    <t>曾　楨</t>
  </si>
  <si>
    <t>Chen Tseng</t>
  </si>
  <si>
    <t>Tzu-Hsuan Tseng</t>
  </si>
  <si>
    <t>曾昶峰</t>
  </si>
  <si>
    <t>Chang-Feng Tseng</t>
  </si>
  <si>
    <t>曾紀仁</t>
  </si>
  <si>
    <t>Chi-Jen Tseng</t>
  </si>
  <si>
    <t>曾彩晴</t>
  </si>
  <si>
    <t>Tsai-Ching Tseng</t>
  </si>
  <si>
    <t>曾凱暄</t>
  </si>
  <si>
    <t>Kai-Hsuan Tseng</t>
  </si>
  <si>
    <t>曾豐棟</t>
  </si>
  <si>
    <t>Fu-Tung Tseng</t>
  </si>
  <si>
    <t>曾譯慶</t>
  </si>
  <si>
    <t>Yi-Ching Tseng</t>
  </si>
  <si>
    <t>湯燿嘉</t>
  </si>
  <si>
    <t>Yao-Chia Tang</t>
  </si>
  <si>
    <t>程思嘉</t>
  </si>
  <si>
    <t>Ssu-Chia Cheng</t>
  </si>
  <si>
    <t>賀威瑋</t>
  </si>
  <si>
    <t>Wei-Wei Ho</t>
  </si>
  <si>
    <t>Po-Yun Ku</t>
  </si>
  <si>
    <t>鄂鈺涵</t>
  </si>
  <si>
    <t>Yu-Han E</t>
  </si>
  <si>
    <t>馮立顏</t>
  </si>
  <si>
    <t>Li-Yen Feng</t>
  </si>
  <si>
    <t>馮冠湧</t>
  </si>
  <si>
    <t>Kuan-Yung Feng</t>
  </si>
  <si>
    <t>黃　靖</t>
  </si>
  <si>
    <t>Ching Huang</t>
  </si>
  <si>
    <t>Chi Huang</t>
  </si>
  <si>
    <t>黃　蘋</t>
  </si>
  <si>
    <t>Ping Huang</t>
  </si>
  <si>
    <t>黃千鴻</t>
  </si>
  <si>
    <t>Chien-Hung Huang</t>
  </si>
  <si>
    <t>黃以柔</t>
  </si>
  <si>
    <t>Zoe Huang</t>
  </si>
  <si>
    <t>Ju-Chen Huang</t>
  </si>
  <si>
    <t>黃至翊</t>
  </si>
  <si>
    <t>Chih-Yi Huang</t>
  </si>
  <si>
    <t>黃至謙</t>
  </si>
  <si>
    <t>Chih-Chieh Huang</t>
  </si>
  <si>
    <t>黃言奕</t>
  </si>
  <si>
    <t>Yen-Yi Huang</t>
  </si>
  <si>
    <t>黃怡翔</t>
  </si>
  <si>
    <t>Yi-Hsiang Huang</t>
  </si>
  <si>
    <t>黃承瀚</t>
  </si>
  <si>
    <t>Cheng-Han Huang</t>
  </si>
  <si>
    <t>黃亭瑄</t>
  </si>
  <si>
    <t>Ting-Hsuan Huang</t>
  </si>
  <si>
    <t>黃冠勳</t>
  </si>
  <si>
    <t>Kuan-Shun Huang</t>
  </si>
  <si>
    <t>黃奕銘</t>
  </si>
  <si>
    <t>Yi-Ming Huang</t>
  </si>
  <si>
    <t>黃柏叡</t>
  </si>
  <si>
    <t>Po-Jui Huang</t>
  </si>
  <si>
    <t>黃郁心</t>
  </si>
  <si>
    <t>Yu-Hsin Huang</t>
  </si>
  <si>
    <t>黃郁翔</t>
  </si>
  <si>
    <t>Yu-Hsiang Huang</t>
  </si>
  <si>
    <t>黃郁評</t>
  </si>
  <si>
    <t>Yu-Ping Huang</t>
  </si>
  <si>
    <t>黃郁寧</t>
  </si>
  <si>
    <t>Yu-Ning Huang</t>
  </si>
  <si>
    <t>黃韋豪</t>
  </si>
  <si>
    <t>Wei-Hao Huang</t>
  </si>
  <si>
    <t>Shu-Ya Huang</t>
  </si>
  <si>
    <t>黃婉萍</t>
  </si>
  <si>
    <t>Wan-Ping Huang</t>
  </si>
  <si>
    <t>Hsiang-Chia Huang</t>
  </si>
  <si>
    <t>黃紹恩</t>
  </si>
  <si>
    <t>Shao-En Huang</t>
  </si>
  <si>
    <t>黃紹勛</t>
  </si>
  <si>
    <t>Shao-Shun Huang</t>
  </si>
  <si>
    <t>黃筠筑</t>
  </si>
  <si>
    <t>Yun-Chu Huang</t>
  </si>
  <si>
    <t>黃筱涵</t>
  </si>
  <si>
    <t>Hsiao-Han Huang</t>
  </si>
  <si>
    <t>黃鈺睿</t>
  </si>
  <si>
    <t>Yu-Jui Huang</t>
  </si>
  <si>
    <t>黃銘朔</t>
  </si>
  <si>
    <t xml:space="preserve">Min-Su Haung </t>
  </si>
  <si>
    <t>黃議增</t>
  </si>
  <si>
    <t>Yi-Tseng Huang</t>
  </si>
  <si>
    <t>楊　傑</t>
  </si>
  <si>
    <t>Chieh Yang</t>
  </si>
  <si>
    <t>楊子賢</t>
  </si>
  <si>
    <t>Tzu-Hsien Yang</t>
  </si>
  <si>
    <t>楊少閎</t>
  </si>
  <si>
    <t>Shao-Hung Yang</t>
  </si>
  <si>
    <t>楊孝哲</t>
  </si>
  <si>
    <t>Hsiao-Che Yang</t>
  </si>
  <si>
    <t>Chang-Hsueh Yang</t>
  </si>
  <si>
    <t>楊晏婷</t>
  </si>
  <si>
    <t>Yen-Ting Yang</t>
  </si>
  <si>
    <t>楊浚頡</t>
  </si>
  <si>
    <t>Chun-Chieh Yang</t>
  </si>
  <si>
    <t>楊浚濠</t>
  </si>
  <si>
    <t>Chun-Hao Yang</t>
  </si>
  <si>
    <t>楊凱鈞</t>
  </si>
  <si>
    <t>Kai-Chun Yang</t>
  </si>
  <si>
    <t>楊喬羚</t>
  </si>
  <si>
    <t>Chiao-Ling Yang</t>
  </si>
  <si>
    <t>楊斐茜</t>
  </si>
  <si>
    <t>Fei-Chien Yang</t>
  </si>
  <si>
    <t>楊斐棋</t>
  </si>
  <si>
    <t>Fei-Chi Yang</t>
  </si>
  <si>
    <t>楊棋文</t>
  </si>
  <si>
    <t>Chi-Wen Yang</t>
  </si>
  <si>
    <t>楊鎮謙</t>
  </si>
  <si>
    <t>Cheng-Chien Yang</t>
  </si>
  <si>
    <t>溫　娣</t>
  </si>
  <si>
    <t>Ti Wen</t>
  </si>
  <si>
    <t>溫　新</t>
  </si>
  <si>
    <t>Hsin Wen</t>
  </si>
  <si>
    <t>溫茜婷</t>
  </si>
  <si>
    <t>Chien-Ting Wen</t>
  </si>
  <si>
    <t>溫楨祥</t>
  </si>
  <si>
    <t>Chen-Hsiang Wen</t>
  </si>
  <si>
    <t>葉　甫</t>
  </si>
  <si>
    <t>Fu Yeh</t>
  </si>
  <si>
    <t>葉宇愷</t>
  </si>
  <si>
    <t>Yu-Kai Yeh</t>
  </si>
  <si>
    <t>葉佳運</t>
  </si>
  <si>
    <t>Chia-Yun Yeh</t>
  </si>
  <si>
    <t>葉東霖</t>
  </si>
  <si>
    <t>Tung-Lin Yeh</t>
  </si>
  <si>
    <t>葉欣萍</t>
  </si>
  <si>
    <t>Hsin-Ping Yeh</t>
  </si>
  <si>
    <t>葉芯霈</t>
  </si>
  <si>
    <t>Hsin-Pei Yeh</t>
  </si>
  <si>
    <t>Yo-Yuan Yeh</t>
  </si>
  <si>
    <t>葉蔚廷</t>
  </si>
  <si>
    <t>Wei-Ting Yeh</t>
  </si>
  <si>
    <t>詹佳翰</t>
  </si>
  <si>
    <t>Chia-Han Chan</t>
  </si>
  <si>
    <t>詹芷綺</t>
  </si>
  <si>
    <t>Chih-Chi Chan</t>
  </si>
  <si>
    <t>詹昱韋</t>
  </si>
  <si>
    <t>Yu-Wei Chan</t>
  </si>
  <si>
    <t>廖云瑞</t>
  </si>
  <si>
    <t>Yun-Jui Liao</t>
  </si>
  <si>
    <t>廖冠騏</t>
  </si>
  <si>
    <t>Kuan-Chi Liao</t>
  </si>
  <si>
    <t>廖珮妤</t>
  </si>
  <si>
    <t>Pei-Yu Liao</t>
  </si>
  <si>
    <t>廖崇漢</t>
  </si>
  <si>
    <t>Chung-Han Liao</t>
  </si>
  <si>
    <t>廖煥鈞</t>
  </si>
  <si>
    <t>Huan-Chun Liao</t>
  </si>
  <si>
    <t>Yu-Jui Liu</t>
  </si>
  <si>
    <t>劉少允</t>
  </si>
  <si>
    <t>Shao-Yun Liu</t>
  </si>
  <si>
    <t>劉可艾</t>
  </si>
  <si>
    <t>Ke-Ai Liu</t>
  </si>
  <si>
    <t>劉永華</t>
  </si>
  <si>
    <t>Yung-Hua Liu</t>
  </si>
  <si>
    <t>劉威汎</t>
  </si>
  <si>
    <t>Wei-Fan Liu</t>
  </si>
  <si>
    <t>劉威廷</t>
  </si>
  <si>
    <t>Wei-Ting Liu</t>
  </si>
  <si>
    <t>劉威侯</t>
  </si>
  <si>
    <t>Wei-Hou Liu</t>
  </si>
  <si>
    <t>劉若瑄</t>
  </si>
  <si>
    <t>Jo-Hsuan Liu</t>
  </si>
  <si>
    <t>Tse-Sen Liu</t>
  </si>
  <si>
    <t>劉謙佑</t>
  </si>
  <si>
    <t>Chien-Yu Liu</t>
  </si>
  <si>
    <t>潘彥騰</t>
  </si>
  <si>
    <t>Yen-Teng Pan</t>
  </si>
  <si>
    <t>潘繹凱</t>
  </si>
  <si>
    <t>Yi-Kai Pan</t>
  </si>
  <si>
    <t>蔡旻秩</t>
  </si>
  <si>
    <t>Min-Chih Tsai</t>
  </si>
  <si>
    <t>蔡欣恩</t>
  </si>
  <si>
    <t>Hsin-En Tsai</t>
  </si>
  <si>
    <t>蔡雨達</t>
  </si>
  <si>
    <t>Yu-Ta Tsai</t>
  </si>
  <si>
    <t>Jack Tsai</t>
  </si>
  <si>
    <t>蔡哲弘</t>
  </si>
  <si>
    <t>Che-Hung Tsai</t>
  </si>
  <si>
    <t>蔡凱任</t>
  </si>
  <si>
    <t>Kai-Jen Tsai</t>
  </si>
  <si>
    <t>蔡程洋</t>
  </si>
  <si>
    <t>Cheng-Yang Tsai</t>
  </si>
  <si>
    <t>Jui-Chieh Tsai</t>
  </si>
  <si>
    <t>蔡禕佳</t>
  </si>
  <si>
    <t>Wei-Chia Tsai</t>
  </si>
  <si>
    <t>蔡叢宇</t>
  </si>
  <si>
    <t>Tsung-Yu Tsai</t>
  </si>
  <si>
    <t>Chuan-Chih Tsai</t>
  </si>
  <si>
    <t>蔣存策</t>
  </si>
  <si>
    <t>Tsun-Tse Chiang</t>
  </si>
  <si>
    <t>鄧庭皓</t>
  </si>
  <si>
    <t>Ting-Hao Teng</t>
  </si>
  <si>
    <t>鄧翊宏</t>
  </si>
  <si>
    <t>Yi-Hung Teng</t>
  </si>
  <si>
    <t>鄭丞恩</t>
  </si>
  <si>
    <t>Cheng-En Cheng</t>
  </si>
  <si>
    <t>鄭名谷</t>
  </si>
  <si>
    <t>Ming-Ku Cheng</t>
  </si>
  <si>
    <t>鄭昕然</t>
  </si>
  <si>
    <t>Hsin-Jan Cheng</t>
  </si>
  <si>
    <t>鄭祐人</t>
  </si>
  <si>
    <t>Yu-Jen Cheng</t>
  </si>
  <si>
    <t>鄭湘樺</t>
  </si>
  <si>
    <t>Hsiang-Hua Cheng</t>
  </si>
  <si>
    <t>鄭翔嶸</t>
  </si>
  <si>
    <t>Hsiang-Jung Cheng</t>
  </si>
  <si>
    <t>鄭熙叡</t>
  </si>
  <si>
    <t>Hsi-Ruei Cheng</t>
  </si>
  <si>
    <t>盧昕妤</t>
  </si>
  <si>
    <t>Hsin-Yu Lu</t>
  </si>
  <si>
    <t>盧玟諭</t>
  </si>
  <si>
    <t>Wen-Yu Lu</t>
  </si>
  <si>
    <t>盧品文</t>
  </si>
  <si>
    <t>Ping-Wen Lu</t>
  </si>
  <si>
    <t>盧彥融</t>
  </si>
  <si>
    <t>Yen-Jung Lu</t>
  </si>
  <si>
    <t>蕭存佑</t>
  </si>
  <si>
    <t>Tsun-Yu Hsiao</t>
  </si>
  <si>
    <t>Hung-Yu Hsiao</t>
  </si>
  <si>
    <t>蕭育汶</t>
  </si>
  <si>
    <t>Wendy Hsiao</t>
  </si>
  <si>
    <t>蕭芝淨</t>
  </si>
  <si>
    <t>Chih-Chin Hsiao</t>
  </si>
  <si>
    <t>賴怡廷</t>
  </si>
  <si>
    <t>Yi-Ting Lai</t>
  </si>
  <si>
    <t>賴俊哲</t>
  </si>
  <si>
    <t>Jason Lai</t>
  </si>
  <si>
    <t>賴彥丞</t>
  </si>
  <si>
    <t>Cheng-Kai Lai</t>
  </si>
  <si>
    <t>賴柏源</t>
  </si>
  <si>
    <t>Po-Yuan Lai</t>
  </si>
  <si>
    <t>賴祐葳</t>
  </si>
  <si>
    <t>Yu-Wei Lai</t>
  </si>
  <si>
    <t>賴祐賢</t>
  </si>
  <si>
    <t>Yu-Hsien Lai</t>
  </si>
  <si>
    <t>Chia-Yi Lai</t>
  </si>
  <si>
    <t>遲　策</t>
  </si>
  <si>
    <t>Tse Chih</t>
  </si>
  <si>
    <t>Cheng-You Luo</t>
  </si>
  <si>
    <t>駱則維</t>
  </si>
  <si>
    <t>Tse-Wei Luo</t>
  </si>
  <si>
    <t>戴恬婕</t>
  </si>
  <si>
    <t>Tien-Chieh Tai</t>
  </si>
  <si>
    <t>戴陽庭</t>
  </si>
  <si>
    <t>Yang-Ting Tai</t>
  </si>
  <si>
    <t>戴嘉汶</t>
  </si>
  <si>
    <t>Chia-Wen Tai</t>
  </si>
  <si>
    <t>謝主典</t>
  </si>
  <si>
    <t>Chu-Tien Hsieh</t>
  </si>
  <si>
    <t>謝欣玫</t>
  </si>
  <si>
    <t>Hsin-Mei Hsieh</t>
  </si>
  <si>
    <t>謝品濬</t>
  </si>
  <si>
    <t>Pin-Chun Hsieh</t>
  </si>
  <si>
    <t>謝政勳</t>
  </si>
  <si>
    <t>Cheng-Hsun Hsieh</t>
  </si>
  <si>
    <t>謝映葶</t>
  </si>
  <si>
    <t>Ying-Ting Hsieh</t>
  </si>
  <si>
    <t>謝霆葳</t>
  </si>
  <si>
    <t>Ting-Wei Hsieh</t>
  </si>
  <si>
    <t>鍾力新</t>
  </si>
  <si>
    <t>Li-Hsin Chung</t>
  </si>
  <si>
    <t>Yu-Hsin Chung</t>
  </si>
  <si>
    <t>鍾成恩</t>
  </si>
  <si>
    <t>Cheng-En Chung</t>
  </si>
  <si>
    <t>鍾孟勳</t>
  </si>
  <si>
    <t>Meng-Hsun Chung</t>
  </si>
  <si>
    <t>鍾孟霖</t>
  </si>
  <si>
    <t>Meng-Lin Chung</t>
  </si>
  <si>
    <t>簡振宇</t>
  </si>
  <si>
    <t>Chen-Yu Chien</t>
  </si>
  <si>
    <t>Hsaun-Wei Chien</t>
  </si>
  <si>
    <t>顏鈺昕</t>
  </si>
  <si>
    <t>Yu-Hsin Yen</t>
  </si>
  <si>
    <t>羅士堯</t>
  </si>
  <si>
    <t>Shih-Yao Lo</t>
  </si>
  <si>
    <t>羅尹楨</t>
  </si>
  <si>
    <t>Yin-Chen Lo</t>
  </si>
  <si>
    <t>羅政元</t>
  </si>
  <si>
    <t>Cheng-Yuan Lo</t>
  </si>
  <si>
    <t>蘇宥睿</t>
  </si>
  <si>
    <t>Yu-Jui Su</t>
  </si>
  <si>
    <t>蘇柏瑋</t>
  </si>
  <si>
    <t>Po-Wei Su</t>
  </si>
  <si>
    <t>蘇晉弘</t>
  </si>
  <si>
    <t>Ching-Hung Su</t>
  </si>
  <si>
    <t>蘇喬維</t>
  </si>
  <si>
    <t>Chiao-Wei Su</t>
  </si>
  <si>
    <t>佐佐木雪繪</t>
  </si>
  <si>
    <t>沙比亞特馬</t>
  </si>
  <si>
    <t>組序</t>
  </si>
  <si>
    <t>出發時間</t>
  </si>
  <si>
    <t>姓　名</t>
  </si>
  <si>
    <t>Out</t>
  </si>
  <si>
    <t>出發時間</t>
  </si>
  <si>
    <t>姓　名</t>
  </si>
  <si>
    <t>中華民國104年渣打全國業餘高爾夫夏季排名賽</t>
  </si>
  <si>
    <t>再興高爾夫俱樂部</t>
  </si>
  <si>
    <t>黃思瑄</t>
  </si>
  <si>
    <t>陳　薇</t>
  </si>
  <si>
    <t>游家瑋</t>
  </si>
  <si>
    <t>范成璽</t>
  </si>
  <si>
    <t>陳炳榮</t>
  </si>
  <si>
    <t>陳麒丞</t>
  </si>
  <si>
    <t>葉昱辰</t>
  </si>
  <si>
    <t>黃子鈞</t>
  </si>
  <si>
    <t>劉獻文</t>
  </si>
  <si>
    <t>黃　頎   男公開</t>
  </si>
  <si>
    <t>林　緯   男公開</t>
  </si>
  <si>
    <t>劉永華   男公開</t>
  </si>
  <si>
    <t>蔡政宏   男公開</t>
  </si>
  <si>
    <t>林遠惟   男公開</t>
  </si>
  <si>
    <t>邱瀚霆   男公開</t>
  </si>
  <si>
    <t>廖煥鈞   男Ｂ組</t>
  </si>
  <si>
    <t>朱吉莘   男Ｂ組</t>
  </si>
  <si>
    <t>楊浚濠   男Ｂ組</t>
  </si>
  <si>
    <t>簡振宇   男Ｂ組</t>
  </si>
  <si>
    <t>黃至翊   男Ｂ組</t>
  </si>
  <si>
    <t>金翔承   男Ｂ組</t>
  </si>
  <si>
    <t>楊凱鈞   男Ｂ組</t>
  </si>
  <si>
    <t>劉少允   女Ａ組</t>
  </si>
  <si>
    <t>陳　萱   女Ａ組</t>
  </si>
  <si>
    <t>曾彩晴   女Ａ組</t>
  </si>
  <si>
    <t>戴嘉汶   女Ａ組</t>
  </si>
  <si>
    <t>曾凱暄   女Ａ組</t>
  </si>
  <si>
    <t>石澄璇   女Ａ組</t>
  </si>
  <si>
    <t>林婕恩   女Ａ組</t>
  </si>
  <si>
    <t>林怡潓   女Ａ組</t>
  </si>
  <si>
    <t>周咨佑   女Ａ組</t>
  </si>
  <si>
    <t>溫　娣   女Ａ組</t>
  </si>
  <si>
    <t>蔡凱任   男Ａ組</t>
  </si>
  <si>
    <t>葉　甫   男Ａ組</t>
  </si>
  <si>
    <t>謝霆葳   男Ａ組</t>
  </si>
  <si>
    <t>陳裔東   男Ａ組</t>
  </si>
  <si>
    <t>陳伯豪   男Ａ組</t>
  </si>
  <si>
    <t>黃怡翔   男Ａ組</t>
  </si>
  <si>
    <t>詹佳翰   男Ａ組</t>
  </si>
  <si>
    <t>黃柏叡   男Ａ組</t>
  </si>
  <si>
    <t>王璽安   男Ａ組</t>
  </si>
  <si>
    <t>張育僑   男Ａ組</t>
  </si>
  <si>
    <t>楊浚頡   男Ａ組</t>
  </si>
  <si>
    <t>丁子軒   男Ａ組</t>
  </si>
  <si>
    <t>許閎軒   男Ａ組</t>
  </si>
  <si>
    <t>葉蔚廷   男Ａ組</t>
  </si>
  <si>
    <t>毛怜絜   女公開</t>
  </si>
  <si>
    <t>江婉瑜   女公開</t>
  </si>
  <si>
    <t>張倚嘉   女公開</t>
  </si>
  <si>
    <t>陳葶伃   女Ｂ組</t>
  </si>
  <si>
    <t>張昕樵   女Ｂ組</t>
  </si>
  <si>
    <t>劉可艾   女Ｂ組</t>
  </si>
  <si>
    <t>何俐恩   女Ｂ組</t>
  </si>
  <si>
    <t>周翊庭   女Ｂ組</t>
  </si>
  <si>
    <t>陳姿凝   女Ｂ組</t>
  </si>
  <si>
    <t>楊棋文   女Ｂ組</t>
  </si>
  <si>
    <t>陳秉豪   男Ｃ組</t>
  </si>
  <si>
    <t>陳瑋利   男Ｃ組</t>
  </si>
  <si>
    <t>林宸諒   男Ｃ組</t>
  </si>
  <si>
    <t>邱　靖   男Ｄ組</t>
  </si>
  <si>
    <t>黃凱駿   男Ｄ組</t>
  </si>
  <si>
    <t>譚傑升   男Ｄ組</t>
  </si>
  <si>
    <t>許淮茜   女CD組</t>
  </si>
  <si>
    <t>松佩菁   女CD組</t>
  </si>
  <si>
    <t>陳薇安   女CD組</t>
  </si>
  <si>
    <t>張靖翎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</si>
</sst>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編組表&quot;"/>
    <numFmt numFmtId="177" formatCode="&quot;B區 NO.&quot;0"/>
    <numFmt numFmtId="178" formatCode="&quot;Out-&quot;0"/>
    <numFmt numFmtId="179" formatCode="h:mm;@"/>
    <numFmt numFmtId="180" formatCode="&quot;C區 NO.&quot;0"/>
    <numFmt numFmtId="181" formatCode="&quot;In-&quot;0"/>
    <numFmt numFmtId="182" formatCode="&quot;第 &quot;0&quot; 回合  編組表&quot;"/>
    <numFmt numFmtId="183" formatCode="&quot;Out NO.&quot;0"/>
    <numFmt numFmtId="184" formatCode="0;;;@"/>
    <numFmt numFmtId="185" formatCode="0;;;"/>
    <numFmt numFmtId="186" formatCode="&quot;In NO.&quot;0"/>
    <numFmt numFmtId="187" formatCode="&quot;Out -&quot;0;;;"/>
    <numFmt numFmtId="188" formatCode="&quot;In -&quot;0;;;"/>
    <numFmt numFmtId="189" formatCode="yyyy/mm/dd"/>
    <numFmt numFmtId="190" formatCode="[$-404]yyyy&quot;年&quot;mm&quot;月&quot;dd&quot;日 &quot;aaa;@"/>
    <numFmt numFmtId="191" formatCode="[$-404]dd&quot;日 &quot;aaa;@"/>
    <numFmt numFmtId="192" formatCode="0;[Red]\-0;;"/>
    <numFmt numFmtId="193" formatCode="[$-409]h:mm\ AM/PM;@"/>
    <numFmt numFmtId="194" formatCode="0&quot;  分鐘&quot;"/>
    <numFmt numFmtId="195" formatCode="&quot;Round  &quot;0"/>
    <numFmt numFmtId="196" formatCode="&quot;Start #&quot;0"/>
    <numFmt numFmtId="197" formatCode="h:mm"/>
    <numFmt numFmtId="198" formatCode="&quot;Round  &quot;0;;&quot;資格賽&quot;;@"/>
  </numFmts>
  <fonts count="7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b/>
      <sz val="12"/>
      <name val="細明體"/>
      <family val="3"/>
    </font>
    <font>
      <sz val="13"/>
      <name val="Times New Roman"/>
      <family val="1"/>
    </font>
    <font>
      <sz val="14"/>
      <name val="Gungsuh"/>
      <family val="1"/>
    </font>
    <font>
      <sz val="13"/>
      <color indexed="8"/>
      <name val="細明體_HKSCS-ExtB"/>
      <family val="1"/>
    </font>
    <font>
      <sz val="14"/>
      <name val="Times New Roman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3"/>
      <color indexed="8"/>
      <name val="標楷體"/>
      <family val="4"/>
    </font>
    <font>
      <sz val="12"/>
      <name val="Times New Roman"/>
      <family val="1"/>
    </font>
    <font>
      <sz val="12"/>
      <name val="Gungsuh"/>
      <family val="1"/>
    </font>
    <font>
      <sz val="12"/>
      <name val="細明體_HKSCS-ExtB"/>
      <family val="1"/>
    </font>
    <font>
      <sz val="12"/>
      <color indexed="8"/>
      <name val="Times New Roman"/>
      <family val="1"/>
    </font>
    <font>
      <sz val="12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細明體_HKSCS-ExtB"/>
      <family val="1"/>
    </font>
    <font>
      <b/>
      <sz val="14"/>
      <color theme="1"/>
      <name val="標楷體"/>
      <family val="4"/>
    </font>
    <font>
      <sz val="16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0"/>
      <color theme="1"/>
      <name val="Calibri"/>
      <family val="1"/>
    </font>
    <font>
      <sz val="9"/>
      <color theme="1"/>
      <name val="Calibri"/>
      <family val="1"/>
    </font>
    <font>
      <sz val="12"/>
      <color theme="1"/>
      <name val="Times New Roman"/>
      <family val="1"/>
    </font>
    <font>
      <sz val="12"/>
      <color theme="0"/>
      <name val="標楷體"/>
      <family val="4"/>
    </font>
    <font>
      <sz val="13"/>
      <color theme="1"/>
      <name val="標楷體"/>
      <family val="4"/>
    </font>
    <font>
      <b/>
      <sz val="12"/>
      <color theme="1"/>
      <name val="標楷體"/>
      <family val="4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rgb="FFFF0000"/>
      </left>
      <right/>
      <top/>
      <bottom style="thin"/>
    </border>
    <border>
      <left/>
      <right/>
      <top/>
      <bottom style="thin"/>
    </border>
    <border>
      <left/>
      <right style="thin">
        <color rgb="FFFF0000"/>
      </right>
      <top/>
      <bottom style="thin"/>
    </border>
    <border>
      <left/>
      <right style="thin"/>
      <top/>
      <bottom style="thin"/>
    </border>
    <border>
      <left style="thin">
        <color rgb="FFFF0000"/>
      </left>
      <right/>
      <top style="thin"/>
      <bottom/>
    </border>
    <border>
      <left/>
      <right style="thin">
        <color rgb="FFFF0000"/>
      </right>
      <top style="thin"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/>
      <right style="double"/>
      <top style="thin"/>
      <bottom style="hair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/>
      <bottom style="thin"/>
    </border>
    <border>
      <left style="hair"/>
      <right style="hair"/>
      <top style="double"/>
      <bottom/>
    </border>
    <border>
      <left style="hair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hair"/>
      <top style="double"/>
      <bottom/>
    </border>
    <border>
      <left style="double"/>
      <right style="hair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61">
    <xf numFmtId="0" fontId="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7" fontId="9" fillId="33" borderId="11" xfId="0" applyNumberFormat="1" applyFont="1" applyFill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180" fontId="9" fillId="33" borderId="11" xfId="0" applyNumberFormat="1" applyFont="1" applyFill="1" applyBorder="1" applyAlignment="1">
      <alignment horizontal="center" vertical="center"/>
    </xf>
    <xf numFmtId="181" fontId="13" fillId="0" borderId="16" xfId="0" applyNumberFormat="1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181" fontId="13" fillId="0" borderId="18" xfId="0" applyNumberFormat="1" applyFont="1" applyBorder="1" applyAlignment="1">
      <alignment horizontal="center" vertical="center"/>
    </xf>
    <xf numFmtId="181" fontId="13" fillId="0" borderId="19" xfId="0" applyNumberFormat="1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79" fontId="11" fillId="0" borderId="15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83" fontId="9" fillId="34" borderId="22" xfId="0" applyNumberFormat="1" applyFont="1" applyFill="1" applyBorder="1" applyAlignment="1">
      <alignment horizontal="center" vertical="center"/>
    </xf>
    <xf numFmtId="186" fontId="9" fillId="34" borderId="22" xfId="0" applyNumberFormat="1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1" fillId="36" borderId="23" xfId="0" applyFont="1" applyFill="1" applyBorder="1" applyAlignment="1">
      <alignment horizontal="left" vertical="center"/>
    </xf>
    <xf numFmtId="0" fontId="62" fillId="37" borderId="23" xfId="0" applyFont="1" applyFill="1" applyBorder="1" applyAlignment="1">
      <alignment horizontal="center" vertical="center"/>
    </xf>
    <xf numFmtId="0" fontId="62" fillId="38" borderId="24" xfId="0" applyFont="1" applyFill="1" applyBorder="1" applyAlignment="1">
      <alignment horizontal="center" vertical="center"/>
    </xf>
    <xf numFmtId="0" fontId="63" fillId="39" borderId="23" xfId="0" applyFont="1" applyFill="1" applyBorder="1" applyAlignment="1">
      <alignment horizontal="left" vertical="center"/>
    </xf>
    <xf numFmtId="0" fontId="62" fillId="40" borderId="23" xfId="0" applyFont="1" applyFill="1" applyBorder="1" applyAlignment="1">
      <alignment horizontal="center" vertical="center"/>
    </xf>
    <xf numFmtId="0" fontId="62" fillId="41" borderId="15" xfId="0" applyFont="1" applyFill="1" applyBorder="1" applyAlignment="1">
      <alignment horizontal="center" vertical="center"/>
    </xf>
    <xf numFmtId="0" fontId="62" fillId="42" borderId="24" xfId="0" applyFont="1" applyFill="1" applyBorder="1" applyAlignment="1">
      <alignment horizontal="center" vertical="center"/>
    </xf>
    <xf numFmtId="190" fontId="63" fillId="43" borderId="23" xfId="0" applyNumberFormat="1" applyFont="1" applyFill="1" applyBorder="1" applyAlignment="1">
      <alignment vertical="center"/>
    </xf>
    <xf numFmtId="0" fontId="60" fillId="44" borderId="25" xfId="0" applyFont="1" applyFill="1" applyBorder="1" applyAlignment="1">
      <alignment horizontal="center" vertical="center"/>
    </xf>
    <xf numFmtId="0" fontId="62" fillId="45" borderId="26" xfId="0" applyFont="1" applyFill="1" applyBorder="1" applyAlignment="1">
      <alignment horizontal="center" vertical="center"/>
    </xf>
    <xf numFmtId="0" fontId="62" fillId="46" borderId="27" xfId="0" applyFont="1" applyFill="1" applyBorder="1" applyAlignment="1">
      <alignment horizontal="center" vertical="center"/>
    </xf>
    <xf numFmtId="0" fontId="62" fillId="47" borderId="28" xfId="0" applyFont="1" applyFill="1" applyBorder="1" applyAlignment="1">
      <alignment horizontal="center" vertical="center"/>
    </xf>
    <xf numFmtId="0" fontId="60" fillId="48" borderId="29" xfId="0" applyFont="1" applyFill="1" applyBorder="1" applyAlignment="1">
      <alignment horizontal="center" vertical="center"/>
    </xf>
    <xf numFmtId="0" fontId="62" fillId="49" borderId="30" xfId="0" applyFont="1" applyFill="1" applyBorder="1" applyAlignment="1">
      <alignment horizontal="center" vertical="center"/>
    </xf>
    <xf numFmtId="0" fontId="62" fillId="50" borderId="31" xfId="0" applyFont="1" applyFill="1" applyBorder="1" applyAlignment="1">
      <alignment horizontal="center" vertical="center"/>
    </xf>
    <xf numFmtId="0" fontId="62" fillId="51" borderId="32" xfId="0" applyFont="1" applyFill="1" applyBorder="1" applyAlignment="1">
      <alignment horizontal="center" vertical="center"/>
    </xf>
    <xf numFmtId="0" fontId="60" fillId="52" borderId="33" xfId="0" applyFont="1" applyFill="1" applyBorder="1" applyAlignment="1">
      <alignment horizontal="center" vertical="center"/>
    </xf>
    <xf numFmtId="192" fontId="62" fillId="53" borderId="34" xfId="0" applyNumberFormat="1" applyFont="1" applyFill="1" applyBorder="1" applyAlignment="1">
      <alignment horizontal="center" vertical="center"/>
    </xf>
    <xf numFmtId="192" fontId="62" fillId="54" borderId="35" xfId="0" applyNumberFormat="1" applyFont="1" applyFill="1" applyBorder="1" applyAlignment="1">
      <alignment horizontal="center" vertical="center"/>
    </xf>
    <xf numFmtId="192" fontId="62" fillId="55" borderId="36" xfId="0" applyNumberFormat="1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195" fontId="64" fillId="0" borderId="0" xfId="0" applyNumberFormat="1" applyFont="1" applyAlignment="1">
      <alignment vertical="center"/>
    </xf>
    <xf numFmtId="0" fontId="64" fillId="34" borderId="15" xfId="0" applyFont="1" applyFill="1" applyBorder="1" applyAlignment="1">
      <alignment horizontal="center" vertical="center"/>
    </xf>
    <xf numFmtId="196" fontId="64" fillId="0" borderId="37" xfId="0" applyNumberFormat="1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184" fontId="64" fillId="0" borderId="38" xfId="0" applyNumberFormat="1" applyFont="1" applyBorder="1" applyAlignment="1">
      <alignment horizontal="center" vertical="center"/>
    </xf>
    <xf numFmtId="184" fontId="65" fillId="0" borderId="39" xfId="0" applyNumberFormat="1" applyFont="1" applyBorder="1" applyAlignment="1">
      <alignment vertical="center"/>
    </xf>
    <xf numFmtId="184" fontId="65" fillId="0" borderId="40" xfId="0" applyNumberFormat="1" applyFont="1" applyBorder="1" applyAlignment="1">
      <alignment vertical="center"/>
    </xf>
    <xf numFmtId="184" fontId="65" fillId="0" borderId="41" xfId="0" applyNumberFormat="1" applyFont="1" applyBorder="1" applyAlignment="1">
      <alignment vertical="center"/>
    </xf>
    <xf numFmtId="197" fontId="64" fillId="0" borderId="42" xfId="0" applyNumberFormat="1" applyFont="1" applyBorder="1" applyAlignment="1">
      <alignment horizontal="left" vertical="center"/>
    </xf>
    <xf numFmtId="197" fontId="64" fillId="0" borderId="38" xfId="0" applyNumberFormat="1" applyFont="1" applyBorder="1" applyAlignment="1">
      <alignment horizontal="left" vertical="center"/>
    </xf>
    <xf numFmtId="197" fontId="64" fillId="0" borderId="43" xfId="0" applyNumberFormat="1" applyFont="1" applyBorder="1" applyAlignment="1">
      <alignment horizontal="left" vertical="center"/>
    </xf>
    <xf numFmtId="184" fontId="64" fillId="0" borderId="44" xfId="0" applyNumberFormat="1" applyFont="1" applyBorder="1" applyAlignment="1">
      <alignment horizontal="center" vertical="center"/>
    </xf>
    <xf numFmtId="184" fontId="65" fillId="0" borderId="45" xfId="0" applyNumberFormat="1" applyFont="1" applyBorder="1" applyAlignment="1">
      <alignment vertical="center"/>
    </xf>
    <xf numFmtId="184" fontId="65" fillId="0" borderId="0" xfId="0" applyNumberFormat="1" applyFont="1" applyBorder="1" applyAlignment="1">
      <alignment vertical="center"/>
    </xf>
    <xf numFmtId="184" fontId="65" fillId="0" borderId="46" xfId="0" applyNumberFormat="1" applyFont="1" applyBorder="1" applyAlignment="1">
      <alignment vertical="center"/>
    </xf>
    <xf numFmtId="197" fontId="64" fillId="0" borderId="47" xfId="0" applyNumberFormat="1" applyFont="1" applyBorder="1" applyAlignment="1">
      <alignment horizontal="left" vertical="center"/>
    </xf>
    <xf numFmtId="197" fontId="64" fillId="0" borderId="44" xfId="0" applyNumberFormat="1" applyFont="1" applyBorder="1" applyAlignment="1">
      <alignment horizontal="left" vertical="center"/>
    </xf>
    <xf numFmtId="197" fontId="64" fillId="0" borderId="0" xfId="0" applyNumberFormat="1" applyFont="1" applyBorder="1" applyAlignment="1">
      <alignment horizontal="left" vertical="center"/>
    </xf>
    <xf numFmtId="184" fontId="64" fillId="0" borderId="48" xfId="0" applyNumberFormat="1" applyFont="1" applyBorder="1" applyAlignment="1">
      <alignment horizontal="center" vertical="center"/>
    </xf>
    <xf numFmtId="184" fontId="65" fillId="0" borderId="49" xfId="0" applyNumberFormat="1" applyFont="1" applyBorder="1" applyAlignment="1">
      <alignment vertical="center"/>
    </xf>
    <xf numFmtId="184" fontId="65" fillId="0" borderId="50" xfId="0" applyNumberFormat="1" applyFont="1" applyBorder="1" applyAlignment="1">
      <alignment vertical="center"/>
    </xf>
    <xf numFmtId="184" fontId="65" fillId="0" borderId="51" xfId="0" applyNumberFormat="1" applyFont="1" applyBorder="1" applyAlignment="1">
      <alignment vertical="center"/>
    </xf>
    <xf numFmtId="197" fontId="64" fillId="0" borderId="52" xfId="0" applyNumberFormat="1" applyFont="1" applyBorder="1" applyAlignment="1">
      <alignment horizontal="left" vertical="center"/>
    </xf>
    <xf numFmtId="197" fontId="64" fillId="0" borderId="48" xfId="0" applyNumberFormat="1" applyFont="1" applyBorder="1" applyAlignment="1">
      <alignment horizontal="left" vertical="center"/>
    </xf>
    <xf numFmtId="197" fontId="64" fillId="0" borderId="50" xfId="0" applyNumberFormat="1" applyFont="1" applyBorder="1" applyAlignment="1">
      <alignment horizontal="left" vertical="center"/>
    </xf>
    <xf numFmtId="184" fontId="65" fillId="0" borderId="53" xfId="0" applyNumberFormat="1" applyFont="1" applyBorder="1" applyAlignment="1">
      <alignment vertical="center"/>
    </xf>
    <xf numFmtId="184" fontId="65" fillId="0" borderId="43" xfId="0" applyNumberFormat="1" applyFont="1" applyBorder="1" applyAlignment="1">
      <alignment vertical="center"/>
    </xf>
    <xf numFmtId="184" fontId="65" fillId="0" borderId="54" xfId="0" applyNumberFormat="1" applyFont="1" applyBorder="1" applyAlignment="1">
      <alignment vertical="center"/>
    </xf>
    <xf numFmtId="184" fontId="65" fillId="0" borderId="55" xfId="0" applyNumberFormat="1" applyFont="1" applyBorder="1" applyAlignment="1">
      <alignment vertical="center"/>
    </xf>
    <xf numFmtId="184" fontId="65" fillId="0" borderId="56" xfId="0" applyNumberFormat="1" applyFont="1" applyBorder="1" applyAlignment="1">
      <alignment vertical="center"/>
    </xf>
    <xf numFmtId="184" fontId="65" fillId="0" borderId="57" xfId="0" applyNumberFormat="1" applyFont="1" applyBorder="1" applyAlignment="1">
      <alignment vertical="center"/>
    </xf>
    <xf numFmtId="195" fontId="64" fillId="0" borderId="0" xfId="0" applyNumberFormat="1" applyFont="1" applyBorder="1" applyAlignment="1">
      <alignment vertical="center"/>
    </xf>
    <xf numFmtId="184" fontId="64" fillId="0" borderId="37" xfId="0" applyNumberFormat="1" applyFont="1" applyBorder="1" applyAlignment="1">
      <alignment horizontal="center" vertical="center"/>
    </xf>
    <xf numFmtId="184" fontId="65" fillId="0" borderId="42" xfId="0" applyNumberFormat="1" applyFont="1" applyBorder="1" applyAlignment="1">
      <alignment vertical="center"/>
    </xf>
    <xf numFmtId="184" fontId="64" fillId="0" borderId="58" xfId="0" applyNumberFormat="1" applyFont="1" applyBorder="1" applyAlignment="1">
      <alignment horizontal="center" vertical="center"/>
    </xf>
    <xf numFmtId="184" fontId="65" fillId="0" borderId="47" xfId="0" applyNumberFormat="1" applyFont="1" applyBorder="1" applyAlignment="1">
      <alignment vertical="center"/>
    </xf>
    <xf numFmtId="184" fontId="64" fillId="0" borderId="59" xfId="0" applyNumberFormat="1" applyFont="1" applyBorder="1" applyAlignment="1">
      <alignment horizontal="center" vertical="center"/>
    </xf>
    <xf numFmtId="184" fontId="65" fillId="0" borderId="52" xfId="0" applyNumberFormat="1" applyFont="1" applyBorder="1" applyAlignment="1">
      <alignment vertical="center"/>
    </xf>
    <xf numFmtId="197" fontId="64" fillId="0" borderId="37" xfId="0" applyNumberFormat="1" applyFont="1" applyBorder="1" applyAlignment="1">
      <alignment horizontal="left" vertical="center"/>
    </xf>
    <xf numFmtId="197" fontId="64" fillId="0" borderId="58" xfId="0" applyNumberFormat="1" applyFont="1" applyBorder="1" applyAlignment="1">
      <alignment horizontal="left" vertical="center"/>
    </xf>
    <xf numFmtId="197" fontId="64" fillId="0" borderId="59" xfId="0" applyNumberFormat="1" applyFont="1" applyBorder="1" applyAlignment="1">
      <alignment horizontal="left" vertical="center"/>
    </xf>
    <xf numFmtId="0" fontId="24" fillId="34" borderId="60" xfId="0" applyFont="1" applyFill="1" applyBorder="1" applyAlignment="1">
      <alignment horizontal="center" wrapText="1"/>
    </xf>
    <xf numFmtId="0" fontId="24" fillId="34" borderId="61" xfId="0" applyFont="1" applyFill="1" applyBorder="1" applyAlignment="1">
      <alignment horizontal="center" wrapText="1"/>
    </xf>
    <xf numFmtId="184" fontId="24" fillId="34" borderId="62" xfId="0" applyNumberFormat="1" applyFont="1" applyFill="1" applyBorder="1" applyAlignment="1">
      <alignment horizontal="center" wrapText="1"/>
    </xf>
    <xf numFmtId="184" fontId="24" fillId="34" borderId="63" xfId="0" applyNumberFormat="1" applyFont="1" applyFill="1" applyBorder="1" applyAlignment="1">
      <alignment horizontal="center" wrapText="1"/>
    </xf>
    <xf numFmtId="0" fontId="24" fillId="34" borderId="25" xfId="0" applyFont="1" applyFill="1" applyBorder="1" applyAlignment="1">
      <alignment horizontal="center" wrapText="1"/>
    </xf>
    <xf numFmtId="0" fontId="24" fillId="34" borderId="64" xfId="0" applyFont="1" applyFill="1" applyBorder="1" applyAlignment="1">
      <alignment horizontal="center" wrapText="1"/>
    </xf>
    <xf numFmtId="185" fontId="24" fillId="34" borderId="65" xfId="0" applyNumberFormat="1" applyFont="1" applyFill="1" applyBorder="1" applyAlignment="1">
      <alignment horizontal="center" wrapText="1"/>
    </xf>
    <xf numFmtId="185" fontId="24" fillId="34" borderId="66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189" fontId="4" fillId="34" borderId="0" xfId="0" applyNumberFormat="1" applyFont="1" applyFill="1" applyBorder="1" applyAlignment="1">
      <alignment horizontal="right" vertical="center"/>
    </xf>
    <xf numFmtId="182" fontId="62" fillId="56" borderId="67" xfId="0" applyNumberFormat="1" applyFont="1" applyFill="1" applyBorder="1" applyAlignment="1">
      <alignment horizontal="center" vertical="center"/>
    </xf>
    <xf numFmtId="198" fontId="64" fillId="0" borderId="0" xfId="0" applyNumberFormat="1" applyFont="1" applyFill="1" applyBorder="1" applyAlignment="1">
      <alignment vertical="center"/>
    </xf>
    <xf numFmtId="0" fontId="64" fillId="0" borderId="47" xfId="0" applyNumberFormat="1" applyFont="1" applyBorder="1" applyAlignment="1">
      <alignment horizontal="left" vertical="center"/>
    </xf>
    <xf numFmtId="0" fontId="64" fillId="0" borderId="52" xfId="0" applyNumberFormat="1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15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182" fontId="67" fillId="0" borderId="0" xfId="0" applyNumberFormat="1" applyFont="1" applyFill="1" applyBorder="1" applyAlignment="1">
      <alignment horizontal="center" vertical="center"/>
    </xf>
    <xf numFmtId="0" fontId="62" fillId="57" borderId="15" xfId="0" applyFont="1" applyFill="1" applyBorder="1" applyAlignment="1">
      <alignment horizontal="center" vertical="center"/>
    </xf>
    <xf numFmtId="190" fontId="68" fillId="58" borderId="23" xfId="0" applyNumberFormat="1" applyFont="1" applyFill="1" applyBorder="1" applyAlignment="1">
      <alignment horizontal="left" vertical="center"/>
    </xf>
    <xf numFmtId="191" fontId="68" fillId="59" borderId="23" xfId="0" applyNumberFormat="1" applyFont="1" applyFill="1" applyBorder="1" applyAlignment="1">
      <alignment horizontal="left" vertical="center"/>
    </xf>
    <xf numFmtId="193" fontId="69" fillId="60" borderId="23" xfId="0" applyNumberFormat="1" applyFont="1" applyFill="1" applyBorder="1" applyAlignment="1">
      <alignment horizontal="left" vertical="center"/>
    </xf>
    <xf numFmtId="193" fontId="69" fillId="61" borderId="24" xfId="0" applyNumberFormat="1" applyFont="1" applyFill="1" applyBorder="1" applyAlignment="1">
      <alignment horizontal="left" vertical="center"/>
    </xf>
    <xf numFmtId="0" fontId="60" fillId="62" borderId="15" xfId="0" applyFont="1" applyFill="1" applyBorder="1" applyAlignment="1">
      <alignment horizontal="center" vertical="center"/>
    </xf>
    <xf numFmtId="194" fontId="69" fillId="63" borderId="15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 textRotation="255"/>
    </xf>
    <xf numFmtId="0" fontId="8" fillId="33" borderId="69" xfId="0" applyNumberFormat="1" applyFont="1" applyFill="1" applyBorder="1" applyAlignment="1">
      <alignment horizontal="center" vertical="center"/>
    </xf>
    <xf numFmtId="0" fontId="8" fillId="33" borderId="70" xfId="0" applyNumberFormat="1" applyFont="1" applyFill="1" applyBorder="1" applyAlignment="1">
      <alignment horizontal="center" vertical="center"/>
    </xf>
    <xf numFmtId="188" fontId="22" fillId="34" borderId="71" xfId="0" applyNumberFormat="1" applyFont="1" applyFill="1" applyBorder="1" applyAlignment="1">
      <alignment horizontal="center" vertical="center"/>
    </xf>
    <xf numFmtId="188" fontId="22" fillId="34" borderId="72" xfId="0" applyNumberFormat="1" applyFont="1" applyFill="1" applyBorder="1" applyAlignment="1">
      <alignment horizontal="center" vertical="center"/>
    </xf>
    <xf numFmtId="179" fontId="23" fillId="34" borderId="37" xfId="0" applyNumberFormat="1" applyFont="1" applyFill="1" applyBorder="1" applyAlignment="1">
      <alignment horizontal="center" vertical="center"/>
    </xf>
    <xf numFmtId="179" fontId="23" fillId="34" borderId="73" xfId="0" applyNumberFormat="1" applyFont="1" applyFill="1" applyBorder="1" applyAlignment="1">
      <alignment horizontal="center" vertical="center"/>
    </xf>
    <xf numFmtId="188" fontId="22" fillId="34" borderId="74" xfId="0" applyNumberFormat="1" applyFont="1" applyFill="1" applyBorder="1" applyAlignment="1">
      <alignment horizontal="center" vertical="center"/>
    </xf>
    <xf numFmtId="179" fontId="23" fillId="34" borderId="59" xfId="0" applyNumberFormat="1" applyFont="1" applyFill="1" applyBorder="1" applyAlignment="1">
      <alignment horizontal="center" vertical="center"/>
    </xf>
    <xf numFmtId="0" fontId="8" fillId="34" borderId="75" xfId="0" applyNumberFormat="1" applyFont="1" applyFill="1" applyBorder="1" applyAlignment="1">
      <alignment horizontal="center" vertical="center"/>
    </xf>
    <xf numFmtId="0" fontId="8" fillId="34" borderId="76" xfId="0" applyNumberFormat="1" applyFont="1" applyFill="1" applyBorder="1" applyAlignment="1">
      <alignment horizontal="center" vertical="center"/>
    </xf>
    <xf numFmtId="0" fontId="8" fillId="34" borderId="77" xfId="0" applyNumberFormat="1" applyFont="1" applyFill="1" applyBorder="1" applyAlignment="1">
      <alignment horizontal="center" vertical="center"/>
    </xf>
    <xf numFmtId="0" fontId="8" fillId="34" borderId="78" xfId="0" applyNumberFormat="1" applyFont="1" applyFill="1" applyBorder="1" applyAlignment="1">
      <alignment horizontal="center" vertical="center"/>
    </xf>
    <xf numFmtId="188" fontId="22" fillId="34" borderId="79" xfId="0" applyNumberFormat="1" applyFont="1" applyFill="1" applyBorder="1" applyAlignment="1">
      <alignment horizontal="center" vertical="center"/>
    </xf>
    <xf numFmtId="179" fontId="23" fillId="34" borderId="80" xfId="0" applyNumberFormat="1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 textRotation="255"/>
    </xf>
    <xf numFmtId="0" fontId="6" fillId="34" borderId="82" xfId="0" applyFont="1" applyFill="1" applyBorder="1" applyAlignment="1">
      <alignment horizontal="center" vertical="center" textRotation="255"/>
    </xf>
    <xf numFmtId="187" fontId="22" fillId="34" borderId="71" xfId="0" applyNumberFormat="1" applyFont="1" applyFill="1" applyBorder="1" applyAlignment="1">
      <alignment horizontal="center" vertical="center"/>
    </xf>
    <xf numFmtId="187" fontId="22" fillId="34" borderId="74" xfId="0" applyNumberFormat="1" applyFont="1" applyFill="1" applyBorder="1" applyAlignment="1">
      <alignment horizontal="center" vertical="center"/>
    </xf>
    <xf numFmtId="187" fontId="22" fillId="34" borderId="72" xfId="0" applyNumberFormat="1" applyFont="1" applyFill="1" applyBorder="1" applyAlignment="1">
      <alignment horizontal="center" vertical="center"/>
    </xf>
    <xf numFmtId="187" fontId="22" fillId="34" borderId="79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vertical="center"/>
    </xf>
    <xf numFmtId="189" fontId="4" fillId="34" borderId="67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64" fillId="0" borderId="47" xfId="0" applyFont="1" applyBorder="1" applyAlignment="1">
      <alignment horizontal="left" vertical="center"/>
    </xf>
    <xf numFmtId="198" fontId="64" fillId="0" borderId="0" xfId="0" applyNumberFormat="1" applyFont="1" applyFill="1" applyBorder="1" applyAlignment="1">
      <alignment horizontal="left" vertical="center"/>
    </xf>
    <xf numFmtId="189" fontId="64" fillId="0" borderId="0" xfId="0" applyNumberFormat="1" applyFont="1" applyBorder="1" applyAlignment="1">
      <alignment horizontal="right" vertical="center"/>
    </xf>
    <xf numFmtId="189" fontId="64" fillId="0" borderId="47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 horizontal="left" vertical="center"/>
    </xf>
    <xf numFmtId="0" fontId="64" fillId="0" borderId="5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3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U5" sqref="U5"/>
    </sheetView>
  </sheetViews>
  <sheetFormatPr defaultColWidth="9.00390625" defaultRowHeight="15.75"/>
  <cols>
    <col min="1" max="1" width="26.125" style="0" bestFit="1" customWidth="1"/>
    <col min="2" max="19" width="3.625" style="0" customWidth="1"/>
    <col min="20" max="21" width="4.625" style="0" customWidth="1"/>
  </cols>
  <sheetData>
    <row r="1" spans="1:21" ht="21">
      <c r="A1" s="28" t="s">
        <v>88</v>
      </c>
      <c r="B1" s="29" t="s">
        <v>1050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ht="19.5">
      <c r="A2" s="28" t="s">
        <v>89</v>
      </c>
      <c r="B2" s="32" t="s">
        <v>1051</v>
      </c>
      <c r="C2" s="33"/>
      <c r="D2" s="33"/>
      <c r="E2" s="33"/>
      <c r="F2" s="33"/>
      <c r="G2" s="33"/>
      <c r="H2" s="33"/>
      <c r="I2" s="33"/>
      <c r="J2" s="33"/>
      <c r="K2" s="34"/>
      <c r="L2" s="33"/>
      <c r="M2" s="33"/>
      <c r="N2" s="33"/>
      <c r="O2" s="33"/>
      <c r="P2" s="33"/>
      <c r="Q2" s="33"/>
      <c r="R2" s="33"/>
      <c r="S2" s="33"/>
      <c r="T2" s="33"/>
      <c r="U2" s="35"/>
    </row>
    <row r="3" spans="1:21" ht="19.5">
      <c r="A3" s="28" t="s">
        <v>90</v>
      </c>
      <c r="B3" s="114">
        <v>42157</v>
      </c>
      <c r="C3" s="114"/>
      <c r="D3" s="114"/>
      <c r="E3" s="114"/>
      <c r="F3" s="114"/>
      <c r="G3" s="114"/>
      <c r="H3" s="114"/>
      <c r="I3" s="36" t="s">
        <v>91</v>
      </c>
      <c r="J3" s="115">
        <f>B3+3</f>
        <v>42160</v>
      </c>
      <c r="K3" s="115"/>
      <c r="L3" s="115"/>
      <c r="M3" s="115"/>
      <c r="N3" s="36"/>
      <c r="O3" s="36"/>
      <c r="P3" s="36"/>
      <c r="Q3" s="36"/>
      <c r="R3" s="33"/>
      <c r="S3" s="33"/>
      <c r="T3" s="33"/>
      <c r="U3" s="35"/>
    </row>
    <row r="4" spans="1:21" ht="19.5">
      <c r="A4" s="37" t="s">
        <v>92</v>
      </c>
      <c r="B4" s="38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  <c r="H4" s="39">
        <v>7</v>
      </c>
      <c r="I4" s="39">
        <v>8</v>
      </c>
      <c r="J4" s="39">
        <v>9</v>
      </c>
      <c r="K4" s="39">
        <v>10</v>
      </c>
      <c r="L4" s="39">
        <v>11</v>
      </c>
      <c r="M4" s="39">
        <v>12</v>
      </c>
      <c r="N4" s="39">
        <v>13</v>
      </c>
      <c r="O4" s="39">
        <v>14</v>
      </c>
      <c r="P4" s="39">
        <v>15</v>
      </c>
      <c r="Q4" s="39">
        <v>16</v>
      </c>
      <c r="R4" s="39">
        <v>17</v>
      </c>
      <c r="S4" s="39">
        <v>18</v>
      </c>
      <c r="T4" s="39" t="s">
        <v>93</v>
      </c>
      <c r="U4" s="40" t="s">
        <v>94</v>
      </c>
    </row>
    <row r="5" spans="1:21" ht="19.5">
      <c r="A5" s="41" t="s">
        <v>95</v>
      </c>
      <c r="B5" s="42">
        <v>4</v>
      </c>
      <c r="C5" s="43">
        <v>4</v>
      </c>
      <c r="D5" s="43">
        <v>3</v>
      </c>
      <c r="E5" s="43">
        <v>5</v>
      </c>
      <c r="F5" s="43">
        <v>5</v>
      </c>
      <c r="G5" s="43">
        <v>4</v>
      </c>
      <c r="H5" s="43">
        <v>4</v>
      </c>
      <c r="I5" s="43">
        <v>3</v>
      </c>
      <c r="J5" s="43">
        <v>5</v>
      </c>
      <c r="K5" s="43">
        <v>4</v>
      </c>
      <c r="L5" s="43">
        <v>5</v>
      </c>
      <c r="M5" s="43">
        <v>4</v>
      </c>
      <c r="N5" s="43">
        <v>3</v>
      </c>
      <c r="O5" s="43">
        <v>4</v>
      </c>
      <c r="P5" s="43">
        <v>4</v>
      </c>
      <c r="Q5" s="43">
        <v>3</v>
      </c>
      <c r="R5" s="43">
        <v>5</v>
      </c>
      <c r="S5" s="43">
        <v>4</v>
      </c>
      <c r="T5" s="43">
        <v>37</v>
      </c>
      <c r="U5" s="44">
        <v>35</v>
      </c>
    </row>
    <row r="6" spans="1:21" ht="19.5">
      <c r="A6" s="45" t="s">
        <v>96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>
        <v>0</v>
      </c>
      <c r="U6" s="48">
        <v>0</v>
      </c>
    </row>
    <row r="7" spans="1:21" ht="19.5">
      <c r="A7" s="28" t="s">
        <v>97</v>
      </c>
      <c r="B7" s="116">
        <v>0.25</v>
      </c>
      <c r="C7" s="116"/>
      <c r="D7" s="116"/>
      <c r="E7" s="116"/>
      <c r="F7" s="117"/>
      <c r="G7" s="118" t="s">
        <v>98</v>
      </c>
      <c r="H7" s="118"/>
      <c r="I7" s="118"/>
      <c r="J7" s="118"/>
      <c r="K7" s="118"/>
      <c r="L7" s="119">
        <v>9</v>
      </c>
      <c r="M7" s="119"/>
      <c r="N7" s="119"/>
      <c r="O7" s="119"/>
      <c r="P7" s="119"/>
      <c r="Q7" s="118" t="s">
        <v>99</v>
      </c>
      <c r="R7" s="118"/>
      <c r="S7" s="118"/>
      <c r="T7" s="113">
        <v>0.5</v>
      </c>
      <c r="U7" s="113"/>
    </row>
  </sheetData>
  <sheetProtection/>
  <mergeCells count="7">
    <mergeCell ref="T7:U7"/>
    <mergeCell ref="B3:H3"/>
    <mergeCell ref="J3:M3"/>
    <mergeCell ref="B7:F7"/>
    <mergeCell ref="G7:K7"/>
    <mergeCell ref="L7:P7"/>
    <mergeCell ref="Q7:S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20" sqref="I20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20" t="str">
        <f>'基本資料'!B1</f>
        <v>中華民國104年渣打全國業餘高爾夫夏季排名賽</v>
      </c>
      <c r="B1" s="120"/>
      <c r="C1" s="120"/>
      <c r="D1" s="120"/>
      <c r="E1" s="120"/>
      <c r="F1" s="120"/>
    </row>
    <row r="2" spans="1:6" ht="24" customHeight="1" thickBot="1">
      <c r="A2" s="121" t="str">
        <f>"地點："&amp;'基本資料'!B2</f>
        <v>地點：再興高爾夫俱樂部</v>
      </c>
      <c r="B2" s="121"/>
      <c r="C2" s="121"/>
      <c r="D2" s="1">
        <v>0</v>
      </c>
      <c r="E2" s="122">
        <f>'基本資料'!B3-1</f>
        <v>42156</v>
      </c>
      <c r="F2" s="122"/>
    </row>
    <row r="3" spans="1:6" ht="0" customHeight="1" hidden="1" thickBot="1">
      <c r="A3" s="99"/>
      <c r="B3" s="99"/>
      <c r="C3" s="99"/>
      <c r="D3" s="1"/>
      <c r="E3" s="100"/>
      <c r="F3" s="100"/>
    </row>
    <row r="4" spans="1:6" ht="24" customHeight="1" thickTop="1">
      <c r="A4" s="123" t="s">
        <v>1</v>
      </c>
      <c r="B4" s="2" t="s">
        <v>14</v>
      </c>
      <c r="C4" s="125" t="s">
        <v>2</v>
      </c>
      <c r="D4" s="125" t="s">
        <v>2</v>
      </c>
      <c r="E4" s="125" t="s">
        <v>2</v>
      </c>
      <c r="F4" s="127" t="s">
        <v>2</v>
      </c>
    </row>
    <row r="5" spans="1:6" ht="24" customHeight="1" thickBot="1">
      <c r="A5" s="124"/>
      <c r="B5" s="3" t="s">
        <v>3</v>
      </c>
      <c r="C5" s="126"/>
      <c r="D5" s="126"/>
      <c r="E5" s="126"/>
      <c r="F5" s="128"/>
    </row>
    <row r="6" spans="1:6" ht="24" customHeight="1" thickTop="1">
      <c r="A6" s="4">
        <v>1</v>
      </c>
      <c r="B6" s="5">
        <f>IF(A6="","",'基本資料'!$B$7+(A6-1)*'基本資料'!$L$7/60/24)</f>
        <v>0.25</v>
      </c>
      <c r="C6" s="6" t="s">
        <v>187</v>
      </c>
      <c r="D6" s="6" t="s">
        <v>75</v>
      </c>
      <c r="E6" s="6" t="s">
        <v>76</v>
      </c>
      <c r="F6" s="7" t="s">
        <v>191</v>
      </c>
    </row>
    <row r="7" spans="1:6" ht="24" customHeight="1">
      <c r="A7" s="8">
        <v>2</v>
      </c>
      <c r="B7" s="9">
        <f>IF(A7="","",'基本資料'!$B$7+(A7-1)*'基本資料'!$L$7/60/24)</f>
        <v>0.25625</v>
      </c>
      <c r="C7" s="10" t="s">
        <v>18</v>
      </c>
      <c r="D7" s="10" t="s">
        <v>19</v>
      </c>
      <c r="E7" s="10" t="s">
        <v>1054</v>
      </c>
      <c r="F7" s="7" t="s">
        <v>1055</v>
      </c>
    </row>
    <row r="8" spans="1:6" ht="24" customHeight="1">
      <c r="A8" s="8">
        <v>3</v>
      </c>
      <c r="B8" s="9">
        <f>IF(A8="","",'基本資料'!$B$7+(A8-1)*'基本資料'!$L$7/60/24)</f>
        <v>0.2625</v>
      </c>
      <c r="C8" s="10" t="s">
        <v>192</v>
      </c>
      <c r="D8" s="10" t="s">
        <v>735</v>
      </c>
      <c r="E8" s="10" t="s">
        <v>22</v>
      </c>
      <c r="F8" s="7" t="s">
        <v>1056</v>
      </c>
    </row>
    <row r="9" spans="1:6" ht="24" customHeight="1">
      <c r="A9" s="8">
        <v>4</v>
      </c>
      <c r="B9" s="19">
        <f>IF(A9="","",'基本資料'!$B$7+(A9-1)*'基本資料'!$L$7/60/24)</f>
        <v>0.26875</v>
      </c>
      <c r="C9" s="10" t="s">
        <v>1057</v>
      </c>
      <c r="D9" s="10" t="s">
        <v>421</v>
      </c>
      <c r="E9" s="10" t="s">
        <v>196</v>
      </c>
      <c r="F9" s="7" t="s">
        <v>21</v>
      </c>
    </row>
    <row r="10" spans="1:6" ht="24" customHeight="1">
      <c r="A10" s="8">
        <v>5</v>
      </c>
      <c r="B10" s="19">
        <f>IF(A10="","",'基本資料'!$B$7+(A10-1)*'基本資料'!$L$7/60/24)</f>
        <v>0.275</v>
      </c>
      <c r="C10" s="10" t="s">
        <v>1017</v>
      </c>
      <c r="D10" s="10" t="s">
        <v>479</v>
      </c>
      <c r="E10" s="10" t="s">
        <v>1058</v>
      </c>
      <c r="F10" s="7" t="s">
        <v>25</v>
      </c>
    </row>
    <row r="11" spans="1:6" ht="24" customHeight="1">
      <c r="A11" s="21">
        <v>6</v>
      </c>
      <c r="B11" s="19">
        <f>IF(A11="","",'基本資料'!$B$7+(A11-1)*'基本資料'!$L$7/60/24)</f>
        <v>0.28125</v>
      </c>
      <c r="C11" s="10" t="s">
        <v>26</v>
      </c>
      <c r="D11" s="10" t="s">
        <v>27</v>
      </c>
      <c r="E11" s="10" t="s">
        <v>17</v>
      </c>
      <c r="F11" s="7" t="s">
        <v>58</v>
      </c>
    </row>
    <row r="12" spans="1:6" ht="24" customHeight="1">
      <c r="A12" s="21">
        <v>7</v>
      </c>
      <c r="B12" s="19">
        <f>IF(A12="","",'基本資料'!$B$7+(A12-1)*'基本資料'!$L$7/60/24)</f>
        <v>0.2875</v>
      </c>
      <c r="C12" s="10" t="s">
        <v>29</v>
      </c>
      <c r="D12" s="10" t="s">
        <v>330</v>
      </c>
      <c r="E12" s="10" t="s">
        <v>1059</v>
      </c>
      <c r="F12" s="7" t="s">
        <v>30</v>
      </c>
    </row>
    <row r="13" spans="1:6" ht="24" customHeight="1">
      <c r="A13" s="21">
        <v>8</v>
      </c>
      <c r="B13" s="19">
        <f>IF(A13="","",'基本資料'!$B$7+(A13-1)*'基本資料'!$L$7/60/24)</f>
        <v>0.29375</v>
      </c>
      <c r="C13" s="10" t="s">
        <v>356</v>
      </c>
      <c r="D13" s="10" t="s">
        <v>304</v>
      </c>
      <c r="E13" s="10" t="s">
        <v>1060</v>
      </c>
      <c r="F13" s="7" t="s">
        <v>203</v>
      </c>
    </row>
    <row r="14" spans="1:6" ht="24" customHeight="1">
      <c r="A14" s="21"/>
      <c r="B14" s="22">
        <f>IF(A14="","",'基本資料'!$B$7+(A14-1)*'基本資料'!$L$7/60/24)</f>
      </c>
      <c r="C14" s="10"/>
      <c r="D14" s="10"/>
      <c r="E14" s="10"/>
      <c r="F14" s="7"/>
    </row>
    <row r="15" spans="1:6" ht="24" customHeight="1" thickBot="1">
      <c r="A15" s="23"/>
      <c r="B15" s="24">
        <f>IF(A15="","",'基本資料'!$B$7+(A15-1)*'基本資料'!$L$7/60/24)</f>
      </c>
      <c r="C15" s="16"/>
      <c r="D15" s="16"/>
      <c r="E15" s="16"/>
      <c r="F15" s="17"/>
    </row>
    <row r="16" spans="1:6" ht="24" customHeight="1" thickBot="1" thickTop="1">
      <c r="A16" s="129" t="s">
        <v>4</v>
      </c>
      <c r="B16" s="2" t="s">
        <v>13</v>
      </c>
      <c r="C16" s="130" t="s">
        <v>5</v>
      </c>
      <c r="D16" s="130" t="s">
        <v>2</v>
      </c>
      <c r="E16" s="130" t="s">
        <v>0</v>
      </c>
      <c r="F16" s="131" t="s">
        <v>6</v>
      </c>
    </row>
    <row r="17" spans="1:6" ht="24" customHeight="1" thickBot="1" thickTop="1">
      <c r="A17" s="129"/>
      <c r="B17" s="11" t="s">
        <v>7</v>
      </c>
      <c r="C17" s="130"/>
      <c r="D17" s="130"/>
      <c r="E17" s="130"/>
      <c r="F17" s="131"/>
    </row>
    <row r="18" spans="1:6" ht="24" customHeight="1" thickTop="1">
      <c r="A18" s="12">
        <v>1</v>
      </c>
      <c r="B18" s="20">
        <f>IF(A18="","",'基本資料'!$B$7+(A18-1)*'基本資料'!$L$7/60/24)</f>
        <v>0.25</v>
      </c>
      <c r="C18" s="6" t="s">
        <v>1052</v>
      </c>
      <c r="D18" s="6" t="s">
        <v>692</v>
      </c>
      <c r="E18" s="6" t="s">
        <v>1117</v>
      </c>
      <c r="F18" s="13"/>
    </row>
    <row r="19" spans="1:6" ht="24" customHeight="1">
      <c r="A19" s="14">
        <v>2</v>
      </c>
      <c r="B19" s="19">
        <f>IF(A19="","",'基本資料'!$B$7+(A19-1)*'基本資料'!$L$7/60/24)</f>
        <v>0.25625</v>
      </c>
      <c r="C19" s="10" t="s">
        <v>1030</v>
      </c>
      <c r="D19" s="10" t="s">
        <v>774</v>
      </c>
      <c r="E19" s="10" t="s">
        <v>717</v>
      </c>
      <c r="F19" s="7"/>
    </row>
    <row r="20" spans="1:6" ht="24" customHeight="1">
      <c r="A20" s="14">
        <v>3</v>
      </c>
      <c r="B20" s="19">
        <f>IF(A20="","",'基本資料'!$B$7+(A20-1)*'基本資料'!$L$7/60/24)</f>
        <v>0.2625</v>
      </c>
      <c r="C20" s="10" t="s">
        <v>1053</v>
      </c>
      <c r="D20" s="10" t="s">
        <v>185</v>
      </c>
      <c r="E20" s="10" t="s">
        <v>186</v>
      </c>
      <c r="F20" s="7"/>
    </row>
    <row r="21" spans="1:6" ht="24" customHeight="1">
      <c r="A21" s="14">
        <v>4</v>
      </c>
      <c r="B21" s="19">
        <f>IF(A21="","",'基本資料'!$B$7+(A21-1)*'基本資料'!$L$7/60/24)</f>
        <v>0.26875</v>
      </c>
      <c r="C21" s="10" t="s">
        <v>180</v>
      </c>
      <c r="D21" s="10" t="s">
        <v>181</v>
      </c>
      <c r="E21" s="10" t="s">
        <v>896</v>
      </c>
      <c r="F21" s="7" t="s">
        <v>360</v>
      </c>
    </row>
    <row r="22" spans="1:6" ht="24" customHeight="1">
      <c r="A22" s="14">
        <v>5</v>
      </c>
      <c r="B22" s="19">
        <f>IF(A22="","",'基本資料'!$B$7+(A22-1)*'基本資料'!$L$7/60/24)</f>
        <v>0.275</v>
      </c>
      <c r="C22" s="10" t="s">
        <v>483</v>
      </c>
      <c r="D22" s="10" t="s">
        <v>59</v>
      </c>
      <c r="E22" s="10" t="s">
        <v>60</v>
      </c>
      <c r="F22" s="7" t="s">
        <v>64</v>
      </c>
    </row>
    <row r="23" spans="1:6" ht="24" customHeight="1">
      <c r="A23" s="14">
        <v>6</v>
      </c>
      <c r="B23" s="19">
        <f>IF(A23="","",'基本資料'!$B$7+(A23-1)*'基本資料'!$L$7/60/24)</f>
        <v>0.28125</v>
      </c>
      <c r="C23" s="10" t="s">
        <v>65</v>
      </c>
      <c r="D23" s="10" t="s">
        <v>566</v>
      </c>
      <c r="E23" s="10" t="s">
        <v>205</v>
      </c>
      <c r="F23" s="7" t="s">
        <v>61</v>
      </c>
    </row>
    <row r="24" spans="1:6" ht="24" customHeight="1">
      <c r="A24" s="14">
        <v>7</v>
      </c>
      <c r="B24" s="19">
        <f>IF(A24="","",'基本資料'!$B$7+(A24-1)*'基本資料'!$L$7/60/24)</f>
        <v>0.2875</v>
      </c>
      <c r="C24" s="10" t="s">
        <v>564</v>
      </c>
      <c r="D24" s="10" t="s">
        <v>994</v>
      </c>
      <c r="E24" s="10" t="s">
        <v>1014</v>
      </c>
      <c r="F24" s="7" t="s">
        <v>869</v>
      </c>
    </row>
    <row r="25" spans="1:6" ht="24" customHeight="1">
      <c r="A25" s="14">
        <v>8</v>
      </c>
      <c r="B25" s="22">
        <f>IF(A25="","",'基本資料'!$B$7+(A25-1)*'基本資料'!$L$7/60/24)</f>
        <v>0.29375</v>
      </c>
      <c r="C25" s="10" t="s">
        <v>206</v>
      </c>
      <c r="D25" s="10" t="s">
        <v>507</v>
      </c>
      <c r="E25" s="10" t="s">
        <v>490</v>
      </c>
      <c r="F25" s="7" t="s">
        <v>332</v>
      </c>
    </row>
    <row r="26" spans="1:6" ht="24" customHeight="1">
      <c r="A26" s="14"/>
      <c r="B26" s="22">
        <f>IF(A26="","",'基本資料'!$B$7+(A26-1)*'基本資料'!$L$7/60/24)</f>
      </c>
      <c r="C26" s="10"/>
      <c r="D26" s="10"/>
      <c r="E26" s="10"/>
      <c r="F26" s="7"/>
    </row>
    <row r="27" spans="1:6" ht="24" customHeight="1" thickBot="1">
      <c r="A27" s="15"/>
      <c r="B27" s="24">
        <f>IF(A27="","",'基本資料'!$B$7+(A27-1)*'基本資料'!$L$7/60/24)</f>
      </c>
      <c r="C27" s="16"/>
      <c r="D27" s="16"/>
      <c r="E27" s="16"/>
      <c r="F27" s="17"/>
    </row>
    <row r="28" ht="24" customHeight="1" thickTop="1">
      <c r="A28" t="s">
        <v>9</v>
      </c>
    </row>
    <row r="29" ht="24" customHeight="1">
      <c r="A29" t="s">
        <v>16</v>
      </c>
    </row>
    <row r="30" ht="24" customHeight="1">
      <c r="A30" t="s">
        <v>15</v>
      </c>
    </row>
    <row r="31" ht="24" customHeight="1">
      <c r="A31" t="s">
        <v>10</v>
      </c>
    </row>
    <row r="32" ht="24" customHeight="1">
      <c r="A32" t="s">
        <v>11</v>
      </c>
    </row>
    <row r="33" ht="24" customHeight="1">
      <c r="A33" t="s">
        <v>12</v>
      </c>
    </row>
  </sheetData>
  <sheetProtection password="EB6B" sheet="1" objects="1" scenarios="1"/>
  <mergeCells count="13">
    <mergeCell ref="A16:A17"/>
    <mergeCell ref="C16:C17"/>
    <mergeCell ref="D16:D17"/>
    <mergeCell ref="E16:E17"/>
    <mergeCell ref="F16:F17"/>
    <mergeCell ref="A1:F1"/>
    <mergeCell ref="A2:C2"/>
    <mergeCell ref="E2:F2"/>
    <mergeCell ref="A4:A5"/>
    <mergeCell ref="C4:C5"/>
    <mergeCell ref="D4:D5"/>
    <mergeCell ref="E4:E5"/>
    <mergeCell ref="F4:F5"/>
  </mergeCells>
  <printOptions horizontalCentered="1"/>
  <pageMargins left="0" right="0" top="0.7480314960629921" bottom="0.7480314960629921" header="0.31496062992125984" footer="0.31496062992125984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1" sqref="D61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50" t="str">
        <f>'基本資料'!B1</f>
        <v>中華民國104年渣打全國業餘高爾夫夏季排名賽</v>
      </c>
      <c r="B1" s="150"/>
      <c r="C1" s="150"/>
      <c r="D1" s="150"/>
      <c r="E1" s="150"/>
      <c r="F1" s="150"/>
    </row>
    <row r="2" spans="1:6" ht="24" customHeight="1" thickBot="1">
      <c r="A2" s="151" t="str">
        <f>"地點："&amp;'基本資料'!B2</f>
        <v>地點：再興高爾夫俱樂部</v>
      </c>
      <c r="B2" s="151"/>
      <c r="C2" s="151"/>
      <c r="D2" s="103">
        <v>1</v>
      </c>
      <c r="E2" s="152">
        <f>'基本資料'!B3-1+D2</f>
        <v>42157</v>
      </c>
      <c r="F2" s="152"/>
    </row>
    <row r="3" spans="1:6" ht="15.75" customHeight="1" hidden="1" thickBot="1" thickTop="1">
      <c r="A3" s="101"/>
      <c r="B3" s="101"/>
      <c r="C3" s="101"/>
      <c r="D3" s="101"/>
      <c r="E3" s="101"/>
      <c r="F3" s="102"/>
    </row>
    <row r="4" spans="1:6" ht="17.25" customHeight="1" thickTop="1">
      <c r="A4" s="144" t="s">
        <v>32</v>
      </c>
      <c r="B4" s="25" t="s">
        <v>33</v>
      </c>
      <c r="C4" s="138" t="s">
        <v>34</v>
      </c>
      <c r="D4" s="138" t="s">
        <v>34</v>
      </c>
      <c r="E4" s="138" t="s">
        <v>35</v>
      </c>
      <c r="F4" s="140" t="s">
        <v>36</v>
      </c>
    </row>
    <row r="5" spans="1:6" ht="17.25" customHeight="1" thickBot="1">
      <c r="A5" s="145"/>
      <c r="B5" s="26" t="s">
        <v>37</v>
      </c>
      <c r="C5" s="139"/>
      <c r="D5" s="139"/>
      <c r="E5" s="139"/>
      <c r="F5" s="141"/>
    </row>
    <row r="6" spans="1:6" ht="17.25" customHeight="1" thickTop="1">
      <c r="A6" s="149">
        <v>1</v>
      </c>
      <c r="B6" s="143">
        <f>IF(A6="","",'基本資料'!$B$7+(A6-1)*'基本資料'!$L$7/60/24)</f>
        <v>0.25</v>
      </c>
      <c r="C6" s="91" t="s">
        <v>172</v>
      </c>
      <c r="D6" s="91" t="s">
        <v>174</v>
      </c>
      <c r="E6" s="91" t="s">
        <v>208</v>
      </c>
      <c r="F6" s="92" t="s">
        <v>8</v>
      </c>
    </row>
    <row r="7" spans="1:6" ht="17.25" customHeight="1">
      <c r="A7" s="147"/>
      <c r="B7" s="137"/>
      <c r="C7" s="93">
        <v>0</v>
      </c>
      <c r="D7" s="93">
        <v>0</v>
      </c>
      <c r="E7" s="93">
        <v>0</v>
      </c>
      <c r="F7" s="94">
        <v>0</v>
      </c>
    </row>
    <row r="8" spans="1:6" ht="17.25" customHeight="1">
      <c r="A8" s="146">
        <v>2</v>
      </c>
      <c r="B8" s="134">
        <f>IF(A8="","",'基本資料'!$B$7+(A8-1)*'基本資料'!$L$7/60/24)</f>
        <v>0.25625</v>
      </c>
      <c r="C8" s="95" t="s">
        <v>1061</v>
      </c>
      <c r="D8" s="95" t="s">
        <v>1062</v>
      </c>
      <c r="E8" s="95" t="s">
        <v>210</v>
      </c>
      <c r="F8" s="96" t="s">
        <v>8</v>
      </c>
    </row>
    <row r="9" spans="1:6" ht="17.25" customHeight="1">
      <c r="A9" s="147"/>
      <c r="B9" s="137"/>
      <c r="C9" s="93">
        <v>0</v>
      </c>
      <c r="D9" s="93">
        <v>0</v>
      </c>
      <c r="E9" s="93">
        <v>0</v>
      </c>
      <c r="F9" s="94">
        <v>0</v>
      </c>
    </row>
    <row r="10" spans="1:6" ht="17.25" customHeight="1">
      <c r="A10" s="146">
        <v>3</v>
      </c>
      <c r="B10" s="134">
        <f>IF(A10="","",'基本資料'!$B$7+(A10-1)*'基本資料'!$L$7/60/24)</f>
        <v>0.2625</v>
      </c>
      <c r="C10" s="95" t="s">
        <v>1063</v>
      </c>
      <c r="D10" s="95" t="s">
        <v>178</v>
      </c>
      <c r="E10" s="95" t="s">
        <v>212</v>
      </c>
      <c r="F10" s="96" t="s">
        <v>211</v>
      </c>
    </row>
    <row r="11" spans="1:6" ht="17.25" customHeight="1">
      <c r="A11" s="147"/>
      <c r="B11" s="137"/>
      <c r="C11" s="93">
        <v>0</v>
      </c>
      <c r="D11" s="93">
        <v>0</v>
      </c>
      <c r="E11" s="93">
        <v>0</v>
      </c>
      <c r="F11" s="94">
        <v>0</v>
      </c>
    </row>
    <row r="12" spans="1:6" ht="17.25" customHeight="1">
      <c r="A12" s="146">
        <v>4</v>
      </c>
      <c r="B12" s="134">
        <f>IF(A12="","",'基本資料'!$B$7+(A12-1)*'基本資料'!$L$7/60/24)</f>
        <v>0.26875</v>
      </c>
      <c r="C12" s="95" t="s">
        <v>105</v>
      </c>
      <c r="D12" s="95" t="s">
        <v>1064</v>
      </c>
      <c r="E12" s="95" t="s">
        <v>215</v>
      </c>
      <c r="F12" s="96" t="s">
        <v>213</v>
      </c>
    </row>
    <row r="13" spans="1:6" ht="17.25" customHeight="1">
      <c r="A13" s="147"/>
      <c r="B13" s="137"/>
      <c r="C13" s="93">
        <v>0</v>
      </c>
      <c r="D13" s="93">
        <v>0</v>
      </c>
      <c r="E13" s="93">
        <v>0</v>
      </c>
      <c r="F13" s="94">
        <v>0</v>
      </c>
    </row>
    <row r="14" spans="1:6" ht="17.25" customHeight="1">
      <c r="A14" s="146">
        <v>5</v>
      </c>
      <c r="B14" s="134">
        <f>IF(A14="","",'基本資料'!$B$7+(A14-1)*'基本資料'!$L$7/60/24)</f>
        <v>0.275</v>
      </c>
      <c r="C14" s="95" t="s">
        <v>1065</v>
      </c>
      <c r="D14" s="95" t="s">
        <v>217</v>
      </c>
      <c r="E14" s="95" t="s">
        <v>218</v>
      </c>
      <c r="F14" s="96" t="s">
        <v>216</v>
      </c>
    </row>
    <row r="15" spans="1:6" ht="17.25" customHeight="1">
      <c r="A15" s="147"/>
      <c r="B15" s="137"/>
      <c r="C15" s="93">
        <v>0</v>
      </c>
      <c r="D15" s="93">
        <v>0</v>
      </c>
      <c r="E15" s="93">
        <v>0</v>
      </c>
      <c r="F15" s="94">
        <v>0</v>
      </c>
    </row>
    <row r="16" spans="1:6" ht="17.25" customHeight="1">
      <c r="A16" s="146">
        <v>6</v>
      </c>
      <c r="B16" s="134">
        <f>IF(A16="","",'基本資料'!$B$7+(A16-1)*'基本資料'!$L$7/60/24)</f>
        <v>0.28125</v>
      </c>
      <c r="C16" s="95" t="s">
        <v>1066</v>
      </c>
      <c r="D16" s="95" t="s">
        <v>220</v>
      </c>
      <c r="E16" s="95" t="s">
        <v>221</v>
      </c>
      <c r="F16" s="96" t="s">
        <v>219</v>
      </c>
    </row>
    <row r="17" spans="1:6" ht="17.25" customHeight="1">
      <c r="A17" s="147"/>
      <c r="B17" s="137"/>
      <c r="C17" s="93">
        <v>0</v>
      </c>
      <c r="D17" s="93">
        <v>0</v>
      </c>
      <c r="E17" s="93">
        <v>0</v>
      </c>
      <c r="F17" s="94">
        <v>0</v>
      </c>
    </row>
    <row r="18" spans="1:6" ht="17.25" customHeight="1">
      <c r="A18" s="146">
        <v>7</v>
      </c>
      <c r="B18" s="134">
        <f>IF(A18="","",'基本資料'!$B$7+(A18-1)*'基本資料'!$L$7/60/24)</f>
        <v>0.2875</v>
      </c>
      <c r="C18" s="95" t="s">
        <v>106</v>
      </c>
      <c r="D18" s="95" t="s">
        <v>1067</v>
      </c>
      <c r="E18" s="95" t="s">
        <v>1068</v>
      </c>
      <c r="F18" s="96" t="s">
        <v>8</v>
      </c>
    </row>
    <row r="19" spans="1:6" ht="17.25" customHeight="1">
      <c r="A19" s="147"/>
      <c r="B19" s="137"/>
      <c r="C19" s="93">
        <v>0</v>
      </c>
      <c r="D19" s="93">
        <v>0</v>
      </c>
      <c r="E19" s="93">
        <v>0</v>
      </c>
      <c r="F19" s="94">
        <v>0</v>
      </c>
    </row>
    <row r="20" spans="1:6" ht="17.25" customHeight="1">
      <c r="A20" s="146">
        <v>8</v>
      </c>
      <c r="B20" s="134">
        <f>IF(A20="","",'基本資料'!$B$7+(A20-1)*'基本資料'!$L$7/60/24)</f>
        <v>0.29375</v>
      </c>
      <c r="C20" s="95" t="s">
        <v>117</v>
      </c>
      <c r="D20" s="95" t="s">
        <v>108</v>
      </c>
      <c r="E20" s="95" t="s">
        <v>229</v>
      </c>
      <c r="F20" s="96" t="s">
        <v>8</v>
      </c>
    </row>
    <row r="21" spans="1:6" ht="17.25" customHeight="1">
      <c r="A21" s="147"/>
      <c r="B21" s="137"/>
      <c r="C21" s="93">
        <v>0</v>
      </c>
      <c r="D21" s="93">
        <v>0</v>
      </c>
      <c r="E21" s="93">
        <v>0</v>
      </c>
      <c r="F21" s="94">
        <v>0</v>
      </c>
    </row>
    <row r="22" spans="1:6" ht="17.25" customHeight="1">
      <c r="A22" s="146">
        <v>9</v>
      </c>
      <c r="B22" s="134">
        <f>IF(A22="","",'基本資料'!$B$7+(A22-1)*'基本資料'!$L$7/60/24)</f>
        <v>0.3</v>
      </c>
      <c r="C22" s="95" t="s">
        <v>1069</v>
      </c>
      <c r="D22" s="95" t="s">
        <v>1070</v>
      </c>
      <c r="E22" s="95" t="s">
        <v>1071</v>
      </c>
      <c r="F22" s="96" t="s">
        <v>8</v>
      </c>
    </row>
    <row r="23" spans="1:6" ht="17.25" customHeight="1">
      <c r="A23" s="147"/>
      <c r="B23" s="137"/>
      <c r="C23" s="93">
        <v>0</v>
      </c>
      <c r="D23" s="93">
        <v>0</v>
      </c>
      <c r="E23" s="93">
        <v>0</v>
      </c>
      <c r="F23" s="94">
        <v>0</v>
      </c>
    </row>
    <row r="24" spans="1:6" ht="17.25" customHeight="1">
      <c r="A24" s="146">
        <v>10</v>
      </c>
      <c r="B24" s="134">
        <f>IF(A24="","",'基本資料'!$B$7+(A24-1)*'基本資料'!$L$7/60/24)</f>
        <v>0.30625</v>
      </c>
      <c r="C24" s="95" t="s">
        <v>111</v>
      </c>
      <c r="D24" s="95" t="s">
        <v>224</v>
      </c>
      <c r="E24" s="95" t="s">
        <v>228</v>
      </c>
      <c r="F24" s="96" t="s">
        <v>226</v>
      </c>
    </row>
    <row r="25" spans="1:6" ht="17.25" customHeight="1">
      <c r="A25" s="147"/>
      <c r="B25" s="137"/>
      <c r="C25" s="93">
        <v>0</v>
      </c>
      <c r="D25" s="93">
        <v>0</v>
      </c>
      <c r="E25" s="93">
        <v>0</v>
      </c>
      <c r="F25" s="94">
        <v>0</v>
      </c>
    </row>
    <row r="26" spans="1:6" ht="17.25" customHeight="1">
      <c r="A26" s="146">
        <v>11</v>
      </c>
      <c r="B26" s="134">
        <f>IF(A26="","",'基本資料'!$B$7+(A26-1)*'基本資料'!$L$7/60/24)</f>
        <v>0.3125</v>
      </c>
      <c r="C26" s="95" t="s">
        <v>110</v>
      </c>
      <c r="D26" s="95" t="s">
        <v>223</v>
      </c>
      <c r="E26" s="95" t="s">
        <v>1072</v>
      </c>
      <c r="F26" s="96" t="s">
        <v>1073</v>
      </c>
    </row>
    <row r="27" spans="1:6" ht="17.25" customHeight="1">
      <c r="A27" s="147"/>
      <c r="B27" s="137"/>
      <c r="C27" s="93">
        <v>0</v>
      </c>
      <c r="D27" s="93">
        <v>0</v>
      </c>
      <c r="E27" s="93">
        <v>0</v>
      </c>
      <c r="F27" s="94">
        <v>0</v>
      </c>
    </row>
    <row r="28" spans="1:6" ht="17.25" customHeight="1">
      <c r="A28" s="146">
        <v>12</v>
      </c>
      <c r="B28" s="134">
        <f>IF(A28="","",'基本資料'!$B$7+(A28-1)*'基本資料'!$L$7/60/24)</f>
        <v>0.31875</v>
      </c>
      <c r="C28" s="95" t="s">
        <v>225</v>
      </c>
      <c r="D28" s="95" t="s">
        <v>222</v>
      </c>
      <c r="E28" s="95" t="s">
        <v>227</v>
      </c>
      <c r="F28" s="96" t="s">
        <v>116</v>
      </c>
    </row>
    <row r="29" spans="1:6" ht="17.25" customHeight="1">
      <c r="A29" s="147"/>
      <c r="B29" s="137"/>
      <c r="C29" s="93">
        <v>0</v>
      </c>
      <c r="D29" s="93">
        <v>0</v>
      </c>
      <c r="E29" s="93">
        <v>0</v>
      </c>
      <c r="F29" s="94">
        <v>0</v>
      </c>
    </row>
    <row r="30" spans="1:6" ht="17.25" customHeight="1">
      <c r="A30" s="146">
        <v>13</v>
      </c>
      <c r="B30" s="134">
        <f>IF(A30="","",'基本資料'!$B$7+(A30-1)*'基本資料'!$L$7/60/24)</f>
        <v>0.325</v>
      </c>
      <c r="C30" s="95" t="s">
        <v>123</v>
      </c>
      <c r="D30" s="95" t="s">
        <v>1074</v>
      </c>
      <c r="E30" s="95" t="s">
        <v>232</v>
      </c>
      <c r="F30" s="96" t="s">
        <v>8</v>
      </c>
    </row>
    <row r="31" spans="1:6" ht="17.25" customHeight="1">
      <c r="A31" s="147"/>
      <c r="B31" s="137"/>
      <c r="C31" s="93">
        <v>0</v>
      </c>
      <c r="D31" s="93">
        <v>0</v>
      </c>
      <c r="E31" s="93">
        <v>0</v>
      </c>
      <c r="F31" s="94">
        <v>0</v>
      </c>
    </row>
    <row r="32" spans="1:6" ht="17.25" customHeight="1">
      <c r="A32" s="146">
        <v>14</v>
      </c>
      <c r="B32" s="134">
        <f>IF(A32="","",'基本資料'!$B$7+(A32-1)*'基本資料'!$L$7/60/24)</f>
        <v>0.33125</v>
      </c>
      <c r="C32" s="95" t="s">
        <v>1075</v>
      </c>
      <c r="D32" s="95" t="s">
        <v>127</v>
      </c>
      <c r="E32" s="95" t="s">
        <v>236</v>
      </c>
      <c r="F32" s="96" t="s">
        <v>8</v>
      </c>
    </row>
    <row r="33" spans="1:6" ht="17.25" customHeight="1">
      <c r="A33" s="147"/>
      <c r="B33" s="137"/>
      <c r="C33" s="93">
        <v>0</v>
      </c>
      <c r="D33" s="93">
        <v>0</v>
      </c>
      <c r="E33" s="93">
        <v>0</v>
      </c>
      <c r="F33" s="94">
        <v>0</v>
      </c>
    </row>
    <row r="34" spans="1:6" ht="17.25" customHeight="1">
      <c r="A34" s="146">
        <v>15</v>
      </c>
      <c r="B34" s="134">
        <f>IF(A34="","",'基本資料'!$B$7+(A34-1)*'基本資料'!$L$7/60/24)</f>
        <v>0.3375</v>
      </c>
      <c r="C34" s="95" t="s">
        <v>120</v>
      </c>
      <c r="D34" s="95" t="s">
        <v>1076</v>
      </c>
      <c r="E34" s="95" t="s">
        <v>235</v>
      </c>
      <c r="F34" s="96" t="s">
        <v>1077</v>
      </c>
    </row>
    <row r="35" spans="1:6" ht="17.25" customHeight="1">
      <c r="A35" s="147"/>
      <c r="B35" s="137"/>
      <c r="C35" s="93">
        <v>0</v>
      </c>
      <c r="D35" s="93">
        <v>0</v>
      </c>
      <c r="E35" s="93">
        <v>0</v>
      </c>
      <c r="F35" s="94">
        <v>0</v>
      </c>
    </row>
    <row r="36" spans="1:6" ht="17.25" customHeight="1">
      <c r="A36" s="146">
        <v>16</v>
      </c>
      <c r="B36" s="134">
        <f>IF(A36="","",'基本資料'!$B$7+(A36-1)*'基本資料'!$L$7/60/24)</f>
        <v>0.34375</v>
      </c>
      <c r="C36" s="95" t="s">
        <v>121</v>
      </c>
      <c r="D36" s="95" t="s">
        <v>1078</v>
      </c>
      <c r="E36" s="95" t="s">
        <v>1079</v>
      </c>
      <c r="F36" s="96" t="s">
        <v>124</v>
      </c>
    </row>
    <row r="37" spans="1:6" ht="17.25" customHeight="1">
      <c r="A37" s="147"/>
      <c r="B37" s="137"/>
      <c r="C37" s="93">
        <v>0</v>
      </c>
      <c r="D37" s="93">
        <v>0</v>
      </c>
      <c r="E37" s="93">
        <v>0</v>
      </c>
      <c r="F37" s="94">
        <v>0</v>
      </c>
    </row>
    <row r="38" spans="1:6" ht="17.25" customHeight="1">
      <c r="A38" s="146">
        <v>17</v>
      </c>
      <c r="B38" s="134">
        <f>IF(A38="","",'基本資料'!$B$7+(A38-1)*'基本資料'!$L$7/60/24)</f>
        <v>0.35</v>
      </c>
      <c r="C38" s="95" t="s">
        <v>1080</v>
      </c>
      <c r="D38" s="95" t="s">
        <v>1081</v>
      </c>
      <c r="E38" s="95" t="s">
        <v>1082</v>
      </c>
      <c r="F38" s="96" t="s">
        <v>1083</v>
      </c>
    </row>
    <row r="39" spans="1:6" ht="17.25" customHeight="1">
      <c r="A39" s="147"/>
      <c r="B39" s="137"/>
      <c r="C39" s="93">
        <v>0</v>
      </c>
      <c r="D39" s="93">
        <v>0</v>
      </c>
      <c r="E39" s="93">
        <v>0</v>
      </c>
      <c r="F39" s="94">
        <v>0</v>
      </c>
    </row>
    <row r="40" spans="1:6" ht="17.25" customHeight="1">
      <c r="A40" s="146" t="s">
        <v>8</v>
      </c>
      <c r="B40" s="134">
        <f>IF(A40="","",'基本資料'!$B$7+(A40-1)*'基本資料'!$L$7/60/24)</f>
      </c>
      <c r="C40" s="95"/>
      <c r="D40" s="95"/>
      <c r="E40" s="95"/>
      <c r="F40" s="96"/>
    </row>
    <row r="41" spans="1:6" ht="17.25" customHeight="1" thickBot="1">
      <c r="A41" s="148"/>
      <c r="B41" s="135"/>
      <c r="C41" s="97"/>
      <c r="D41" s="97"/>
      <c r="E41" s="97"/>
      <c r="F41" s="98"/>
    </row>
    <row r="42" spans="1:6" ht="17.25" customHeight="1" thickTop="1">
      <c r="A42" s="144" t="s">
        <v>38</v>
      </c>
      <c r="B42" s="25" t="s">
        <v>39</v>
      </c>
      <c r="C42" s="138" t="s">
        <v>34</v>
      </c>
      <c r="D42" s="138" t="s">
        <v>34</v>
      </c>
      <c r="E42" s="138" t="s">
        <v>34</v>
      </c>
      <c r="F42" s="140" t="s">
        <v>264</v>
      </c>
    </row>
    <row r="43" spans="1:6" ht="17.25" customHeight="1" thickBot="1">
      <c r="A43" s="145"/>
      <c r="B43" s="27" t="s">
        <v>40</v>
      </c>
      <c r="C43" s="139"/>
      <c r="D43" s="139"/>
      <c r="E43" s="139"/>
      <c r="F43" s="141"/>
    </row>
    <row r="44" spans="1:6" ht="17.25" customHeight="1" thickTop="1">
      <c r="A44" s="142">
        <v>1</v>
      </c>
      <c r="B44" s="143">
        <f>IF(A44="","",'基本資料'!$B$7+(A44-1)*'基本資料'!$L$7/60/24)</f>
        <v>0.25</v>
      </c>
      <c r="C44" s="91" t="s">
        <v>131</v>
      </c>
      <c r="D44" s="91" t="s">
        <v>1084</v>
      </c>
      <c r="E44" s="91" t="s">
        <v>1085</v>
      </c>
      <c r="F44" s="92" t="s">
        <v>8</v>
      </c>
    </row>
    <row r="45" spans="1:6" ht="17.25" customHeight="1">
      <c r="A45" s="136"/>
      <c r="B45" s="137"/>
      <c r="C45" s="93">
        <v>0</v>
      </c>
      <c r="D45" s="93">
        <v>0</v>
      </c>
      <c r="E45" s="93">
        <v>0</v>
      </c>
      <c r="F45" s="94">
        <v>0</v>
      </c>
    </row>
    <row r="46" spans="1:6" ht="17.25" customHeight="1">
      <c r="A46" s="132">
        <v>2</v>
      </c>
      <c r="B46" s="134">
        <f>IF(A46="","",'基本資料'!$B$7+(A46-1)*'基本資料'!$L$7/60/24)</f>
        <v>0.25625</v>
      </c>
      <c r="C46" s="95" t="s">
        <v>168</v>
      </c>
      <c r="D46" s="95" t="s">
        <v>136</v>
      </c>
      <c r="E46" s="95" t="s">
        <v>134</v>
      </c>
      <c r="F46" s="96" t="s">
        <v>8</v>
      </c>
    </row>
    <row r="47" spans="1:6" ht="17.25" customHeight="1">
      <c r="A47" s="136"/>
      <c r="B47" s="137"/>
      <c r="C47" s="93">
        <v>0</v>
      </c>
      <c r="D47" s="93">
        <v>0</v>
      </c>
      <c r="E47" s="93">
        <v>0</v>
      </c>
      <c r="F47" s="94">
        <v>0</v>
      </c>
    </row>
    <row r="48" spans="1:6" ht="17.25" customHeight="1">
      <c r="A48" s="132">
        <v>3</v>
      </c>
      <c r="B48" s="134">
        <f>IF(A48="","",'基本資料'!$B$7+(A48-1)*'基本資料'!$L$7/60/24)</f>
        <v>0.2625</v>
      </c>
      <c r="C48" s="95" t="s">
        <v>245</v>
      </c>
      <c r="D48" s="95" t="s">
        <v>1086</v>
      </c>
      <c r="E48" s="95" t="s">
        <v>1087</v>
      </c>
      <c r="F48" s="96" t="s">
        <v>8</v>
      </c>
    </row>
    <row r="49" spans="1:6" ht="17.25" customHeight="1">
      <c r="A49" s="136"/>
      <c r="B49" s="137"/>
      <c r="C49" s="93">
        <v>0</v>
      </c>
      <c r="D49" s="93">
        <v>0</v>
      </c>
      <c r="E49" s="93">
        <v>0</v>
      </c>
      <c r="F49" s="94">
        <v>0</v>
      </c>
    </row>
    <row r="50" spans="1:6" ht="17.25" customHeight="1">
      <c r="A50" s="132">
        <v>4</v>
      </c>
      <c r="B50" s="134">
        <f>IF(A50="","",'基本資料'!$B$7+(A50-1)*'基本資料'!$L$7/60/24)</f>
        <v>0.26875</v>
      </c>
      <c r="C50" s="95" t="s">
        <v>140</v>
      </c>
      <c r="D50" s="95" t="s">
        <v>1088</v>
      </c>
      <c r="E50" s="95" t="s">
        <v>1089</v>
      </c>
      <c r="F50" s="96" t="s">
        <v>1090</v>
      </c>
    </row>
    <row r="51" spans="1:6" ht="17.25" customHeight="1">
      <c r="A51" s="136"/>
      <c r="B51" s="137"/>
      <c r="C51" s="93">
        <v>0</v>
      </c>
      <c r="D51" s="93">
        <v>0</v>
      </c>
      <c r="E51" s="93">
        <v>0</v>
      </c>
      <c r="F51" s="94">
        <v>0</v>
      </c>
    </row>
    <row r="52" spans="1:6" ht="17.25" customHeight="1">
      <c r="A52" s="132">
        <v>5</v>
      </c>
      <c r="B52" s="134">
        <f>IF(A52="","",'基本資料'!$B$7+(A52-1)*'基本資料'!$L$7/60/24)</f>
        <v>0.275</v>
      </c>
      <c r="C52" s="95" t="s">
        <v>128</v>
      </c>
      <c r="D52" s="95" t="s">
        <v>1091</v>
      </c>
      <c r="E52" s="95" t="s">
        <v>137</v>
      </c>
      <c r="F52" s="96" t="s">
        <v>1092</v>
      </c>
    </row>
    <row r="53" spans="1:6" ht="17.25" customHeight="1">
      <c r="A53" s="136"/>
      <c r="B53" s="137"/>
      <c r="C53" s="93">
        <v>0</v>
      </c>
      <c r="D53" s="93">
        <v>0</v>
      </c>
      <c r="E53" s="93">
        <v>0</v>
      </c>
      <c r="F53" s="94">
        <v>0</v>
      </c>
    </row>
    <row r="54" spans="1:6" ht="17.25" customHeight="1">
      <c r="A54" s="132">
        <v>6</v>
      </c>
      <c r="B54" s="134">
        <f>IF(A54="","",'基本資料'!$B$7+(A54-1)*'基本資料'!$L$7/60/24)</f>
        <v>0.28125</v>
      </c>
      <c r="C54" s="95" t="s">
        <v>170</v>
      </c>
      <c r="D54" s="95" t="s">
        <v>132</v>
      </c>
      <c r="E54" s="95" t="s">
        <v>1093</v>
      </c>
      <c r="F54" s="96" t="s">
        <v>246</v>
      </c>
    </row>
    <row r="55" spans="1:6" ht="17.25" customHeight="1">
      <c r="A55" s="136"/>
      <c r="B55" s="137"/>
      <c r="C55" s="93">
        <v>0</v>
      </c>
      <c r="D55" s="93">
        <v>0</v>
      </c>
      <c r="E55" s="93">
        <v>0</v>
      </c>
      <c r="F55" s="94">
        <v>0</v>
      </c>
    </row>
    <row r="56" spans="1:6" ht="17.25" customHeight="1">
      <c r="A56" s="132">
        <v>7</v>
      </c>
      <c r="B56" s="134">
        <f>IF(A56="","",'基本資料'!$B$7+(A56-1)*'基本資料'!$L$7/60/24)</f>
        <v>0.2875</v>
      </c>
      <c r="C56" s="95" t="s">
        <v>1094</v>
      </c>
      <c r="D56" s="95" t="s">
        <v>240</v>
      </c>
      <c r="E56" s="95" t="s">
        <v>237</v>
      </c>
      <c r="F56" s="96" t="s">
        <v>269</v>
      </c>
    </row>
    <row r="57" spans="1:6" ht="17.25" customHeight="1">
      <c r="A57" s="136"/>
      <c r="B57" s="137"/>
      <c r="C57" s="93">
        <v>0</v>
      </c>
      <c r="D57" s="93">
        <v>0</v>
      </c>
      <c r="E57" s="93">
        <v>0</v>
      </c>
      <c r="F57" s="94">
        <v>0</v>
      </c>
    </row>
    <row r="58" spans="1:6" ht="17.25" customHeight="1">
      <c r="A58" s="132">
        <v>8</v>
      </c>
      <c r="B58" s="134">
        <f>IF(A58="","",'基本資料'!$B$7+(A58-1)*'基本資料'!$L$7/60/24)</f>
        <v>0.29375</v>
      </c>
      <c r="C58" s="95" t="s">
        <v>1095</v>
      </c>
      <c r="D58" s="95" t="s">
        <v>130</v>
      </c>
      <c r="E58" s="95" t="s">
        <v>1096</v>
      </c>
      <c r="F58" s="96" t="s">
        <v>1097</v>
      </c>
    </row>
    <row r="59" spans="1:6" ht="17.25" customHeight="1">
      <c r="A59" s="136"/>
      <c r="B59" s="137"/>
      <c r="C59" s="93">
        <v>0</v>
      </c>
      <c r="D59" s="93">
        <v>0</v>
      </c>
      <c r="E59" s="93">
        <v>0</v>
      </c>
      <c r="F59" s="94">
        <v>0</v>
      </c>
    </row>
    <row r="60" spans="1:6" ht="17.25" customHeight="1">
      <c r="A60" s="132">
        <v>9</v>
      </c>
      <c r="B60" s="134">
        <f>IF(A60="","",'基本資料'!$B$7+(A60-1)*'基本資料'!$L$7/60/24)</f>
        <v>0.3</v>
      </c>
      <c r="C60" s="95" t="s">
        <v>1098</v>
      </c>
      <c r="D60" s="95" t="s">
        <v>1099</v>
      </c>
      <c r="E60" s="95" t="s">
        <v>251</v>
      </c>
      <c r="F60" s="96" t="s">
        <v>8</v>
      </c>
    </row>
    <row r="61" spans="1:6" ht="17.25" customHeight="1">
      <c r="A61" s="136"/>
      <c r="B61" s="137"/>
      <c r="C61" s="93">
        <v>0</v>
      </c>
      <c r="D61" s="93">
        <v>0</v>
      </c>
      <c r="E61" s="93">
        <v>0</v>
      </c>
      <c r="F61" s="94">
        <v>0</v>
      </c>
    </row>
    <row r="62" spans="1:6" ht="17.25" customHeight="1">
      <c r="A62" s="132">
        <v>10</v>
      </c>
      <c r="B62" s="134">
        <f>IF(A62="","",'基本資料'!$B$7+(A62-1)*'基本資料'!$L$7/60/24)</f>
        <v>0.30625</v>
      </c>
      <c r="C62" s="95" t="s">
        <v>146</v>
      </c>
      <c r="D62" s="95" t="s">
        <v>1100</v>
      </c>
      <c r="E62" s="95" t="s">
        <v>252</v>
      </c>
      <c r="F62" s="96" t="s">
        <v>253</v>
      </c>
    </row>
    <row r="63" spans="1:6" ht="17.25" customHeight="1">
      <c r="A63" s="136"/>
      <c r="B63" s="137"/>
      <c r="C63" s="93">
        <v>0</v>
      </c>
      <c r="D63" s="93">
        <v>0</v>
      </c>
      <c r="E63" s="93">
        <v>0</v>
      </c>
      <c r="F63" s="94">
        <v>0</v>
      </c>
    </row>
    <row r="64" spans="1:6" ht="17.25" customHeight="1">
      <c r="A64" s="132">
        <v>11</v>
      </c>
      <c r="B64" s="134">
        <f>IF(A64="","",'基本資料'!$B$7+(A64-1)*'基本資料'!$L$7/60/24)</f>
        <v>0.3125</v>
      </c>
      <c r="C64" s="95" t="s">
        <v>143</v>
      </c>
      <c r="D64" s="95" t="s">
        <v>254</v>
      </c>
      <c r="E64" s="95" t="s">
        <v>255</v>
      </c>
      <c r="F64" s="96" t="s">
        <v>256</v>
      </c>
    </row>
    <row r="65" spans="1:6" ht="17.25" customHeight="1">
      <c r="A65" s="136"/>
      <c r="B65" s="137"/>
      <c r="C65" s="93">
        <v>0</v>
      </c>
      <c r="D65" s="93">
        <v>0</v>
      </c>
      <c r="E65" s="93">
        <v>0</v>
      </c>
      <c r="F65" s="94">
        <v>0</v>
      </c>
    </row>
    <row r="66" spans="1:6" ht="17.25" customHeight="1">
      <c r="A66" s="132">
        <v>12</v>
      </c>
      <c r="B66" s="134">
        <f>IF(A66="","",'基本資料'!$B$7+(A66-1)*'基本資料'!$L$7/60/24)</f>
        <v>0.31875</v>
      </c>
      <c r="C66" s="95" t="s">
        <v>154</v>
      </c>
      <c r="D66" s="95" t="s">
        <v>155</v>
      </c>
      <c r="E66" s="95" t="s">
        <v>1101</v>
      </c>
      <c r="F66" s="96" t="s">
        <v>8</v>
      </c>
    </row>
    <row r="67" spans="1:6" ht="17.25" customHeight="1">
      <c r="A67" s="136"/>
      <c r="B67" s="137"/>
      <c r="C67" s="93">
        <v>0</v>
      </c>
      <c r="D67" s="93">
        <v>0</v>
      </c>
      <c r="E67" s="93">
        <v>0</v>
      </c>
      <c r="F67" s="94">
        <v>0</v>
      </c>
    </row>
    <row r="68" spans="1:6" ht="17.25" customHeight="1">
      <c r="A68" s="132">
        <v>13</v>
      </c>
      <c r="B68" s="134">
        <f>IF(A68="","",'基本資料'!$B$7+(A68-1)*'基本資料'!$L$7/60/24)</f>
        <v>0.325</v>
      </c>
      <c r="C68" s="95" t="s">
        <v>262</v>
      </c>
      <c r="D68" s="95" t="s">
        <v>1102</v>
      </c>
      <c r="E68" s="95" t="s">
        <v>260</v>
      </c>
      <c r="F68" s="96" t="s">
        <v>1103</v>
      </c>
    </row>
    <row r="69" spans="1:6" ht="17.25" customHeight="1">
      <c r="A69" s="136"/>
      <c r="B69" s="137"/>
      <c r="C69" s="93">
        <v>0</v>
      </c>
      <c r="D69" s="93">
        <v>0</v>
      </c>
      <c r="E69" s="93">
        <v>0</v>
      </c>
      <c r="F69" s="94">
        <v>0</v>
      </c>
    </row>
    <row r="70" spans="1:6" ht="17.25" customHeight="1">
      <c r="A70" s="132">
        <v>14</v>
      </c>
      <c r="B70" s="134">
        <f>IF(A70="","",'基本資料'!$B$7+(A70-1)*'基本資料'!$L$7/60/24)</f>
        <v>0.33125</v>
      </c>
      <c r="C70" s="95" t="s">
        <v>151</v>
      </c>
      <c r="D70" s="95" t="s">
        <v>1104</v>
      </c>
      <c r="E70" s="95" t="s">
        <v>1105</v>
      </c>
      <c r="F70" s="96" t="s">
        <v>1106</v>
      </c>
    </row>
    <row r="71" spans="1:6" ht="17.25" customHeight="1">
      <c r="A71" s="136"/>
      <c r="B71" s="137"/>
      <c r="C71" s="93">
        <v>0</v>
      </c>
      <c r="D71" s="93">
        <v>0</v>
      </c>
      <c r="E71" s="93">
        <v>0</v>
      </c>
      <c r="F71" s="94">
        <v>0</v>
      </c>
    </row>
    <row r="72" spans="1:6" ht="17.25" customHeight="1">
      <c r="A72" s="132">
        <v>15</v>
      </c>
      <c r="B72" s="134">
        <f>IF(A72="","",'基本資料'!$B$7+(A72-1)*'基本資料'!$L$7/60/24)</f>
        <v>0.3375</v>
      </c>
      <c r="C72" s="95" t="s">
        <v>149</v>
      </c>
      <c r="D72" s="95" t="s">
        <v>152</v>
      </c>
      <c r="E72" s="95" t="s">
        <v>148</v>
      </c>
      <c r="F72" s="96" t="s">
        <v>1107</v>
      </c>
    </row>
    <row r="73" spans="1:6" ht="17.25" customHeight="1">
      <c r="A73" s="136"/>
      <c r="B73" s="137"/>
      <c r="C73" s="93">
        <v>0</v>
      </c>
      <c r="D73" s="93">
        <v>0</v>
      </c>
      <c r="E73" s="93">
        <v>0</v>
      </c>
      <c r="F73" s="94">
        <v>0</v>
      </c>
    </row>
    <row r="74" spans="1:6" ht="17.25" customHeight="1">
      <c r="A74" s="132"/>
      <c r="B74" s="134"/>
      <c r="C74" s="95" t="s">
        <v>8</v>
      </c>
      <c r="D74" s="95" t="s">
        <v>8</v>
      </c>
      <c r="E74" s="95" t="s">
        <v>8</v>
      </c>
      <c r="F74" s="96" t="s">
        <v>8</v>
      </c>
    </row>
    <row r="75" spans="1:6" ht="17.25" customHeight="1">
      <c r="A75" s="136"/>
      <c r="B75" s="137"/>
      <c r="C75" s="93">
        <v>0</v>
      </c>
      <c r="D75" s="93">
        <v>0</v>
      </c>
      <c r="E75" s="93">
        <v>0</v>
      </c>
      <c r="F75" s="94">
        <v>0</v>
      </c>
    </row>
    <row r="76" spans="1:6" ht="17.25" customHeight="1">
      <c r="A76" s="132" t="s">
        <v>8</v>
      </c>
      <c r="B76" s="134">
        <f>IF(A76="","",'基本資料'!$B$7+(A76-1)*'基本資料'!$L$7/60/24)</f>
      </c>
      <c r="C76" s="95" t="s">
        <v>8</v>
      </c>
      <c r="D76" s="95" t="s">
        <v>8</v>
      </c>
      <c r="E76" s="95" t="s">
        <v>8</v>
      </c>
      <c r="F76" s="96" t="s">
        <v>8</v>
      </c>
    </row>
    <row r="77" spans="1:6" ht="17.25" customHeight="1">
      <c r="A77" s="136"/>
      <c r="B77" s="137"/>
      <c r="C77" s="93">
        <v>0</v>
      </c>
      <c r="D77" s="93">
        <v>0</v>
      </c>
      <c r="E77" s="93">
        <v>0</v>
      </c>
      <c r="F77" s="94">
        <v>0</v>
      </c>
    </row>
    <row r="78" spans="1:6" ht="17.25" customHeight="1">
      <c r="A78" s="132" t="s">
        <v>8</v>
      </c>
      <c r="B78" s="134">
        <f>IF(A78="","",'基本資料'!$B$7+(A78-1)*'基本資料'!$L$7/60/24)</f>
      </c>
      <c r="C78" s="95" t="s">
        <v>8</v>
      </c>
      <c r="D78" s="95" t="s">
        <v>8</v>
      </c>
      <c r="E78" s="95" t="s">
        <v>8</v>
      </c>
      <c r="F78" s="96" t="s">
        <v>8</v>
      </c>
    </row>
    <row r="79" spans="1:6" ht="17.25" customHeight="1" thickBot="1">
      <c r="A79" s="133"/>
      <c r="B79" s="135"/>
      <c r="C79" s="97">
        <v>0</v>
      </c>
      <c r="D79" s="97">
        <v>0</v>
      </c>
      <c r="E79" s="97">
        <v>0</v>
      </c>
      <c r="F79" s="98">
        <v>0</v>
      </c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31</v>
      </c>
      <c r="B81" s="18"/>
      <c r="C81" s="18"/>
      <c r="D81" s="18"/>
      <c r="E81" s="18"/>
      <c r="F81" s="18"/>
    </row>
    <row r="82" spans="1:6" ht="16.5">
      <c r="A82" s="18" t="s">
        <v>41</v>
      </c>
      <c r="B82" s="18"/>
      <c r="C82" s="18"/>
      <c r="D82" s="18"/>
      <c r="E82" s="18"/>
      <c r="F82" s="18"/>
    </row>
    <row r="83" spans="1:6" ht="16.5">
      <c r="A83" s="18" t="s">
        <v>42</v>
      </c>
      <c r="B83" s="18"/>
      <c r="C83" s="18"/>
      <c r="D83" s="18"/>
      <c r="E83" s="18"/>
      <c r="F83" s="18"/>
    </row>
    <row r="84" spans="1:6" ht="16.5">
      <c r="A84" s="18" t="s">
        <v>43</v>
      </c>
      <c r="B84" s="18"/>
      <c r="C84" s="18"/>
      <c r="D84" s="18"/>
      <c r="E84" s="18"/>
      <c r="F84" s="18"/>
    </row>
    <row r="85" spans="1:6" ht="16.5">
      <c r="A85" s="18" t="s">
        <v>44</v>
      </c>
      <c r="B85" s="18"/>
      <c r="C85" s="18"/>
      <c r="D85" s="18"/>
      <c r="E85" s="18"/>
      <c r="F85" s="18"/>
    </row>
  </sheetData>
  <sheetProtection password="EB6B" sheet="1" objects="1" scenarios="1"/>
  <mergeCells count="85">
    <mergeCell ref="A1:F1"/>
    <mergeCell ref="A2:C2"/>
    <mergeCell ref="E2:F2"/>
    <mergeCell ref="A4:A5"/>
    <mergeCell ref="C4:C5"/>
    <mergeCell ref="D4:D5"/>
    <mergeCell ref="E4:E5"/>
    <mergeCell ref="F4:F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6:A77"/>
    <mergeCell ref="B76:B77"/>
    <mergeCell ref="A78:A79"/>
    <mergeCell ref="B78:B79"/>
    <mergeCell ref="A70:A71"/>
    <mergeCell ref="B70:B71"/>
    <mergeCell ref="A72:A73"/>
    <mergeCell ref="B72:B73"/>
    <mergeCell ref="A74:A75"/>
    <mergeCell ref="B74:B75"/>
  </mergeCells>
  <printOptions horizontalCentered="1"/>
  <pageMargins left="0" right="0" top="0.5905511811023623" bottom="0.7874015748031497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1" sqref="E21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50" t="str">
        <f>'基本資料'!B1</f>
        <v>中華民國104年渣打全國業餘高爾夫夏季排名賽</v>
      </c>
      <c r="B1" s="150"/>
      <c r="C1" s="150"/>
      <c r="D1" s="150"/>
      <c r="E1" s="150"/>
      <c r="F1" s="150"/>
    </row>
    <row r="2" spans="1:6" ht="24" customHeight="1" thickBot="1">
      <c r="A2" s="151" t="str">
        <f>"地點："&amp;'基本資料'!B2</f>
        <v>地點：再興高爾夫俱樂部</v>
      </c>
      <c r="B2" s="151"/>
      <c r="C2" s="151"/>
      <c r="D2" s="103">
        <v>2</v>
      </c>
      <c r="E2" s="152">
        <f>'基本資料'!B3-1+D2</f>
        <v>42158</v>
      </c>
      <c r="F2" s="152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6" ht="17.25" customHeight="1" thickTop="1">
      <c r="A4" s="144" t="s">
        <v>66</v>
      </c>
      <c r="B4" s="25" t="s">
        <v>67</v>
      </c>
      <c r="C4" s="138" t="s">
        <v>68</v>
      </c>
      <c r="D4" s="138" t="s">
        <v>68</v>
      </c>
      <c r="E4" s="138" t="s">
        <v>68</v>
      </c>
      <c r="F4" s="140" t="s">
        <v>68</v>
      </c>
    </row>
    <row r="5" spans="1:6" ht="17.25" customHeight="1" thickBot="1">
      <c r="A5" s="145"/>
      <c r="B5" s="26" t="s">
        <v>69</v>
      </c>
      <c r="C5" s="139"/>
      <c r="D5" s="139"/>
      <c r="E5" s="139"/>
      <c r="F5" s="141"/>
    </row>
    <row r="6" spans="1:6" ht="17.25" customHeight="1" thickTop="1">
      <c r="A6" s="149">
        <v>1</v>
      </c>
      <c r="B6" s="143">
        <f>IF(A6="","",'基本資料'!$B$7+(A6-1)*'基本資料'!$L$7/60/24)</f>
        <v>0.25</v>
      </c>
      <c r="C6" s="91"/>
      <c r="D6" s="91"/>
      <c r="E6" s="91"/>
      <c r="F6" s="92"/>
    </row>
    <row r="7" spans="1:6" ht="17.25" customHeight="1">
      <c r="A7" s="147"/>
      <c r="B7" s="137"/>
      <c r="C7" s="93"/>
      <c r="D7" s="93"/>
      <c r="E7" s="93"/>
      <c r="F7" s="94"/>
    </row>
    <row r="8" spans="1:6" ht="17.25" customHeight="1">
      <c r="A8" s="146">
        <v>2</v>
      </c>
      <c r="B8" s="134">
        <f>IF(A8="","",'基本資料'!$B$7+(A8-1)*'基本資料'!$L$7/60/24)</f>
        <v>0.25625</v>
      </c>
      <c r="C8" s="95"/>
      <c r="D8" s="95"/>
      <c r="E8" s="95"/>
      <c r="F8" s="96"/>
    </row>
    <row r="9" spans="1:6" ht="17.25" customHeight="1">
      <c r="A9" s="147"/>
      <c r="B9" s="137"/>
      <c r="C9" s="93"/>
      <c r="D9" s="93"/>
      <c r="E9" s="93"/>
      <c r="F9" s="94"/>
    </row>
    <row r="10" spans="1:6" ht="17.25" customHeight="1">
      <c r="A10" s="146">
        <v>3</v>
      </c>
      <c r="B10" s="134">
        <f>IF(A10="","",'基本資料'!$B$7+(A10-1)*'基本資料'!$L$7/60/24)</f>
        <v>0.2625</v>
      </c>
      <c r="C10" s="95"/>
      <c r="D10" s="95"/>
      <c r="E10" s="95"/>
      <c r="F10" s="96"/>
    </row>
    <row r="11" spans="1:6" ht="17.25" customHeight="1">
      <c r="A11" s="147"/>
      <c r="B11" s="137"/>
      <c r="C11" s="93"/>
      <c r="D11" s="93"/>
      <c r="E11" s="93"/>
      <c r="F11" s="94"/>
    </row>
    <row r="12" spans="1:6" ht="17.25" customHeight="1">
      <c r="A12" s="146">
        <v>4</v>
      </c>
      <c r="B12" s="134">
        <f>IF(A12="","",'基本資料'!$B$7+(A12-1)*'基本資料'!$L$7/60/24)</f>
        <v>0.26875</v>
      </c>
      <c r="C12" s="95"/>
      <c r="D12" s="95"/>
      <c r="E12" s="95"/>
      <c r="F12" s="96"/>
    </row>
    <row r="13" spans="1:6" ht="17.25" customHeight="1">
      <c r="A13" s="147"/>
      <c r="B13" s="137"/>
      <c r="C13" s="93"/>
      <c r="D13" s="93"/>
      <c r="E13" s="93"/>
      <c r="F13" s="94"/>
    </row>
    <row r="14" spans="1:6" ht="17.25" customHeight="1">
      <c r="A14" s="146">
        <v>5</v>
      </c>
      <c r="B14" s="134">
        <f>IF(A14="","",'基本資料'!$B$7+(A14-1)*'基本資料'!$L$7/60/24)</f>
        <v>0.275</v>
      </c>
      <c r="C14" s="95"/>
      <c r="D14" s="95"/>
      <c r="E14" s="95"/>
      <c r="F14" s="96"/>
    </row>
    <row r="15" spans="1:6" ht="17.25" customHeight="1">
      <c r="A15" s="147"/>
      <c r="B15" s="137"/>
      <c r="C15" s="93"/>
      <c r="D15" s="93"/>
      <c r="E15" s="93"/>
      <c r="F15" s="94"/>
    </row>
    <row r="16" spans="1:6" ht="17.25" customHeight="1">
      <c r="A16" s="146">
        <v>6</v>
      </c>
      <c r="B16" s="134">
        <f>IF(A16="","",'基本資料'!$B$7+(A16-1)*'基本資料'!$L$7/60/24)</f>
        <v>0.28125</v>
      </c>
      <c r="C16" s="95"/>
      <c r="D16" s="95"/>
      <c r="E16" s="95"/>
      <c r="F16" s="96"/>
    </row>
    <row r="17" spans="1:6" ht="17.25" customHeight="1">
      <c r="A17" s="147"/>
      <c r="B17" s="137"/>
      <c r="C17" s="93"/>
      <c r="D17" s="93"/>
      <c r="E17" s="93"/>
      <c r="F17" s="94"/>
    </row>
    <row r="18" spans="1:6" ht="17.25" customHeight="1">
      <c r="A18" s="146">
        <v>7</v>
      </c>
      <c r="B18" s="134">
        <f>IF(A18="","",'基本資料'!$B$7+(A18-1)*'基本資料'!$L$7/60/24)</f>
        <v>0.2875</v>
      </c>
      <c r="C18" s="95"/>
      <c r="D18" s="95"/>
      <c r="E18" s="95"/>
      <c r="F18" s="96"/>
    </row>
    <row r="19" spans="1:6" ht="17.25" customHeight="1">
      <c r="A19" s="147"/>
      <c r="B19" s="137"/>
      <c r="C19" s="93"/>
      <c r="D19" s="93"/>
      <c r="E19" s="93"/>
      <c r="F19" s="94"/>
    </row>
    <row r="20" spans="1:6" ht="17.25" customHeight="1">
      <c r="A20" s="146">
        <v>8</v>
      </c>
      <c r="B20" s="134">
        <f>IF(A20="","",'基本資料'!$B$7+(A20-1)*'基本資料'!$L$7/60/24)</f>
        <v>0.29375</v>
      </c>
      <c r="C20" s="95"/>
      <c r="D20" s="95"/>
      <c r="E20" s="95"/>
      <c r="F20" s="96"/>
    </row>
    <row r="21" spans="1:6" ht="17.25" customHeight="1">
      <c r="A21" s="147"/>
      <c r="B21" s="137"/>
      <c r="C21" s="93"/>
      <c r="D21" s="93"/>
      <c r="E21" s="93"/>
      <c r="F21" s="94"/>
    </row>
    <row r="22" spans="1:6" ht="17.25" customHeight="1">
      <c r="A22" s="146">
        <v>9</v>
      </c>
      <c r="B22" s="134">
        <f>IF(A22="","",'基本資料'!$B$7+(A22-1)*'基本資料'!$L$7/60/24)</f>
        <v>0.3</v>
      </c>
      <c r="C22" s="95"/>
      <c r="D22" s="95"/>
      <c r="E22" s="96"/>
      <c r="F22" s="96"/>
    </row>
    <row r="23" spans="1:6" ht="17.25" customHeight="1">
      <c r="A23" s="147"/>
      <c r="B23" s="137"/>
      <c r="C23" s="93"/>
      <c r="D23" s="93"/>
      <c r="E23" s="94"/>
      <c r="F23" s="94"/>
    </row>
    <row r="24" spans="1:6" ht="17.25" customHeight="1">
      <c r="A24" s="146">
        <v>10</v>
      </c>
      <c r="B24" s="134">
        <f>IF(A24="","",'基本資料'!$B$7+(A24-1)*'基本資料'!$L$7/60/24)</f>
        <v>0.30625</v>
      </c>
      <c r="C24" s="95"/>
      <c r="D24" s="95"/>
      <c r="E24" s="95"/>
      <c r="F24" s="96"/>
    </row>
    <row r="25" spans="1:6" ht="17.25" customHeight="1">
      <c r="A25" s="147"/>
      <c r="B25" s="137"/>
      <c r="C25" s="93"/>
      <c r="D25" s="93"/>
      <c r="E25" s="93"/>
      <c r="F25" s="94"/>
    </row>
    <row r="26" spans="1:6" ht="17.25" customHeight="1">
      <c r="A26" s="146">
        <v>11</v>
      </c>
      <c r="B26" s="134">
        <f>IF(A26="","",'基本資料'!$B$7+(A26-1)*'基本資料'!$L$7/60/24)</f>
        <v>0.3125</v>
      </c>
      <c r="C26" s="95"/>
      <c r="D26" s="95"/>
      <c r="E26" s="95"/>
      <c r="F26" s="96"/>
    </row>
    <row r="27" spans="1:6" ht="17.25" customHeight="1">
      <c r="A27" s="147"/>
      <c r="B27" s="137"/>
      <c r="C27" s="93"/>
      <c r="D27" s="93"/>
      <c r="E27" s="93"/>
      <c r="F27" s="94"/>
    </row>
    <row r="28" spans="1:6" ht="17.25" customHeight="1">
      <c r="A28" s="146">
        <v>12</v>
      </c>
      <c r="B28" s="134">
        <f>IF(A28="","",'基本資料'!$B$7+(A28-1)*'基本資料'!$L$7/60/24)</f>
        <v>0.31875</v>
      </c>
      <c r="C28" s="95"/>
      <c r="D28" s="95"/>
      <c r="E28" s="95"/>
      <c r="F28" s="96"/>
    </row>
    <row r="29" spans="1:6" ht="17.25" customHeight="1">
      <c r="A29" s="147"/>
      <c r="B29" s="137"/>
      <c r="C29" s="93"/>
      <c r="D29" s="93"/>
      <c r="E29" s="93"/>
      <c r="F29" s="94"/>
    </row>
    <row r="30" spans="1:6" ht="17.25" customHeight="1">
      <c r="A30" s="146">
        <v>13</v>
      </c>
      <c r="B30" s="134">
        <f>IF(A30="","",'基本資料'!$B$7+(A30-1)*'基本資料'!$L$7/60/24)</f>
        <v>0.325</v>
      </c>
      <c r="C30" s="95"/>
      <c r="D30" s="95"/>
      <c r="E30" s="95"/>
      <c r="F30" s="96"/>
    </row>
    <row r="31" spans="1:6" ht="17.25" customHeight="1">
      <c r="A31" s="147"/>
      <c r="B31" s="137"/>
      <c r="C31" s="93"/>
      <c r="D31" s="93"/>
      <c r="E31" s="93"/>
      <c r="F31" s="94"/>
    </row>
    <row r="32" spans="1:6" ht="17.25" customHeight="1">
      <c r="A32" s="146">
        <v>14</v>
      </c>
      <c r="B32" s="134">
        <f>IF(A32="","",'基本資料'!$B$7+(A32-1)*'基本資料'!$L$7/60/24)</f>
        <v>0.33125</v>
      </c>
      <c r="C32" s="95"/>
      <c r="D32" s="95"/>
      <c r="E32" s="95"/>
      <c r="F32" s="96"/>
    </row>
    <row r="33" spans="1:6" ht="17.25" customHeight="1">
      <c r="A33" s="147"/>
      <c r="B33" s="137"/>
      <c r="C33" s="93"/>
      <c r="D33" s="93"/>
      <c r="E33" s="93"/>
      <c r="F33" s="94"/>
    </row>
    <row r="34" spans="1:6" ht="17.25" customHeight="1">
      <c r="A34" s="146">
        <v>15</v>
      </c>
      <c r="B34" s="134">
        <f>IF(A34="","",'基本資料'!$B$7+(A34-1)*'基本資料'!$L$7/60/24)</f>
        <v>0.3375</v>
      </c>
      <c r="C34" s="95"/>
      <c r="D34" s="95"/>
      <c r="E34" s="95"/>
      <c r="F34" s="96"/>
    </row>
    <row r="35" spans="1:6" ht="17.25" customHeight="1">
      <c r="A35" s="147"/>
      <c r="B35" s="137"/>
      <c r="C35" s="93"/>
      <c r="D35" s="93"/>
      <c r="E35" s="93"/>
      <c r="F35" s="94"/>
    </row>
    <row r="36" spans="1:6" ht="17.25" customHeight="1">
      <c r="A36" s="146">
        <v>16</v>
      </c>
      <c r="B36" s="134">
        <f>IF(A36="","",'基本資料'!$B$7+(A36-1)*'基本資料'!$L$7/60/24)</f>
        <v>0.34375</v>
      </c>
      <c r="C36" s="95"/>
      <c r="D36" s="95"/>
      <c r="E36" s="95"/>
      <c r="F36" s="96"/>
    </row>
    <row r="37" spans="1:6" ht="17.25" customHeight="1">
      <c r="A37" s="147"/>
      <c r="B37" s="137"/>
      <c r="C37" s="93"/>
      <c r="D37" s="93"/>
      <c r="E37" s="93"/>
      <c r="F37" s="94"/>
    </row>
    <row r="38" spans="1:6" ht="17.25" customHeight="1">
      <c r="A38" s="146" t="s">
        <v>8</v>
      </c>
      <c r="B38" s="134">
        <f>IF(A38="","",'基本資料'!$B$7+(A38-1)*'基本資料'!$L$7/60/24)</f>
      </c>
      <c r="C38" s="95"/>
      <c r="D38" s="95"/>
      <c r="E38" s="95"/>
      <c r="F38" s="96"/>
    </row>
    <row r="39" spans="1:6" ht="17.25" customHeight="1">
      <c r="A39" s="147"/>
      <c r="B39" s="137"/>
      <c r="C39" s="93"/>
      <c r="D39" s="93"/>
      <c r="E39" s="93"/>
      <c r="F39" s="94"/>
    </row>
    <row r="40" spans="1:6" ht="17.25" customHeight="1">
      <c r="A40" s="146" t="s">
        <v>8</v>
      </c>
      <c r="B40" s="134">
        <f>IF(A40="","",'基本資料'!$B$7+(A40-1)*'基本資料'!$L$7/60/24)</f>
      </c>
      <c r="C40" s="95"/>
      <c r="D40" s="95"/>
      <c r="E40" s="95"/>
      <c r="F40" s="96"/>
    </row>
    <row r="41" spans="1:6" ht="17.25" customHeight="1" thickBot="1">
      <c r="A41" s="148"/>
      <c r="B41" s="135"/>
      <c r="C41" s="97" t="s">
        <v>8</v>
      </c>
      <c r="D41" s="97" t="s">
        <v>8</v>
      </c>
      <c r="E41" s="97" t="s">
        <v>8</v>
      </c>
      <c r="F41" s="98" t="s">
        <v>8</v>
      </c>
    </row>
    <row r="42" spans="1:6" ht="17.25" customHeight="1" thickTop="1">
      <c r="A42" s="144" t="s">
        <v>66</v>
      </c>
      <c r="B42" s="25" t="s">
        <v>67</v>
      </c>
      <c r="C42" s="138" t="s">
        <v>68</v>
      </c>
      <c r="D42" s="138" t="s">
        <v>68</v>
      </c>
      <c r="E42" s="138" t="s">
        <v>68</v>
      </c>
      <c r="F42" s="140" t="s">
        <v>68</v>
      </c>
    </row>
    <row r="43" spans="1:6" ht="17.25" customHeight="1" thickBot="1">
      <c r="A43" s="145"/>
      <c r="B43" s="27" t="s">
        <v>70</v>
      </c>
      <c r="C43" s="139"/>
      <c r="D43" s="139"/>
      <c r="E43" s="139"/>
      <c r="F43" s="141"/>
    </row>
    <row r="44" spans="1:6" ht="17.25" customHeight="1" thickTop="1">
      <c r="A44" s="142">
        <v>1</v>
      </c>
      <c r="B44" s="143">
        <f>IF(A44="","",'基本資料'!$B$7+(A44-1)*'基本資料'!$L$7/60/24)</f>
        <v>0.25</v>
      </c>
      <c r="C44" s="91"/>
      <c r="D44" s="91"/>
      <c r="E44" s="91"/>
      <c r="F44" s="92"/>
    </row>
    <row r="45" spans="1:6" ht="17.25" customHeight="1">
      <c r="A45" s="136"/>
      <c r="B45" s="137"/>
      <c r="C45" s="93"/>
      <c r="D45" s="93"/>
      <c r="E45" s="93"/>
      <c r="F45" s="94"/>
    </row>
    <row r="46" spans="1:6" ht="17.25" customHeight="1">
      <c r="A46" s="132">
        <v>2</v>
      </c>
      <c r="B46" s="134">
        <f>IF(A46="","",'基本資料'!$B$7+(A46-1)*'基本資料'!$L$7/60/24)</f>
        <v>0.25625</v>
      </c>
      <c r="C46" s="95"/>
      <c r="D46" s="95"/>
      <c r="E46" s="95"/>
      <c r="F46" s="96"/>
    </row>
    <row r="47" spans="1:6" ht="17.25" customHeight="1">
      <c r="A47" s="136"/>
      <c r="B47" s="137"/>
      <c r="C47" s="93"/>
      <c r="D47" s="93"/>
      <c r="E47" s="93"/>
      <c r="F47" s="94"/>
    </row>
    <row r="48" spans="1:6" ht="17.25" customHeight="1">
      <c r="A48" s="132">
        <v>3</v>
      </c>
      <c r="B48" s="134">
        <f>IF(A48="","",'基本資料'!$B$7+(A48-1)*'基本資料'!$L$7/60/24)</f>
        <v>0.2625</v>
      </c>
      <c r="C48" s="95"/>
      <c r="D48" s="95"/>
      <c r="E48" s="95"/>
      <c r="F48" s="96"/>
    </row>
    <row r="49" spans="1:6" ht="17.25" customHeight="1">
      <c r="A49" s="136"/>
      <c r="B49" s="137"/>
      <c r="C49" s="93"/>
      <c r="D49" s="93"/>
      <c r="E49" s="93"/>
      <c r="F49" s="94"/>
    </row>
    <row r="50" spans="1:6" ht="17.25" customHeight="1">
      <c r="A50" s="132">
        <v>4</v>
      </c>
      <c r="B50" s="134">
        <f>IF(A50="","",'基本資料'!$B$7+(A50-1)*'基本資料'!$L$7/60/24)</f>
        <v>0.26875</v>
      </c>
      <c r="C50" s="95"/>
      <c r="D50" s="95"/>
      <c r="E50" s="95"/>
      <c r="F50" s="96"/>
    </row>
    <row r="51" spans="1:6" ht="17.25" customHeight="1">
      <c r="A51" s="136"/>
      <c r="B51" s="137"/>
      <c r="C51" s="93"/>
      <c r="D51" s="93"/>
      <c r="E51" s="93"/>
      <c r="F51" s="94"/>
    </row>
    <row r="52" spans="1:6" ht="17.25" customHeight="1">
      <c r="A52" s="132">
        <v>5</v>
      </c>
      <c r="B52" s="134">
        <f>IF(A52="","",'基本資料'!$B$7+(A52-1)*'基本資料'!$L$7/60/24)</f>
        <v>0.275</v>
      </c>
      <c r="C52" s="95"/>
      <c r="D52" s="95"/>
      <c r="E52" s="95"/>
      <c r="F52" s="96"/>
    </row>
    <row r="53" spans="1:6" ht="17.25" customHeight="1">
      <c r="A53" s="136"/>
      <c r="B53" s="137"/>
      <c r="C53" s="93"/>
      <c r="D53" s="93"/>
      <c r="E53" s="93"/>
      <c r="F53" s="94"/>
    </row>
    <row r="54" spans="1:6" ht="17.25" customHeight="1">
      <c r="A54" s="132">
        <v>6</v>
      </c>
      <c r="B54" s="134">
        <f>IF(A54="","",'基本資料'!$B$7+(A54-1)*'基本資料'!$L$7/60/24)</f>
        <v>0.28125</v>
      </c>
      <c r="C54" s="95"/>
      <c r="D54" s="95"/>
      <c r="E54" s="95"/>
      <c r="F54" s="96"/>
    </row>
    <row r="55" spans="1:6" ht="17.25" customHeight="1">
      <c r="A55" s="136"/>
      <c r="B55" s="137"/>
      <c r="C55" s="93"/>
      <c r="D55" s="93"/>
      <c r="E55" s="93"/>
      <c r="F55" s="94"/>
    </row>
    <row r="56" spans="1:6" ht="17.25" customHeight="1">
      <c r="A56" s="132">
        <v>7</v>
      </c>
      <c r="B56" s="134">
        <f>IF(A56="","",'基本資料'!$B$7+(A56-1)*'基本資料'!$L$7/60/24)</f>
        <v>0.2875</v>
      </c>
      <c r="C56" s="95"/>
      <c r="D56" s="95"/>
      <c r="E56" s="95"/>
      <c r="F56" s="96"/>
    </row>
    <row r="57" spans="1:6" ht="17.25" customHeight="1">
      <c r="A57" s="136"/>
      <c r="B57" s="137"/>
      <c r="C57" s="93"/>
      <c r="D57" s="93"/>
      <c r="E57" s="93"/>
      <c r="F57" s="94"/>
    </row>
    <row r="58" spans="1:6" ht="17.25" customHeight="1">
      <c r="A58" s="132">
        <v>8</v>
      </c>
      <c r="B58" s="134">
        <f>IF(A58="","",'基本資料'!$B$7+(A58-1)*'基本資料'!$L$7/60/24)</f>
        <v>0.29375</v>
      </c>
      <c r="C58" s="95"/>
      <c r="D58" s="95"/>
      <c r="E58" s="95"/>
      <c r="F58" s="96"/>
    </row>
    <row r="59" spans="1:6" ht="17.25" customHeight="1">
      <c r="A59" s="136"/>
      <c r="B59" s="137"/>
      <c r="C59" s="93"/>
      <c r="D59" s="93"/>
      <c r="E59" s="93"/>
      <c r="F59" s="94"/>
    </row>
    <row r="60" spans="1:6" ht="17.25" customHeight="1">
      <c r="A60" s="132">
        <v>9</v>
      </c>
      <c r="B60" s="134">
        <f>IF(A60="","",'基本資料'!$B$7+(A60-1)*'基本資料'!$L$7/60/24)</f>
        <v>0.3</v>
      </c>
      <c r="C60" s="95"/>
      <c r="D60" s="95"/>
      <c r="E60" s="95"/>
      <c r="F60" s="96"/>
    </row>
    <row r="61" spans="1:6" ht="17.25" customHeight="1">
      <c r="A61" s="136"/>
      <c r="B61" s="137"/>
      <c r="C61" s="93"/>
      <c r="D61" s="93"/>
      <c r="E61" s="93"/>
      <c r="F61" s="94"/>
    </row>
    <row r="62" spans="1:6" ht="17.25" customHeight="1">
      <c r="A62" s="132">
        <v>10</v>
      </c>
      <c r="B62" s="134">
        <f>IF(A62="","",'基本資料'!$B$7+(A62-1)*'基本資料'!$L$7/60/24)</f>
        <v>0.30625</v>
      </c>
      <c r="C62" s="95"/>
      <c r="D62" s="95"/>
      <c r="E62" s="95"/>
      <c r="F62" s="96"/>
    </row>
    <row r="63" spans="1:6" ht="17.25" customHeight="1">
      <c r="A63" s="136"/>
      <c r="B63" s="137"/>
      <c r="C63" s="93"/>
      <c r="D63" s="93"/>
      <c r="E63" s="93"/>
      <c r="F63" s="94"/>
    </row>
    <row r="64" spans="1:6" ht="17.25" customHeight="1">
      <c r="A64" s="132">
        <v>11</v>
      </c>
      <c r="B64" s="134">
        <f>IF(A64="","",'基本資料'!$B$7+(A64-1)*'基本資料'!$L$7/60/24)</f>
        <v>0.3125</v>
      </c>
      <c r="C64" s="95"/>
      <c r="D64" s="95"/>
      <c r="E64" s="95"/>
      <c r="F64" s="96"/>
    </row>
    <row r="65" spans="1:6" ht="17.25" customHeight="1">
      <c r="A65" s="136"/>
      <c r="B65" s="137"/>
      <c r="C65" s="93"/>
      <c r="D65" s="93"/>
      <c r="E65" s="93"/>
      <c r="F65" s="94"/>
    </row>
    <row r="66" spans="1:6" ht="17.25" customHeight="1">
      <c r="A66" s="132">
        <v>12</v>
      </c>
      <c r="B66" s="134">
        <f>IF(A66="","",'基本資料'!$B$7+(A66-1)*'基本資料'!$L$7/60/24)</f>
        <v>0.31875</v>
      </c>
      <c r="C66" s="95"/>
      <c r="D66" s="95"/>
      <c r="E66" s="95"/>
      <c r="F66" s="96"/>
    </row>
    <row r="67" spans="1:6" ht="17.25" customHeight="1">
      <c r="A67" s="136"/>
      <c r="B67" s="137"/>
      <c r="C67" s="93"/>
      <c r="D67" s="93"/>
      <c r="E67" s="93"/>
      <c r="F67" s="94"/>
    </row>
    <row r="68" spans="1:6" ht="17.25" customHeight="1">
      <c r="A68" s="132">
        <v>13</v>
      </c>
      <c r="B68" s="134">
        <f>IF(A68="","",'基本資料'!$B$7+(A68-1)*'基本資料'!$L$7/60/24)</f>
        <v>0.325</v>
      </c>
      <c r="C68" s="95"/>
      <c r="D68" s="95"/>
      <c r="E68" s="95"/>
      <c r="F68" s="96"/>
    </row>
    <row r="69" spans="1:6" ht="17.25" customHeight="1">
      <c r="A69" s="136"/>
      <c r="B69" s="137"/>
      <c r="C69" s="93"/>
      <c r="D69" s="93"/>
      <c r="E69" s="93"/>
      <c r="F69" s="94"/>
    </row>
    <row r="70" spans="1:6" ht="17.25" customHeight="1">
      <c r="A70" s="132">
        <v>14</v>
      </c>
      <c r="B70" s="134">
        <f>IF(A70="","",'基本資料'!$B$7+(A70-1)*'基本資料'!$L$7/60/24)</f>
        <v>0.33125</v>
      </c>
      <c r="C70" s="95"/>
      <c r="D70" s="95"/>
      <c r="E70" s="95"/>
      <c r="F70" s="96"/>
    </row>
    <row r="71" spans="1:6" ht="17.25" customHeight="1">
      <c r="A71" s="136"/>
      <c r="B71" s="137"/>
      <c r="C71" s="93"/>
      <c r="D71" s="93"/>
      <c r="E71" s="93"/>
      <c r="F71" s="94"/>
    </row>
    <row r="72" spans="1:6" ht="17.25" customHeight="1">
      <c r="A72" s="132">
        <v>15</v>
      </c>
      <c r="B72" s="134">
        <f>IF(A72="","",'基本資料'!$B$7+(A72-1)*'基本資料'!$L$7/60/24)</f>
        <v>0.3375</v>
      </c>
      <c r="C72" s="95"/>
      <c r="D72" s="95"/>
      <c r="E72" s="95"/>
      <c r="F72" s="96"/>
    </row>
    <row r="73" spans="1:6" ht="17.25" customHeight="1">
      <c r="A73" s="136"/>
      <c r="B73" s="137"/>
      <c r="C73" s="93"/>
      <c r="D73" s="93"/>
      <c r="E73" s="93"/>
      <c r="F73" s="94"/>
    </row>
    <row r="74" spans="1:6" ht="17.25" customHeight="1">
      <c r="A74" s="132" t="s">
        <v>8</v>
      </c>
      <c r="B74" s="134">
        <f>IF(A74="","",'基本資料'!$B$7+(A74-1)*'基本資料'!$L$7/60/24)</f>
      </c>
      <c r="C74" s="95"/>
      <c r="D74" s="95"/>
      <c r="E74" s="95"/>
      <c r="F74" s="96"/>
    </row>
    <row r="75" spans="1:6" ht="17.25" customHeight="1">
      <c r="A75" s="136"/>
      <c r="B75" s="137"/>
      <c r="C75" s="93"/>
      <c r="D75" s="93"/>
      <c r="E75" s="93"/>
      <c r="F75" s="94"/>
    </row>
    <row r="76" spans="1:6" ht="17.25" customHeight="1">
      <c r="A76" s="132" t="s">
        <v>8</v>
      </c>
      <c r="B76" s="134">
        <f>IF(A76="","",'基本資料'!$B$7+(A76-1)*'基本資料'!$L$7/60/24)</f>
      </c>
      <c r="C76" s="95"/>
      <c r="D76" s="95"/>
      <c r="E76" s="95"/>
      <c r="F76" s="96"/>
    </row>
    <row r="77" spans="1:6" ht="17.25" customHeight="1">
      <c r="A77" s="136"/>
      <c r="B77" s="137"/>
      <c r="C77" s="93"/>
      <c r="D77" s="93"/>
      <c r="E77" s="93"/>
      <c r="F77" s="94"/>
    </row>
    <row r="78" spans="1:6" ht="17.25" customHeight="1">
      <c r="A78" s="132" t="s">
        <v>8</v>
      </c>
      <c r="B78" s="134">
        <f>IF(A78="","",'基本資料'!$B$7+(A78-1)*'基本資料'!$L$7/60/24)</f>
      </c>
      <c r="C78" s="95"/>
      <c r="D78" s="95"/>
      <c r="E78" s="95"/>
      <c r="F78" s="96"/>
    </row>
    <row r="79" spans="1:6" ht="17.25" customHeight="1" thickBot="1">
      <c r="A79" s="133"/>
      <c r="B79" s="135"/>
      <c r="C79" s="97"/>
      <c r="D79" s="97"/>
      <c r="E79" s="97"/>
      <c r="F79" s="98"/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31</v>
      </c>
      <c r="B81" s="18"/>
      <c r="C81" s="18"/>
      <c r="D81" s="18"/>
      <c r="E81" s="18"/>
      <c r="F81" s="18"/>
    </row>
    <row r="82" spans="1:6" ht="16.5">
      <c r="A82" s="18" t="s">
        <v>71</v>
      </c>
      <c r="B82" s="18"/>
      <c r="C82" s="18"/>
      <c r="D82" s="18"/>
      <c r="E82" s="18"/>
      <c r="F82" s="18"/>
    </row>
    <row r="83" spans="1:6" ht="16.5">
      <c r="A83" s="18" t="s">
        <v>72</v>
      </c>
      <c r="B83" s="18"/>
      <c r="C83" s="18"/>
      <c r="D83" s="18"/>
      <c r="E83" s="18"/>
      <c r="F83" s="18"/>
    </row>
    <row r="84" spans="1:6" ht="16.5">
      <c r="A84" s="18" t="s">
        <v>73</v>
      </c>
      <c r="B84" s="18"/>
      <c r="C84" s="18"/>
      <c r="D84" s="18"/>
      <c r="E84" s="18"/>
      <c r="F84" s="18"/>
    </row>
    <row r="85" spans="1:6" ht="16.5">
      <c r="A85" s="18" t="s">
        <v>74</v>
      </c>
      <c r="B85" s="18"/>
      <c r="C85" s="18"/>
      <c r="D85" s="18"/>
      <c r="E85" s="18"/>
      <c r="F85" s="18"/>
    </row>
  </sheetData>
  <sheetProtection/>
  <mergeCells count="85">
    <mergeCell ref="A78:A79"/>
    <mergeCell ref="B78:B79"/>
    <mergeCell ref="A70:A71"/>
    <mergeCell ref="B70:B71"/>
    <mergeCell ref="A72:A73"/>
    <mergeCell ref="B72:B73"/>
    <mergeCell ref="A74:A75"/>
    <mergeCell ref="B74:B75"/>
    <mergeCell ref="A66:A67"/>
    <mergeCell ref="B66:B67"/>
    <mergeCell ref="A68:A69"/>
    <mergeCell ref="B68:B69"/>
    <mergeCell ref="A76:A77"/>
    <mergeCell ref="B76:B77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F1"/>
    <mergeCell ref="A2:C2"/>
    <mergeCell ref="E2:F2"/>
    <mergeCell ref="A4:A5"/>
    <mergeCell ref="C4:C5"/>
    <mergeCell ref="D4:D5"/>
    <mergeCell ref="E4:E5"/>
    <mergeCell ref="F4:F5"/>
  </mergeCells>
  <printOptions horizontalCentered="1"/>
  <pageMargins left="0" right="0" top="0.5905511811023623" bottom="0.7874015748031497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42" activePane="bottomLeft" state="frozen"/>
      <selection pane="topLeft" activeCell="A1" sqref="A1"/>
      <selection pane="bottomLeft" activeCell="D69" sqref="D69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50" t="str">
        <f>'基本資料'!B1</f>
        <v>中華民國104年渣打全國業餘高爾夫夏季排名賽</v>
      </c>
      <c r="B1" s="150"/>
      <c r="C1" s="150"/>
      <c r="D1" s="150"/>
      <c r="E1" s="150"/>
      <c r="F1" s="150"/>
    </row>
    <row r="2" spans="1:6" ht="24" customHeight="1" thickBot="1">
      <c r="A2" s="151" t="str">
        <f>"地點："&amp;'基本資料'!B2</f>
        <v>地點：再興高爾夫俱樂部</v>
      </c>
      <c r="B2" s="151"/>
      <c r="C2" s="151"/>
      <c r="D2" s="103">
        <v>3</v>
      </c>
      <c r="E2" s="152">
        <f>'基本資料'!B3-1+D2</f>
        <v>42159</v>
      </c>
      <c r="F2" s="152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6" ht="16.5" customHeight="1" thickTop="1">
      <c r="A4" s="144" t="s">
        <v>45</v>
      </c>
      <c r="B4" s="25" t="s">
        <v>46</v>
      </c>
      <c r="C4" s="138" t="s">
        <v>47</v>
      </c>
      <c r="D4" s="138" t="s">
        <v>48</v>
      </c>
      <c r="E4" s="138" t="s">
        <v>49</v>
      </c>
      <c r="F4" s="140" t="s">
        <v>49</v>
      </c>
    </row>
    <row r="5" spans="1:6" ht="16.5" customHeight="1" thickBot="1">
      <c r="A5" s="145"/>
      <c r="B5" s="26" t="s">
        <v>50</v>
      </c>
      <c r="C5" s="139"/>
      <c r="D5" s="139"/>
      <c r="E5" s="139"/>
      <c r="F5" s="141"/>
    </row>
    <row r="6" spans="1:6" ht="16.5" customHeight="1" thickTop="1">
      <c r="A6" s="149"/>
      <c r="B6" s="143">
        <f>IF(A6="","",'基本資料'!$B$7+(A6-1)*'基本資料'!$L$7/60/24)</f>
      </c>
      <c r="C6" s="91"/>
      <c r="D6" s="91"/>
      <c r="E6" s="91"/>
      <c r="F6" s="92"/>
    </row>
    <row r="7" spans="1:6" ht="16.5" customHeight="1">
      <c r="A7" s="147"/>
      <c r="B7" s="137"/>
      <c r="C7" s="93"/>
      <c r="D7" s="93"/>
      <c r="E7" s="93"/>
      <c r="F7" s="94"/>
    </row>
    <row r="8" spans="1:6" ht="16.5" customHeight="1">
      <c r="A8" s="146"/>
      <c r="B8" s="134">
        <f>IF(A8="","",'基本資料'!$B$7+(A8-1)*'基本資料'!$L$7/60/24)</f>
      </c>
      <c r="C8" s="95"/>
      <c r="D8" s="95"/>
      <c r="E8" s="95"/>
      <c r="F8" s="96"/>
    </row>
    <row r="9" spans="1:6" ht="16.5" customHeight="1">
      <c r="A9" s="147"/>
      <c r="B9" s="137"/>
      <c r="C9" s="93"/>
      <c r="D9" s="93"/>
      <c r="E9" s="93"/>
      <c r="F9" s="94"/>
    </row>
    <row r="10" spans="1:6" ht="16.5" customHeight="1">
      <c r="A10" s="146"/>
      <c r="B10" s="134">
        <f>IF(A10="","",'基本資料'!$B$7+(A10-1)*'基本資料'!$L$7/60/24)</f>
      </c>
      <c r="C10" s="95"/>
      <c r="D10" s="95"/>
      <c r="E10" s="95"/>
      <c r="F10" s="96"/>
    </row>
    <row r="11" spans="1:6" ht="16.5" customHeight="1">
      <c r="A11" s="147"/>
      <c r="B11" s="137"/>
      <c r="C11" s="93"/>
      <c r="D11" s="93"/>
      <c r="E11" s="93"/>
      <c r="F11" s="94"/>
    </row>
    <row r="12" spans="1:6" ht="16.5" customHeight="1">
      <c r="A12" s="146"/>
      <c r="B12" s="134">
        <f>IF(A12="","",'基本資料'!$B$7+(A12-1)*'基本資料'!$L$7/60/24)</f>
      </c>
      <c r="C12" s="95"/>
      <c r="D12" s="95"/>
      <c r="E12" s="95"/>
      <c r="F12" s="96"/>
    </row>
    <row r="13" spans="1:6" ht="16.5" customHeight="1">
      <c r="A13" s="147"/>
      <c r="B13" s="137"/>
      <c r="C13" s="93"/>
      <c r="D13" s="93"/>
      <c r="E13" s="93"/>
      <c r="F13" s="94"/>
    </row>
    <row r="14" spans="1:6" ht="16.5" customHeight="1">
      <c r="A14" s="146"/>
      <c r="B14" s="134">
        <f>IF(A14="","",'基本資料'!$B$7+(A14-1)*'基本資料'!$L$7/60/24)</f>
      </c>
      <c r="C14" s="95"/>
      <c r="D14" s="95"/>
      <c r="E14" s="95"/>
      <c r="F14" s="96"/>
    </row>
    <row r="15" spans="1:6" ht="16.5" customHeight="1">
      <c r="A15" s="147"/>
      <c r="B15" s="137"/>
      <c r="C15" s="93"/>
      <c r="D15" s="93"/>
      <c r="E15" s="93"/>
      <c r="F15" s="94"/>
    </row>
    <row r="16" spans="1:6" ht="16.5" customHeight="1">
      <c r="A16" s="146"/>
      <c r="B16" s="134">
        <f>IF(A16="","",'基本資料'!$B$7+(A16-1)*'基本資料'!$L$7/60/24)</f>
      </c>
      <c r="C16" s="95"/>
      <c r="D16" s="95"/>
      <c r="E16" s="95"/>
      <c r="F16" s="96"/>
    </row>
    <row r="17" spans="1:6" ht="16.5" customHeight="1">
      <c r="A17" s="147"/>
      <c r="B17" s="137"/>
      <c r="C17" s="93"/>
      <c r="D17" s="93"/>
      <c r="E17" s="93"/>
      <c r="F17" s="94"/>
    </row>
    <row r="18" spans="1:6" ht="16.5" customHeight="1">
      <c r="A18" s="146"/>
      <c r="B18" s="134">
        <f>IF(A18="","",'基本資料'!$B$7+(A18-1)*'基本資料'!$L$7/60/24)</f>
      </c>
      <c r="C18" s="95"/>
      <c r="D18" s="95"/>
      <c r="E18" s="95"/>
      <c r="F18" s="96"/>
    </row>
    <row r="19" spans="1:6" ht="16.5" customHeight="1">
      <c r="A19" s="147"/>
      <c r="B19" s="137"/>
      <c r="C19" s="93"/>
      <c r="D19" s="93"/>
      <c r="E19" s="93"/>
      <c r="F19" s="94"/>
    </row>
    <row r="20" spans="1:6" ht="16.5" customHeight="1">
      <c r="A20" s="146"/>
      <c r="B20" s="134">
        <f>IF(A20="","",'基本資料'!$B$7+(A20-1)*'基本資料'!$L$7/60/24)</f>
      </c>
      <c r="C20" s="95"/>
      <c r="D20" s="95"/>
      <c r="E20" s="95"/>
      <c r="F20" s="96"/>
    </row>
    <row r="21" spans="1:6" ht="16.5" customHeight="1">
      <c r="A21" s="147"/>
      <c r="B21" s="137"/>
      <c r="C21" s="93"/>
      <c r="D21" s="93"/>
      <c r="E21" s="93"/>
      <c r="F21" s="94"/>
    </row>
    <row r="22" spans="1:6" ht="16.5" customHeight="1">
      <c r="A22" s="146"/>
      <c r="B22" s="134">
        <f>IF(A22="","",'基本資料'!$B$7+(A22-1)*'基本資料'!$L$7/60/24)</f>
      </c>
      <c r="C22" s="95"/>
      <c r="D22" s="95"/>
      <c r="E22" s="95"/>
      <c r="F22" s="96"/>
    </row>
    <row r="23" spans="1:6" ht="16.5" customHeight="1">
      <c r="A23" s="147"/>
      <c r="B23" s="137"/>
      <c r="C23" s="93"/>
      <c r="D23" s="93"/>
      <c r="E23" s="93"/>
      <c r="F23" s="94"/>
    </row>
    <row r="24" spans="1:6" ht="16.5" customHeight="1">
      <c r="A24" s="146"/>
      <c r="B24" s="134">
        <f>IF(A24="","",'基本資料'!$B$7+(A24-1)*'基本資料'!$L$7/60/24)</f>
      </c>
      <c r="C24" s="95"/>
      <c r="D24" s="95"/>
      <c r="E24" s="95"/>
      <c r="F24" s="96"/>
    </row>
    <row r="25" spans="1:6" ht="16.5" customHeight="1">
      <c r="A25" s="147"/>
      <c r="B25" s="137"/>
      <c r="C25" s="93"/>
      <c r="D25" s="93"/>
      <c r="E25" s="93"/>
      <c r="F25" s="94"/>
    </row>
    <row r="26" spans="1:6" ht="16.5" customHeight="1">
      <c r="A26" s="146"/>
      <c r="B26" s="134">
        <f>IF(A26="","",'基本資料'!$B$7+(A26-1)*'基本資料'!$L$7/60/24)</f>
      </c>
      <c r="C26" s="95"/>
      <c r="D26" s="95"/>
      <c r="E26" s="95"/>
      <c r="F26" s="96"/>
    </row>
    <row r="27" spans="1:6" ht="16.5" customHeight="1">
      <c r="A27" s="147"/>
      <c r="B27" s="137"/>
      <c r="C27" s="93"/>
      <c r="D27" s="93"/>
      <c r="E27" s="93"/>
      <c r="F27" s="94"/>
    </row>
    <row r="28" spans="1:6" ht="16.5" customHeight="1">
      <c r="A28" s="146"/>
      <c r="B28" s="134">
        <f>IF(A28="","",'基本資料'!$B$7+(A28-1)*'基本資料'!$L$7/60/24)</f>
      </c>
      <c r="C28" s="95"/>
      <c r="D28" s="95"/>
      <c r="E28" s="95"/>
      <c r="F28" s="96"/>
    </row>
    <row r="29" spans="1:6" ht="16.5" customHeight="1">
      <c r="A29" s="147"/>
      <c r="B29" s="137"/>
      <c r="C29" s="93"/>
      <c r="D29" s="93"/>
      <c r="E29" s="93"/>
      <c r="F29" s="94"/>
    </row>
    <row r="30" spans="1:6" ht="16.5" customHeight="1">
      <c r="A30" s="146"/>
      <c r="B30" s="134">
        <f>IF(A30="","",'基本資料'!$B$7+(A30-1)*'基本資料'!$L$7/60/24)</f>
      </c>
      <c r="C30" s="95"/>
      <c r="D30" s="95"/>
      <c r="E30" s="95"/>
      <c r="F30" s="96"/>
    </row>
    <row r="31" spans="1:6" ht="16.5" customHeight="1">
      <c r="A31" s="147"/>
      <c r="B31" s="137"/>
      <c r="C31" s="93"/>
      <c r="D31" s="93"/>
      <c r="E31" s="93"/>
      <c r="F31" s="94"/>
    </row>
    <row r="32" spans="1:6" ht="16.5" customHeight="1">
      <c r="A32" s="146" t="s">
        <v>8</v>
      </c>
      <c r="B32" s="134">
        <f>IF(A32="","",'基本資料'!$B$7+(A32-1)*'基本資料'!$L$7/60/24)</f>
      </c>
      <c r="C32" s="95" t="s">
        <v>8</v>
      </c>
      <c r="D32" s="95" t="s">
        <v>8</v>
      </c>
      <c r="E32" s="95" t="s">
        <v>8</v>
      </c>
      <c r="F32" s="96" t="s">
        <v>8</v>
      </c>
    </row>
    <row r="33" spans="1:6" ht="16.5" customHeight="1">
      <c r="A33" s="147"/>
      <c r="B33" s="137"/>
      <c r="C33" s="93" t="s">
        <v>8</v>
      </c>
      <c r="D33" s="93" t="s">
        <v>8</v>
      </c>
      <c r="E33" s="93" t="s">
        <v>8</v>
      </c>
      <c r="F33" s="94" t="s">
        <v>8</v>
      </c>
    </row>
    <row r="34" spans="1:6" ht="16.5" customHeight="1">
      <c r="A34" s="146" t="s">
        <v>8</v>
      </c>
      <c r="B34" s="134">
        <f>IF(A34="","",'基本資料'!$B$7+(A34-1)*'基本資料'!$L$7/60/24)</f>
      </c>
      <c r="C34" s="95" t="s">
        <v>8</v>
      </c>
      <c r="D34" s="95" t="s">
        <v>8</v>
      </c>
      <c r="E34" s="95" t="s">
        <v>8</v>
      </c>
      <c r="F34" s="96" t="s">
        <v>8</v>
      </c>
    </row>
    <row r="35" spans="1:6" ht="16.5" customHeight="1">
      <c r="A35" s="147"/>
      <c r="B35" s="137"/>
      <c r="C35" s="93" t="s">
        <v>8</v>
      </c>
      <c r="D35" s="93" t="s">
        <v>8</v>
      </c>
      <c r="E35" s="93" t="s">
        <v>8</v>
      </c>
      <c r="F35" s="94" t="s">
        <v>8</v>
      </c>
    </row>
    <row r="36" spans="1:6" ht="16.5" customHeight="1">
      <c r="A36" s="146" t="s">
        <v>8</v>
      </c>
      <c r="B36" s="134">
        <f>IF(A36="","",'基本資料'!$B$7+(A36-1)*'基本資料'!$L$7/60/24)</f>
      </c>
      <c r="C36" s="95" t="s">
        <v>8</v>
      </c>
      <c r="D36" s="95" t="s">
        <v>8</v>
      </c>
      <c r="E36" s="95" t="s">
        <v>8</v>
      </c>
      <c r="F36" s="96" t="s">
        <v>8</v>
      </c>
    </row>
    <row r="37" spans="1:6" ht="16.5" customHeight="1">
      <c r="A37" s="147"/>
      <c r="B37" s="137"/>
      <c r="C37" s="93" t="s">
        <v>8</v>
      </c>
      <c r="D37" s="93" t="s">
        <v>8</v>
      </c>
      <c r="E37" s="93" t="s">
        <v>8</v>
      </c>
      <c r="F37" s="94" t="s">
        <v>8</v>
      </c>
    </row>
    <row r="38" spans="1:6" ht="16.5" customHeight="1">
      <c r="A38" s="146" t="s">
        <v>8</v>
      </c>
      <c r="B38" s="134">
        <f>IF(A38="","",'基本資料'!$B$7+(A38-1)*'基本資料'!$L$7/60/24)</f>
      </c>
      <c r="C38" s="95" t="s">
        <v>8</v>
      </c>
      <c r="D38" s="95" t="s">
        <v>8</v>
      </c>
      <c r="E38" s="95" t="s">
        <v>8</v>
      </c>
      <c r="F38" s="96" t="s">
        <v>8</v>
      </c>
    </row>
    <row r="39" spans="1:6" ht="16.5" customHeight="1">
      <c r="A39" s="147"/>
      <c r="B39" s="137"/>
      <c r="C39" s="93" t="s">
        <v>8</v>
      </c>
      <c r="D39" s="93" t="s">
        <v>8</v>
      </c>
      <c r="E39" s="93" t="s">
        <v>8</v>
      </c>
      <c r="F39" s="94" t="s">
        <v>8</v>
      </c>
    </row>
    <row r="40" spans="1:6" ht="16.5" customHeight="1">
      <c r="A40" s="146" t="s">
        <v>8</v>
      </c>
      <c r="B40" s="134">
        <f>IF(A40="","",'基本資料'!$B$7+(A40-1)*'基本資料'!$L$7/60/24)</f>
      </c>
      <c r="C40" s="95" t="s">
        <v>8</v>
      </c>
      <c r="D40" s="95" t="s">
        <v>8</v>
      </c>
      <c r="E40" s="95" t="s">
        <v>8</v>
      </c>
      <c r="F40" s="96" t="s">
        <v>8</v>
      </c>
    </row>
    <row r="41" spans="1:6" ht="16.5" customHeight="1" thickBot="1">
      <c r="A41" s="148"/>
      <c r="B41" s="135"/>
      <c r="C41" s="97" t="s">
        <v>8</v>
      </c>
      <c r="D41" s="97" t="s">
        <v>8</v>
      </c>
      <c r="E41" s="97" t="s">
        <v>8</v>
      </c>
      <c r="F41" s="98" t="s">
        <v>8</v>
      </c>
    </row>
    <row r="42" spans="1:6" ht="16.5" customHeight="1" thickTop="1">
      <c r="A42" s="144" t="s">
        <v>51</v>
      </c>
      <c r="B42" s="25" t="s">
        <v>52</v>
      </c>
      <c r="C42" s="138" t="s">
        <v>34</v>
      </c>
      <c r="D42" s="138" t="s">
        <v>49</v>
      </c>
      <c r="E42" s="138" t="s">
        <v>47</v>
      </c>
      <c r="F42" s="140" t="s">
        <v>49</v>
      </c>
    </row>
    <row r="43" spans="1:6" ht="16.5" customHeight="1" thickBot="1">
      <c r="A43" s="145"/>
      <c r="B43" s="27" t="s">
        <v>53</v>
      </c>
      <c r="C43" s="139"/>
      <c r="D43" s="139"/>
      <c r="E43" s="139"/>
      <c r="F43" s="141"/>
    </row>
    <row r="44" spans="1:6" ht="16.5" customHeight="1" thickTop="1">
      <c r="A44" s="142">
        <v>1</v>
      </c>
      <c r="B44" s="143">
        <f>IF(A44="","",'基本資料'!$B$7+(A44-1)*'基本資料'!$L$7/60/24)</f>
        <v>0.25</v>
      </c>
      <c r="C44" s="91"/>
      <c r="D44" s="91"/>
      <c r="E44" s="91"/>
      <c r="F44" s="92"/>
    </row>
    <row r="45" spans="1:6" ht="16.5" customHeight="1">
      <c r="A45" s="136"/>
      <c r="B45" s="137"/>
      <c r="C45" s="93"/>
      <c r="D45" s="93"/>
      <c r="E45" s="93"/>
      <c r="F45" s="94"/>
    </row>
    <row r="46" spans="1:6" ht="16.5" customHeight="1">
      <c r="A46" s="132">
        <v>2</v>
      </c>
      <c r="B46" s="134">
        <f>IF(A46="","",'基本資料'!$B$7+(A46-1)*'基本資料'!$L$7/60/24)</f>
        <v>0.25625</v>
      </c>
      <c r="C46" s="95"/>
      <c r="D46" s="95"/>
      <c r="E46" s="95"/>
      <c r="F46" s="96"/>
    </row>
    <row r="47" spans="1:6" ht="16.5" customHeight="1">
      <c r="A47" s="136"/>
      <c r="B47" s="137"/>
      <c r="C47" s="93"/>
      <c r="D47" s="93"/>
      <c r="E47" s="93"/>
      <c r="F47" s="94"/>
    </row>
    <row r="48" spans="1:6" ht="16.5" customHeight="1">
      <c r="A48" s="132">
        <v>3</v>
      </c>
      <c r="B48" s="134">
        <f>IF(A48="","",'基本資料'!$B$7+(A48-1)*'基本資料'!$L$7/60/24)</f>
        <v>0.2625</v>
      </c>
      <c r="C48" s="95"/>
      <c r="D48" s="95"/>
      <c r="E48" s="95"/>
      <c r="F48" s="96"/>
    </row>
    <row r="49" spans="1:6" ht="16.5" customHeight="1">
      <c r="A49" s="136"/>
      <c r="B49" s="137"/>
      <c r="C49" s="93"/>
      <c r="D49" s="93"/>
      <c r="E49" s="93"/>
      <c r="F49" s="94"/>
    </row>
    <row r="50" spans="1:6" ht="16.5" customHeight="1">
      <c r="A50" s="132">
        <v>4</v>
      </c>
      <c r="B50" s="134">
        <f>IF(A50="","",'基本資料'!$B$7+(A50-1)*'基本資料'!$L$7/60/24)</f>
        <v>0.26875</v>
      </c>
      <c r="C50" s="95"/>
      <c r="D50" s="95"/>
      <c r="E50" s="95"/>
      <c r="F50" s="96"/>
    </row>
    <row r="51" spans="1:6" ht="16.5" customHeight="1">
      <c r="A51" s="136"/>
      <c r="B51" s="137"/>
      <c r="C51" s="93"/>
      <c r="D51" s="93"/>
      <c r="E51" s="93"/>
      <c r="F51" s="94"/>
    </row>
    <row r="52" spans="1:6" ht="16.5" customHeight="1">
      <c r="A52" s="132">
        <v>5</v>
      </c>
      <c r="B52" s="134">
        <f>IF(A52="","",'基本資料'!$B$7+(A52-1)*'基本資料'!$L$7/60/24)</f>
        <v>0.275</v>
      </c>
      <c r="C52" s="95"/>
      <c r="D52" s="95"/>
      <c r="E52" s="95"/>
      <c r="F52" s="96"/>
    </row>
    <row r="53" spans="1:6" ht="16.5" customHeight="1">
      <c r="A53" s="136"/>
      <c r="B53" s="137"/>
      <c r="C53" s="93"/>
      <c r="D53" s="93"/>
      <c r="E53" s="93"/>
      <c r="F53" s="94"/>
    </row>
    <row r="54" spans="1:6" ht="16.5" customHeight="1">
      <c r="A54" s="132">
        <v>6</v>
      </c>
      <c r="B54" s="134">
        <f>IF(A54="","",'基本資料'!$B$7+(A54-1)*'基本資料'!$L$7/60/24)</f>
        <v>0.28125</v>
      </c>
      <c r="C54" s="95"/>
      <c r="D54" s="95"/>
      <c r="E54" s="95"/>
      <c r="F54" s="96"/>
    </row>
    <row r="55" spans="1:6" ht="16.5" customHeight="1">
      <c r="A55" s="136"/>
      <c r="B55" s="137"/>
      <c r="C55" s="93"/>
      <c r="D55" s="93"/>
      <c r="E55" s="93"/>
      <c r="F55" s="94"/>
    </row>
    <row r="56" spans="1:6" ht="16.5" customHeight="1">
      <c r="A56" s="132">
        <v>7</v>
      </c>
      <c r="B56" s="134">
        <f>IF(A56="","",'基本資料'!$B$7+(A56-1)*'基本資料'!$L$7/60/24)</f>
        <v>0.2875</v>
      </c>
      <c r="C56" s="95" t="s">
        <v>1108</v>
      </c>
      <c r="D56" s="95" t="s">
        <v>266</v>
      </c>
      <c r="E56" s="95" t="s">
        <v>1109</v>
      </c>
      <c r="F56" s="96" t="s">
        <v>1110</v>
      </c>
    </row>
    <row r="57" spans="1:6" ht="16.5" customHeight="1">
      <c r="A57" s="136"/>
      <c r="B57" s="137"/>
      <c r="C57" s="93" t="s">
        <v>8</v>
      </c>
      <c r="D57" s="93" t="s">
        <v>8</v>
      </c>
      <c r="E57" s="93" t="s">
        <v>8</v>
      </c>
      <c r="F57" s="94" t="s">
        <v>8</v>
      </c>
    </row>
    <row r="58" spans="1:6" ht="16.5" customHeight="1">
      <c r="A58" s="132">
        <v>8</v>
      </c>
      <c r="B58" s="134">
        <f>IF(A58="","",'基本資料'!$B$7+(A58-1)*'基本資料'!$L$7/60/24)</f>
        <v>0.29375</v>
      </c>
      <c r="C58" s="95" t="s">
        <v>159</v>
      </c>
      <c r="D58" s="95" t="s">
        <v>160</v>
      </c>
      <c r="E58" s="95" t="s">
        <v>158</v>
      </c>
      <c r="F58" s="96" t="s">
        <v>265</v>
      </c>
    </row>
    <row r="59" spans="1:6" ht="16.5" customHeight="1">
      <c r="A59" s="136"/>
      <c r="B59" s="137"/>
      <c r="C59" s="93" t="s">
        <v>8</v>
      </c>
      <c r="D59" s="93" t="s">
        <v>8</v>
      </c>
      <c r="E59" s="93" t="s">
        <v>8</v>
      </c>
      <c r="F59" s="94" t="s">
        <v>8</v>
      </c>
    </row>
    <row r="60" spans="1:6" ht="16.5" customHeight="1">
      <c r="A60" s="132">
        <v>9</v>
      </c>
      <c r="B60" s="134">
        <f>IF(A60="","",'基本資料'!$B$7+(A60-1)*'基本資料'!$L$7/60/24)</f>
        <v>0.3</v>
      </c>
      <c r="C60" s="95" t="s">
        <v>161</v>
      </c>
      <c r="D60" s="95" t="s">
        <v>1111</v>
      </c>
      <c r="E60" s="95" t="s">
        <v>268</v>
      </c>
      <c r="F60" s="96" t="s">
        <v>8</v>
      </c>
    </row>
    <row r="61" spans="1:6" ht="16.5" customHeight="1">
      <c r="A61" s="136"/>
      <c r="B61" s="137"/>
      <c r="C61" s="93" t="s">
        <v>8</v>
      </c>
      <c r="D61" s="93" t="s">
        <v>8</v>
      </c>
      <c r="E61" s="93" t="s">
        <v>8</v>
      </c>
      <c r="F61" s="94" t="s">
        <v>8</v>
      </c>
    </row>
    <row r="62" spans="1:6" ht="16.5" customHeight="1">
      <c r="A62" s="132">
        <v>10</v>
      </c>
      <c r="B62" s="134">
        <f>IF(A62="","",'基本資料'!$B$7+(A62-1)*'基本資料'!$L$7/60/24)</f>
        <v>0.30625</v>
      </c>
      <c r="C62" s="95" t="s">
        <v>169</v>
      </c>
      <c r="D62" s="95" t="s">
        <v>267</v>
      </c>
      <c r="E62" s="95" t="s">
        <v>1112</v>
      </c>
      <c r="F62" s="96" t="s">
        <v>1113</v>
      </c>
    </row>
    <row r="63" spans="1:6" ht="16.5" customHeight="1">
      <c r="A63" s="136"/>
      <c r="B63" s="137"/>
      <c r="C63" s="93" t="s">
        <v>8</v>
      </c>
      <c r="D63" s="93" t="s">
        <v>8</v>
      </c>
      <c r="E63" s="93" t="s">
        <v>8</v>
      </c>
      <c r="F63" s="94" t="s">
        <v>8</v>
      </c>
    </row>
    <row r="64" spans="1:6" ht="16.5" customHeight="1">
      <c r="A64" s="132">
        <v>11</v>
      </c>
      <c r="B64" s="134">
        <f>IF(A64="","",'基本資料'!$B$7+(A64-1)*'基本資料'!$L$7/60/24)</f>
        <v>0.3125</v>
      </c>
      <c r="C64" s="95" t="s">
        <v>1114</v>
      </c>
      <c r="D64" s="95" t="s">
        <v>1115</v>
      </c>
      <c r="E64" s="95" t="s">
        <v>166</v>
      </c>
      <c r="F64" s="96" t="s">
        <v>1116</v>
      </c>
    </row>
    <row r="65" spans="1:6" ht="16.5" customHeight="1">
      <c r="A65" s="136"/>
      <c r="B65" s="137"/>
      <c r="C65" s="93" t="s">
        <v>8</v>
      </c>
      <c r="D65" s="93" t="s">
        <v>8</v>
      </c>
      <c r="E65" s="93" t="s">
        <v>8</v>
      </c>
      <c r="F65" s="94" t="s">
        <v>8</v>
      </c>
    </row>
    <row r="66" spans="1:6" ht="16.5" customHeight="1">
      <c r="A66" s="132">
        <v>12</v>
      </c>
      <c r="B66" s="134">
        <f>IF(A66="","",'基本資料'!$B$7+(A66-1)*'基本資料'!$L$7/60/24)</f>
        <v>0.31875</v>
      </c>
      <c r="C66" s="95" t="s">
        <v>164</v>
      </c>
      <c r="D66" s="95" t="s">
        <v>163</v>
      </c>
      <c r="E66" s="95" t="s">
        <v>162</v>
      </c>
      <c r="F66" s="96" t="s">
        <v>165</v>
      </c>
    </row>
    <row r="67" spans="1:6" ht="16.5" customHeight="1">
      <c r="A67" s="136"/>
      <c r="B67" s="137"/>
      <c r="C67" s="93" t="s">
        <v>8</v>
      </c>
      <c r="D67" s="93" t="s">
        <v>8</v>
      </c>
      <c r="E67" s="93" t="s">
        <v>8</v>
      </c>
      <c r="F67" s="94" t="s">
        <v>8</v>
      </c>
    </row>
    <row r="68" spans="1:6" ht="16.5" customHeight="1">
      <c r="A68" s="132"/>
      <c r="B68" s="134">
        <f>IF(A68="","",'基本資料'!$B$7+(A68-1)*'基本資料'!$L$7/60/24)</f>
      </c>
      <c r="C68" s="95"/>
      <c r="D68" s="95"/>
      <c r="E68" s="95"/>
      <c r="F68" s="96"/>
    </row>
    <row r="69" spans="1:6" ht="16.5" customHeight="1">
      <c r="A69" s="136"/>
      <c r="B69" s="137"/>
      <c r="C69" s="93"/>
      <c r="D69" s="93"/>
      <c r="E69" s="93"/>
      <c r="F69" s="94"/>
    </row>
    <row r="70" spans="1:6" ht="16.5" customHeight="1">
      <c r="A70" s="132" t="s">
        <v>8</v>
      </c>
      <c r="B70" s="134">
        <f>IF(A70="","",'基本資料'!$B$7+(A70-1)*'基本資料'!$L$7/60/24)</f>
      </c>
      <c r="C70" s="95" t="s">
        <v>8</v>
      </c>
      <c r="D70" s="95" t="s">
        <v>8</v>
      </c>
      <c r="E70" s="95" t="s">
        <v>8</v>
      </c>
      <c r="F70" s="96" t="s">
        <v>8</v>
      </c>
    </row>
    <row r="71" spans="1:6" ht="16.5" customHeight="1">
      <c r="A71" s="136"/>
      <c r="B71" s="137"/>
      <c r="C71" s="93" t="s">
        <v>8</v>
      </c>
      <c r="D71" s="93" t="s">
        <v>8</v>
      </c>
      <c r="E71" s="93" t="s">
        <v>8</v>
      </c>
      <c r="F71" s="94" t="s">
        <v>8</v>
      </c>
    </row>
    <row r="72" spans="1:6" ht="16.5" customHeight="1">
      <c r="A72" s="132" t="s">
        <v>8</v>
      </c>
      <c r="B72" s="134">
        <f>IF(A72="","",'基本資料'!$B$7+(A72-1)*'基本資料'!$L$7/60/24)</f>
      </c>
      <c r="C72" s="95" t="s">
        <v>8</v>
      </c>
      <c r="D72" s="95" t="s">
        <v>8</v>
      </c>
      <c r="E72" s="95" t="s">
        <v>8</v>
      </c>
      <c r="F72" s="96" t="s">
        <v>8</v>
      </c>
    </row>
    <row r="73" spans="1:6" ht="16.5" customHeight="1">
      <c r="A73" s="136"/>
      <c r="B73" s="137"/>
      <c r="C73" s="93" t="s">
        <v>8</v>
      </c>
      <c r="D73" s="93" t="s">
        <v>8</v>
      </c>
      <c r="E73" s="93" t="s">
        <v>8</v>
      </c>
      <c r="F73" s="94" t="s">
        <v>8</v>
      </c>
    </row>
    <row r="74" spans="1:6" ht="16.5" customHeight="1">
      <c r="A74" s="132" t="s">
        <v>8</v>
      </c>
      <c r="B74" s="134">
        <f>IF(A74="","",'基本資料'!$B$7+(A74-1)*'基本資料'!$L$7/60/24)</f>
      </c>
      <c r="C74" s="95" t="s">
        <v>8</v>
      </c>
      <c r="D74" s="95" t="s">
        <v>8</v>
      </c>
      <c r="E74" s="95" t="s">
        <v>8</v>
      </c>
      <c r="F74" s="96" t="s">
        <v>8</v>
      </c>
    </row>
    <row r="75" spans="1:6" ht="16.5" customHeight="1">
      <c r="A75" s="136"/>
      <c r="B75" s="137"/>
      <c r="C75" s="93" t="s">
        <v>8</v>
      </c>
      <c r="D75" s="93" t="s">
        <v>8</v>
      </c>
      <c r="E75" s="93" t="s">
        <v>8</v>
      </c>
      <c r="F75" s="94" t="s">
        <v>8</v>
      </c>
    </row>
    <row r="76" spans="1:6" ht="16.5" customHeight="1">
      <c r="A76" s="132" t="s">
        <v>8</v>
      </c>
      <c r="B76" s="134">
        <f>IF(A76="","",'基本資料'!$B$7+(A76-1)*'基本資料'!$L$7/60/24)</f>
      </c>
      <c r="C76" s="95" t="s">
        <v>8</v>
      </c>
      <c r="D76" s="95" t="s">
        <v>8</v>
      </c>
      <c r="E76" s="95" t="s">
        <v>8</v>
      </c>
      <c r="F76" s="96" t="s">
        <v>8</v>
      </c>
    </row>
    <row r="77" spans="1:6" ht="16.5" customHeight="1">
      <c r="A77" s="136"/>
      <c r="B77" s="137"/>
      <c r="C77" s="93" t="s">
        <v>8</v>
      </c>
      <c r="D77" s="93" t="s">
        <v>8</v>
      </c>
      <c r="E77" s="93" t="s">
        <v>8</v>
      </c>
      <c r="F77" s="94" t="s">
        <v>8</v>
      </c>
    </row>
    <row r="78" spans="1:6" ht="16.5" customHeight="1">
      <c r="A78" s="132" t="s">
        <v>8</v>
      </c>
      <c r="B78" s="134">
        <f>IF(A78="","",'基本資料'!$B$7+(A78-1)*'基本資料'!$L$7/60/24)</f>
      </c>
      <c r="C78" s="95" t="s">
        <v>8</v>
      </c>
      <c r="D78" s="95" t="s">
        <v>8</v>
      </c>
      <c r="E78" s="95" t="s">
        <v>8</v>
      </c>
      <c r="F78" s="96" t="s">
        <v>8</v>
      </c>
    </row>
    <row r="79" spans="1:6" ht="16.5" customHeight="1" thickBot="1">
      <c r="A79" s="133"/>
      <c r="B79" s="135"/>
      <c r="C79" s="97" t="s">
        <v>8</v>
      </c>
      <c r="D79" s="97" t="s">
        <v>8</v>
      </c>
      <c r="E79" s="97" t="s">
        <v>8</v>
      </c>
      <c r="F79" s="98" t="s">
        <v>8</v>
      </c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31</v>
      </c>
      <c r="B81" s="18"/>
      <c r="C81" s="18"/>
      <c r="D81" s="18"/>
      <c r="E81" s="18"/>
      <c r="F81" s="18"/>
    </row>
    <row r="82" spans="1:6" ht="16.5">
      <c r="A82" s="18" t="s">
        <v>54</v>
      </c>
      <c r="B82" s="18"/>
      <c r="C82" s="18"/>
      <c r="D82" s="18"/>
      <c r="E82" s="18"/>
      <c r="F82" s="18"/>
    </row>
    <row r="83" spans="1:6" ht="16.5">
      <c r="A83" s="18" t="s">
        <v>55</v>
      </c>
      <c r="B83" s="18"/>
      <c r="C83" s="18"/>
      <c r="D83" s="18"/>
      <c r="E83" s="18"/>
      <c r="F83" s="18"/>
    </row>
    <row r="84" spans="1:6" ht="16.5">
      <c r="A84" s="18" t="s">
        <v>56</v>
      </c>
      <c r="B84" s="18"/>
      <c r="C84" s="18"/>
      <c r="D84" s="18"/>
      <c r="E84" s="18"/>
      <c r="F84" s="18"/>
    </row>
    <row r="85" spans="1:6" ht="16.5">
      <c r="A85" s="18" t="s">
        <v>57</v>
      </c>
      <c r="B85" s="18"/>
      <c r="C85" s="18"/>
      <c r="D85" s="18"/>
      <c r="E85" s="18"/>
      <c r="F85" s="18"/>
    </row>
  </sheetData>
  <sheetProtection password="EB6B" sheet="1" objects="1" scenarios="1"/>
  <mergeCells count="85">
    <mergeCell ref="A1:F1"/>
    <mergeCell ref="A28:A29"/>
    <mergeCell ref="B28:B29"/>
    <mergeCell ref="A2:C2"/>
    <mergeCell ref="E2:F2"/>
    <mergeCell ref="A4:A5"/>
    <mergeCell ref="C4:C5"/>
    <mergeCell ref="D4:D5"/>
    <mergeCell ref="E4:E5"/>
    <mergeCell ref="F4:F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24:A25"/>
    <mergeCell ref="B24:B25"/>
    <mergeCell ref="A26:A27"/>
    <mergeCell ref="B26:B27"/>
    <mergeCell ref="A18:A19"/>
    <mergeCell ref="B18:B19"/>
    <mergeCell ref="A20:A21"/>
    <mergeCell ref="B20:B21"/>
    <mergeCell ref="A22:A23"/>
    <mergeCell ref="B22:B23"/>
    <mergeCell ref="A34:A35"/>
    <mergeCell ref="B34:B35"/>
    <mergeCell ref="A32:A33"/>
    <mergeCell ref="B32:B33"/>
    <mergeCell ref="A30:A31"/>
    <mergeCell ref="B30:B31"/>
    <mergeCell ref="A36:A37"/>
    <mergeCell ref="B36:B37"/>
    <mergeCell ref="A38:A39"/>
    <mergeCell ref="B38:B39"/>
    <mergeCell ref="A40:A41"/>
    <mergeCell ref="B40:B41"/>
    <mergeCell ref="A42:A43"/>
    <mergeCell ref="A44:A45"/>
    <mergeCell ref="B44:B45"/>
    <mergeCell ref="A46:A47"/>
    <mergeCell ref="B46:B47"/>
    <mergeCell ref="C42:C43"/>
    <mergeCell ref="D42:D43"/>
    <mergeCell ref="E42:E43"/>
    <mergeCell ref="F42:F43"/>
    <mergeCell ref="A58:A59"/>
    <mergeCell ref="B58:B59"/>
    <mergeCell ref="A56:A57"/>
    <mergeCell ref="B56:B57"/>
    <mergeCell ref="A48:A49"/>
    <mergeCell ref="B48:B49"/>
    <mergeCell ref="A50:A51"/>
    <mergeCell ref="B50:B51"/>
    <mergeCell ref="A54:A55"/>
    <mergeCell ref="B54:B55"/>
    <mergeCell ref="A52:A53"/>
    <mergeCell ref="B52:B53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8:A79"/>
    <mergeCell ref="B78:B79"/>
    <mergeCell ref="A72:A73"/>
    <mergeCell ref="B72:B73"/>
    <mergeCell ref="A74:A75"/>
    <mergeCell ref="B74:B75"/>
    <mergeCell ref="A76:A77"/>
    <mergeCell ref="B76:B77"/>
  </mergeCells>
  <printOptions horizontalCentered="1"/>
  <pageMargins left="0" right="0" top="0.7480314960629921" bottom="0.7480314960629921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38">
      <selection activeCell="C44" sqref="C44:F72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50" t="str">
        <f>'基本資料'!B1</f>
        <v>中華民國104年渣打全國業餘高爾夫夏季排名賽</v>
      </c>
      <c r="B1" s="150"/>
      <c r="C1" s="150"/>
      <c r="D1" s="150"/>
      <c r="E1" s="150"/>
      <c r="F1" s="150"/>
    </row>
    <row r="2" spans="1:6" ht="24" customHeight="1" thickBot="1">
      <c r="A2" s="151" t="str">
        <f>"地點："&amp;'基本資料'!B2</f>
        <v>地點：再興高爾夫俱樂部</v>
      </c>
      <c r="B2" s="151"/>
      <c r="C2" s="151"/>
      <c r="D2" s="103">
        <v>4</v>
      </c>
      <c r="E2" s="152">
        <f>'基本資料'!B3-1+D2</f>
        <v>42160</v>
      </c>
      <c r="F2" s="152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6" ht="16.5" customHeight="1" thickTop="1">
      <c r="A4" s="144" t="s">
        <v>77</v>
      </c>
      <c r="B4" s="25" t="s">
        <v>78</v>
      </c>
      <c r="C4" s="138" t="s">
        <v>79</v>
      </c>
      <c r="D4" s="138" t="s">
        <v>79</v>
      </c>
      <c r="E4" s="138" t="s">
        <v>79</v>
      </c>
      <c r="F4" s="140" t="s">
        <v>79</v>
      </c>
    </row>
    <row r="5" spans="1:6" ht="16.5" customHeight="1" thickBot="1">
      <c r="A5" s="145"/>
      <c r="B5" s="26" t="s">
        <v>80</v>
      </c>
      <c r="C5" s="139"/>
      <c r="D5" s="139"/>
      <c r="E5" s="139"/>
      <c r="F5" s="141"/>
    </row>
    <row r="6" spans="1:6" ht="16.5" customHeight="1" thickTop="1">
      <c r="A6" s="149">
        <v>1</v>
      </c>
      <c r="B6" s="143">
        <f>IF(A6="","",'基本資料'!$B$7+(A6-1)*'基本資料'!$L$7/60/24)</f>
        <v>0.25</v>
      </c>
      <c r="C6" s="91"/>
      <c r="D6" s="91"/>
      <c r="E6" s="91"/>
      <c r="F6" s="92"/>
    </row>
    <row r="7" spans="1:6" ht="16.5" customHeight="1">
      <c r="A7" s="147"/>
      <c r="B7" s="137"/>
      <c r="C7" s="93"/>
      <c r="D7" s="93"/>
      <c r="E7" s="93"/>
      <c r="F7" s="94"/>
    </row>
    <row r="8" spans="1:6" ht="16.5" customHeight="1">
      <c r="A8" s="146">
        <v>2</v>
      </c>
      <c r="B8" s="134">
        <f>IF(A8="","",'基本資料'!$B$7+(A8-1)*'基本資料'!$L$7/60/24)</f>
        <v>0.25625</v>
      </c>
      <c r="C8" s="95"/>
      <c r="D8" s="95"/>
      <c r="E8" s="95"/>
      <c r="F8" s="96"/>
    </row>
    <row r="9" spans="1:6" ht="16.5" customHeight="1">
      <c r="A9" s="147"/>
      <c r="B9" s="137"/>
      <c r="C9" s="93"/>
      <c r="D9" s="93"/>
      <c r="E9" s="93"/>
      <c r="F9" s="94"/>
    </row>
    <row r="10" spans="1:6" ht="16.5" customHeight="1">
      <c r="A10" s="146">
        <v>3</v>
      </c>
      <c r="B10" s="134">
        <f>IF(A10="","",'基本資料'!$B$7+(A10-1)*'基本資料'!$L$7/60/24)</f>
        <v>0.2625</v>
      </c>
      <c r="C10" s="95"/>
      <c r="D10" s="95"/>
      <c r="E10" s="95"/>
      <c r="F10" s="96"/>
    </row>
    <row r="11" spans="1:6" ht="16.5" customHeight="1">
      <c r="A11" s="147"/>
      <c r="B11" s="137"/>
      <c r="C11" s="93"/>
      <c r="D11" s="93"/>
      <c r="E11" s="93"/>
      <c r="F11" s="94"/>
    </row>
    <row r="12" spans="1:6" ht="16.5" customHeight="1">
      <c r="A12" s="146">
        <v>4</v>
      </c>
      <c r="B12" s="134">
        <f>IF(A12="","",'基本資料'!$B$7+(A12-1)*'基本資料'!$L$7/60/24)</f>
        <v>0.26875</v>
      </c>
      <c r="C12" s="95"/>
      <c r="D12" s="95"/>
      <c r="E12" s="95"/>
      <c r="F12" s="96"/>
    </row>
    <row r="13" spans="1:6" ht="16.5" customHeight="1">
      <c r="A13" s="147"/>
      <c r="B13" s="137"/>
      <c r="C13" s="93"/>
      <c r="D13" s="93"/>
      <c r="E13" s="93"/>
      <c r="F13" s="94"/>
    </row>
    <row r="14" spans="1:6" ht="16.5" customHeight="1">
      <c r="A14" s="146">
        <v>5</v>
      </c>
      <c r="B14" s="134">
        <f>IF(A14="","",'基本資料'!$B$7+(A14-1)*'基本資料'!$L$7/60/24)</f>
        <v>0.275</v>
      </c>
      <c r="C14" s="95"/>
      <c r="D14" s="95"/>
      <c r="E14" s="95"/>
      <c r="F14" s="96"/>
    </row>
    <row r="15" spans="1:6" ht="16.5" customHeight="1">
      <c r="A15" s="147"/>
      <c r="B15" s="137"/>
      <c r="C15" s="93"/>
      <c r="D15" s="93"/>
      <c r="E15" s="93"/>
      <c r="F15" s="94"/>
    </row>
    <row r="16" spans="1:6" ht="16.5" customHeight="1">
      <c r="A16" s="146">
        <v>6</v>
      </c>
      <c r="B16" s="134">
        <f>IF(A16="","",'基本資料'!$B$7+(A16-1)*'基本資料'!$L$7/60/24)</f>
        <v>0.28125</v>
      </c>
      <c r="C16" s="95"/>
      <c r="D16" s="95"/>
      <c r="E16" s="95"/>
      <c r="F16" s="96"/>
    </row>
    <row r="17" spans="1:6" ht="16.5" customHeight="1">
      <c r="A17" s="147"/>
      <c r="B17" s="137"/>
      <c r="C17" s="93"/>
      <c r="D17" s="93"/>
      <c r="E17" s="93"/>
      <c r="F17" s="94"/>
    </row>
    <row r="18" spans="1:6" ht="16.5" customHeight="1">
      <c r="A18" s="146">
        <v>7</v>
      </c>
      <c r="B18" s="134">
        <f>IF(A18="","",'基本資料'!$B$7+(A18-1)*'基本資料'!$L$7/60/24)</f>
        <v>0.2875</v>
      </c>
      <c r="C18" s="95"/>
      <c r="D18" s="95"/>
      <c r="E18" s="95"/>
      <c r="F18" s="96"/>
    </row>
    <row r="19" spans="1:6" ht="16.5" customHeight="1">
      <c r="A19" s="147"/>
      <c r="B19" s="137"/>
      <c r="C19" s="93"/>
      <c r="D19" s="93"/>
      <c r="E19" s="93"/>
      <c r="F19" s="94"/>
    </row>
    <row r="20" spans="1:6" ht="16.5" customHeight="1">
      <c r="A20" s="146">
        <v>8</v>
      </c>
      <c r="B20" s="134">
        <f>IF(A20="","",'基本資料'!$B$7+(A20-1)*'基本資料'!$L$7/60/24)</f>
        <v>0.29375</v>
      </c>
      <c r="C20" s="95"/>
      <c r="D20" s="95"/>
      <c r="E20" s="95"/>
      <c r="F20" s="96"/>
    </row>
    <row r="21" spans="1:6" ht="16.5" customHeight="1">
      <c r="A21" s="147"/>
      <c r="B21" s="137"/>
      <c r="C21" s="93"/>
      <c r="D21" s="93"/>
      <c r="E21" s="93"/>
      <c r="F21" s="94"/>
    </row>
    <row r="22" spans="1:6" ht="16.5" customHeight="1">
      <c r="A22" s="146">
        <v>9</v>
      </c>
      <c r="B22" s="134">
        <f>IF(A22="","",'基本資料'!$B$7+(A22-1)*'基本資料'!$L$7/60/24)</f>
        <v>0.3</v>
      </c>
      <c r="C22" s="95"/>
      <c r="D22" s="95"/>
      <c r="E22" s="95"/>
      <c r="F22" s="96"/>
    </row>
    <row r="23" spans="1:6" ht="16.5" customHeight="1">
      <c r="A23" s="147"/>
      <c r="B23" s="137"/>
      <c r="C23" s="93"/>
      <c r="D23" s="93"/>
      <c r="E23" s="93"/>
      <c r="F23" s="94"/>
    </row>
    <row r="24" spans="1:6" ht="16.5" customHeight="1">
      <c r="A24" s="146">
        <v>10</v>
      </c>
      <c r="B24" s="134">
        <f>IF(A24="","",'基本資料'!$B$7+(A24-1)*'基本資料'!$L$7/60/24)</f>
        <v>0.30625</v>
      </c>
      <c r="C24" s="95"/>
      <c r="D24" s="95"/>
      <c r="E24" s="95"/>
      <c r="F24" s="96"/>
    </row>
    <row r="25" spans="1:6" ht="16.5" customHeight="1">
      <c r="A25" s="147"/>
      <c r="B25" s="137"/>
      <c r="C25" s="93"/>
      <c r="D25" s="93"/>
      <c r="E25" s="93"/>
      <c r="F25" s="94"/>
    </row>
    <row r="26" spans="1:6" ht="16.5" customHeight="1">
      <c r="A26" s="146">
        <v>11</v>
      </c>
      <c r="B26" s="134">
        <f>IF(A26="","",'基本資料'!$B$7+(A26-1)*'基本資料'!$L$7/60/24)</f>
        <v>0.3125</v>
      </c>
      <c r="C26" s="95"/>
      <c r="D26" s="95"/>
      <c r="E26" s="95"/>
      <c r="F26" s="96"/>
    </row>
    <row r="27" spans="1:6" ht="16.5" customHeight="1">
      <c r="A27" s="147"/>
      <c r="B27" s="137"/>
      <c r="C27" s="93"/>
      <c r="D27" s="93"/>
      <c r="E27" s="93"/>
      <c r="F27" s="94"/>
    </row>
    <row r="28" spans="1:6" ht="16.5" customHeight="1">
      <c r="A28" s="146">
        <v>12</v>
      </c>
      <c r="B28" s="134">
        <f>IF(A28="","",'基本資料'!$B$7+(A28-1)*'基本資料'!$L$7/60/24)</f>
        <v>0.31875</v>
      </c>
      <c r="C28" s="95"/>
      <c r="D28" s="95"/>
      <c r="E28" s="95"/>
      <c r="F28" s="96"/>
    </row>
    <row r="29" spans="1:6" ht="16.5" customHeight="1">
      <c r="A29" s="147"/>
      <c r="B29" s="137"/>
      <c r="C29" s="93"/>
      <c r="D29" s="93"/>
      <c r="E29" s="93"/>
      <c r="F29" s="94"/>
    </row>
    <row r="30" spans="1:6" ht="16.5" customHeight="1">
      <c r="A30" s="146">
        <v>13</v>
      </c>
      <c r="B30" s="134">
        <f>IF(A30="","",'基本資料'!$B$7+(A30-1)*'基本資料'!$L$7/60/24)</f>
        <v>0.325</v>
      </c>
      <c r="C30" s="95"/>
      <c r="D30" s="95"/>
      <c r="E30" s="95"/>
      <c r="F30" s="96"/>
    </row>
    <row r="31" spans="1:6" ht="16.5" customHeight="1">
      <c r="A31" s="147"/>
      <c r="B31" s="137"/>
      <c r="C31" s="93"/>
      <c r="D31" s="93"/>
      <c r="E31" s="93"/>
      <c r="F31" s="94"/>
    </row>
    <row r="32" spans="1:6" ht="16.5" customHeight="1">
      <c r="A32" s="146" t="s">
        <v>8</v>
      </c>
      <c r="B32" s="134">
        <f>IF(A32="","",'基本資料'!$B$7+(A32-1)*'基本資料'!$L$7/60/24)</f>
      </c>
      <c r="C32" s="95"/>
      <c r="D32" s="95"/>
      <c r="E32" s="95"/>
      <c r="F32" s="96"/>
    </row>
    <row r="33" spans="1:6" ht="16.5" customHeight="1">
      <c r="A33" s="147"/>
      <c r="B33" s="137"/>
      <c r="C33" s="93"/>
      <c r="D33" s="93"/>
      <c r="E33" s="93"/>
      <c r="F33" s="94"/>
    </row>
    <row r="34" spans="1:6" ht="16.5" customHeight="1">
      <c r="A34" s="146" t="s">
        <v>8</v>
      </c>
      <c r="B34" s="134">
        <f>IF(A34="","",'基本資料'!$B$7+(A34-1)*'基本資料'!$L$7/60/24)</f>
      </c>
      <c r="C34" s="95"/>
      <c r="D34" s="95"/>
      <c r="E34" s="95"/>
      <c r="F34" s="96"/>
    </row>
    <row r="35" spans="1:6" ht="16.5" customHeight="1">
      <c r="A35" s="147"/>
      <c r="B35" s="137"/>
      <c r="C35" s="93" t="s">
        <v>8</v>
      </c>
      <c r="D35" s="93" t="s">
        <v>8</v>
      </c>
      <c r="E35" s="93" t="s">
        <v>8</v>
      </c>
      <c r="F35" s="94" t="s">
        <v>8</v>
      </c>
    </row>
    <row r="36" spans="1:6" ht="16.5" customHeight="1">
      <c r="A36" s="146" t="s">
        <v>8</v>
      </c>
      <c r="B36" s="134">
        <f>IF(A36="","",'基本資料'!$B$7+(A36-1)*'基本資料'!$L$7/60/24)</f>
      </c>
      <c r="C36" s="95" t="s">
        <v>8</v>
      </c>
      <c r="D36" s="95" t="s">
        <v>8</v>
      </c>
      <c r="E36" s="95" t="s">
        <v>8</v>
      </c>
      <c r="F36" s="96" t="s">
        <v>8</v>
      </c>
    </row>
    <row r="37" spans="1:6" ht="16.5" customHeight="1">
      <c r="A37" s="147"/>
      <c r="B37" s="137"/>
      <c r="C37" s="93" t="s">
        <v>8</v>
      </c>
      <c r="D37" s="93" t="s">
        <v>8</v>
      </c>
      <c r="E37" s="93" t="s">
        <v>8</v>
      </c>
      <c r="F37" s="94" t="s">
        <v>8</v>
      </c>
    </row>
    <row r="38" spans="1:6" ht="16.5" customHeight="1">
      <c r="A38" s="146" t="s">
        <v>8</v>
      </c>
      <c r="B38" s="134">
        <f>IF(A38="","",'基本資料'!$B$7+(A38-1)*'基本資料'!$L$7/60/24)</f>
      </c>
      <c r="C38" s="95" t="s">
        <v>8</v>
      </c>
      <c r="D38" s="95" t="s">
        <v>8</v>
      </c>
      <c r="E38" s="95" t="s">
        <v>8</v>
      </c>
      <c r="F38" s="96" t="s">
        <v>8</v>
      </c>
    </row>
    <row r="39" spans="1:6" ht="16.5" customHeight="1">
      <c r="A39" s="147"/>
      <c r="B39" s="137"/>
      <c r="C39" s="93" t="s">
        <v>8</v>
      </c>
      <c r="D39" s="93" t="s">
        <v>8</v>
      </c>
      <c r="E39" s="93" t="s">
        <v>8</v>
      </c>
      <c r="F39" s="94" t="s">
        <v>8</v>
      </c>
    </row>
    <row r="40" spans="1:6" ht="16.5" customHeight="1">
      <c r="A40" s="146" t="s">
        <v>8</v>
      </c>
      <c r="B40" s="134">
        <f>IF(A40="","",'基本資料'!$B$7+(A40-1)*'基本資料'!$L$7/60/24)</f>
      </c>
      <c r="C40" s="95" t="s">
        <v>8</v>
      </c>
      <c r="D40" s="95" t="s">
        <v>8</v>
      </c>
      <c r="E40" s="95" t="s">
        <v>8</v>
      </c>
      <c r="F40" s="96" t="s">
        <v>8</v>
      </c>
    </row>
    <row r="41" spans="1:6" ht="16.5" customHeight="1" thickBot="1">
      <c r="A41" s="148"/>
      <c r="B41" s="135"/>
      <c r="C41" s="97" t="s">
        <v>8</v>
      </c>
      <c r="D41" s="97" t="s">
        <v>8</v>
      </c>
      <c r="E41" s="97" t="s">
        <v>8</v>
      </c>
      <c r="F41" s="98" t="s">
        <v>8</v>
      </c>
    </row>
    <row r="42" spans="1:6" ht="16.5" customHeight="1" thickTop="1">
      <c r="A42" s="144" t="s">
        <v>77</v>
      </c>
      <c r="B42" s="25" t="s">
        <v>78</v>
      </c>
      <c r="C42" s="138" t="s">
        <v>79</v>
      </c>
      <c r="D42" s="138" t="s">
        <v>79</v>
      </c>
      <c r="E42" s="138" t="s">
        <v>79</v>
      </c>
      <c r="F42" s="140" t="s">
        <v>79</v>
      </c>
    </row>
    <row r="43" spans="1:6" ht="16.5" customHeight="1" thickBot="1">
      <c r="A43" s="145"/>
      <c r="B43" s="27" t="s">
        <v>81</v>
      </c>
      <c r="C43" s="139"/>
      <c r="D43" s="139"/>
      <c r="E43" s="139"/>
      <c r="F43" s="141"/>
    </row>
    <row r="44" spans="1:6" ht="16.5" customHeight="1" thickTop="1">
      <c r="A44" s="142">
        <v>1</v>
      </c>
      <c r="B44" s="143">
        <f>IF(A44="","",'基本資料'!$B$7+(A44-1)*'基本資料'!$L$7/60/24)</f>
        <v>0.25</v>
      </c>
      <c r="C44" s="91"/>
      <c r="D44" s="91"/>
      <c r="E44" s="91"/>
      <c r="F44" s="92"/>
    </row>
    <row r="45" spans="1:6" ht="16.5" customHeight="1">
      <c r="A45" s="136"/>
      <c r="B45" s="137"/>
      <c r="C45" s="93"/>
      <c r="D45" s="93"/>
      <c r="E45" s="93"/>
      <c r="F45" s="94"/>
    </row>
    <row r="46" spans="1:6" ht="16.5" customHeight="1">
      <c r="A46" s="132">
        <v>2</v>
      </c>
      <c r="B46" s="134">
        <f>IF(A46="","",'基本資料'!$B$7+(A46-1)*'基本資料'!$L$7/60/24)</f>
        <v>0.25625</v>
      </c>
      <c r="C46" s="95"/>
      <c r="D46" s="95"/>
      <c r="E46" s="95"/>
      <c r="F46" s="96"/>
    </row>
    <row r="47" spans="1:6" ht="16.5" customHeight="1">
      <c r="A47" s="136"/>
      <c r="B47" s="137"/>
      <c r="C47" s="93"/>
      <c r="D47" s="93"/>
      <c r="E47" s="93"/>
      <c r="F47" s="94"/>
    </row>
    <row r="48" spans="1:6" ht="16.5" customHeight="1">
      <c r="A48" s="132">
        <v>3</v>
      </c>
      <c r="B48" s="134">
        <f>IF(A48="","",'基本資料'!$B$7+(A48-1)*'基本資料'!$L$7/60/24)</f>
        <v>0.2625</v>
      </c>
      <c r="C48" s="95"/>
      <c r="D48" s="95"/>
      <c r="E48" s="95"/>
      <c r="F48" s="96"/>
    </row>
    <row r="49" spans="1:6" ht="16.5" customHeight="1">
      <c r="A49" s="136"/>
      <c r="B49" s="137"/>
      <c r="C49" s="93"/>
      <c r="D49" s="93"/>
      <c r="E49" s="93"/>
      <c r="F49" s="94"/>
    </row>
    <row r="50" spans="1:6" ht="16.5" customHeight="1">
      <c r="A50" s="132">
        <v>4</v>
      </c>
      <c r="B50" s="134">
        <f>IF(A50="","",'基本資料'!$B$7+(A50-1)*'基本資料'!$L$7/60/24)</f>
        <v>0.26875</v>
      </c>
      <c r="C50" s="95"/>
      <c r="D50" s="95"/>
      <c r="E50" s="95"/>
      <c r="F50" s="96"/>
    </row>
    <row r="51" spans="1:6" ht="16.5" customHeight="1">
      <c r="A51" s="136"/>
      <c r="B51" s="137"/>
      <c r="C51" s="93"/>
      <c r="D51" s="93"/>
      <c r="E51" s="93"/>
      <c r="F51" s="94"/>
    </row>
    <row r="52" spans="1:6" ht="16.5" customHeight="1">
      <c r="A52" s="132">
        <v>5</v>
      </c>
      <c r="B52" s="134">
        <f>IF(A52="","",'基本資料'!$B$7+(A52-1)*'基本資料'!$L$7/60/24)</f>
        <v>0.275</v>
      </c>
      <c r="C52" s="95"/>
      <c r="D52" s="95"/>
      <c r="E52" s="95"/>
      <c r="F52" s="96"/>
    </row>
    <row r="53" spans="1:6" ht="16.5" customHeight="1">
      <c r="A53" s="136"/>
      <c r="B53" s="137"/>
      <c r="C53" s="93"/>
      <c r="D53" s="93"/>
      <c r="E53" s="93"/>
      <c r="F53" s="94"/>
    </row>
    <row r="54" spans="1:6" ht="16.5" customHeight="1">
      <c r="A54" s="132">
        <v>6</v>
      </c>
      <c r="B54" s="134">
        <f>IF(A54="","",'基本資料'!$B$7+(A54-1)*'基本資料'!$L$7/60/24)</f>
        <v>0.28125</v>
      </c>
      <c r="C54" s="95"/>
      <c r="D54" s="95"/>
      <c r="E54" s="95"/>
      <c r="F54" s="96"/>
    </row>
    <row r="55" spans="1:6" ht="16.5" customHeight="1">
      <c r="A55" s="136"/>
      <c r="B55" s="137"/>
      <c r="C55" s="93"/>
      <c r="D55" s="93"/>
      <c r="E55" s="93"/>
      <c r="F55" s="94"/>
    </row>
    <row r="56" spans="1:6" ht="16.5" customHeight="1">
      <c r="A56" s="132">
        <v>7</v>
      </c>
      <c r="B56" s="134">
        <f>IF(A56="","",'基本資料'!$B$7+(A56-1)*'基本資料'!$L$7/60/24)</f>
        <v>0.2875</v>
      </c>
      <c r="C56" s="95"/>
      <c r="D56" s="95"/>
      <c r="E56" s="95"/>
      <c r="F56" s="96"/>
    </row>
    <row r="57" spans="1:6" ht="16.5" customHeight="1">
      <c r="A57" s="136"/>
      <c r="B57" s="137"/>
      <c r="C57" s="93"/>
      <c r="D57" s="93"/>
      <c r="E57" s="93"/>
      <c r="F57" s="94"/>
    </row>
    <row r="58" spans="1:6" ht="16.5" customHeight="1">
      <c r="A58" s="132">
        <v>8</v>
      </c>
      <c r="B58" s="134">
        <f>IF(A58="","",'基本資料'!$B$7+(A58-1)*'基本資料'!$L$7/60/24)</f>
        <v>0.29375</v>
      </c>
      <c r="C58" s="95"/>
      <c r="D58" s="95"/>
      <c r="E58" s="95"/>
      <c r="F58" s="96"/>
    </row>
    <row r="59" spans="1:6" ht="16.5" customHeight="1">
      <c r="A59" s="136"/>
      <c r="B59" s="137"/>
      <c r="C59" s="93"/>
      <c r="D59" s="93"/>
      <c r="E59" s="93"/>
      <c r="F59" s="94"/>
    </row>
    <row r="60" spans="1:6" ht="16.5" customHeight="1">
      <c r="A60" s="132">
        <v>9</v>
      </c>
      <c r="B60" s="134">
        <f>IF(A60="","",'基本資料'!$B$7+(A60-1)*'基本資料'!$L$7/60/24)</f>
        <v>0.3</v>
      </c>
      <c r="C60" s="95"/>
      <c r="D60" s="95"/>
      <c r="E60" s="95"/>
      <c r="F60" s="96"/>
    </row>
    <row r="61" spans="1:6" ht="16.5" customHeight="1">
      <c r="A61" s="136"/>
      <c r="B61" s="137"/>
      <c r="C61" s="93"/>
      <c r="D61" s="93"/>
      <c r="E61" s="93"/>
      <c r="F61" s="94"/>
    </row>
    <row r="62" spans="1:6" ht="16.5" customHeight="1">
      <c r="A62" s="132">
        <v>10</v>
      </c>
      <c r="B62" s="134">
        <f>IF(A62="","",'基本資料'!$B$7+(A62-1)*'基本資料'!$L$7/60/24)</f>
        <v>0.30625</v>
      </c>
      <c r="C62" s="95"/>
      <c r="D62" s="95"/>
      <c r="E62" s="95"/>
      <c r="F62" s="96"/>
    </row>
    <row r="63" spans="1:6" ht="16.5" customHeight="1">
      <c r="A63" s="136"/>
      <c r="B63" s="137"/>
      <c r="C63" s="93"/>
      <c r="D63" s="93"/>
      <c r="E63" s="93"/>
      <c r="F63" s="94"/>
    </row>
    <row r="64" spans="1:6" ht="16.5" customHeight="1">
      <c r="A64" s="132">
        <v>11</v>
      </c>
      <c r="B64" s="134">
        <f>IF(A64="","",'基本資料'!$B$7+(A64-1)*'基本資料'!$L$7/60/24)</f>
        <v>0.3125</v>
      </c>
      <c r="C64" s="95"/>
      <c r="D64" s="95"/>
      <c r="E64" s="95"/>
      <c r="F64" s="96"/>
    </row>
    <row r="65" spans="1:6" ht="16.5" customHeight="1">
      <c r="A65" s="136"/>
      <c r="B65" s="137"/>
      <c r="C65" s="93"/>
      <c r="D65" s="93"/>
      <c r="E65" s="93"/>
      <c r="F65" s="94"/>
    </row>
    <row r="66" spans="1:6" ht="16.5" customHeight="1">
      <c r="A66" s="132">
        <v>12</v>
      </c>
      <c r="B66" s="134">
        <f>IF(A66="","",'基本資料'!$B$7+(A66-1)*'基本資料'!$L$7/60/24)</f>
        <v>0.31875</v>
      </c>
      <c r="C66" s="95"/>
      <c r="D66" s="95"/>
      <c r="E66" s="95"/>
      <c r="F66" s="96"/>
    </row>
    <row r="67" spans="1:6" ht="16.5" customHeight="1">
      <c r="A67" s="136"/>
      <c r="B67" s="137"/>
      <c r="C67" s="93"/>
      <c r="D67" s="93"/>
      <c r="E67" s="93"/>
      <c r="F67" s="94"/>
    </row>
    <row r="68" spans="1:6" ht="16.5" customHeight="1">
      <c r="A68" s="132">
        <v>13</v>
      </c>
      <c r="B68" s="134">
        <f>IF(A68="","",'基本資料'!$B$7+(A68-1)*'基本資料'!$L$7/60/24)</f>
        <v>0.325</v>
      </c>
      <c r="C68" s="95"/>
      <c r="D68" s="95"/>
      <c r="E68" s="95"/>
      <c r="F68" s="96"/>
    </row>
    <row r="69" spans="1:6" ht="16.5" customHeight="1">
      <c r="A69" s="136"/>
      <c r="B69" s="137"/>
      <c r="C69" s="93"/>
      <c r="D69" s="93"/>
      <c r="E69" s="93"/>
      <c r="F69" s="94"/>
    </row>
    <row r="70" spans="1:6" ht="16.5" customHeight="1">
      <c r="A70" s="132" t="s">
        <v>8</v>
      </c>
      <c r="B70" s="134">
        <f>IF(A70="","",'基本資料'!$B$7+(A70-1)*'基本資料'!$L$7/60/24)</f>
      </c>
      <c r="C70" s="95"/>
      <c r="D70" s="95"/>
      <c r="E70" s="95"/>
      <c r="F70" s="96"/>
    </row>
    <row r="71" spans="1:6" ht="16.5" customHeight="1">
      <c r="A71" s="136"/>
      <c r="B71" s="137"/>
      <c r="C71" s="93"/>
      <c r="D71" s="93"/>
      <c r="E71" s="93"/>
      <c r="F71" s="94"/>
    </row>
    <row r="72" spans="1:6" ht="16.5" customHeight="1">
      <c r="A72" s="132" t="s">
        <v>8</v>
      </c>
      <c r="B72" s="134">
        <f>IF(A72="","",'基本資料'!$B$7+(A72-1)*'基本資料'!$L$7/60/24)</f>
      </c>
      <c r="C72" s="95"/>
      <c r="D72" s="95"/>
      <c r="E72" s="95"/>
      <c r="F72" s="96"/>
    </row>
    <row r="73" spans="1:6" ht="16.5" customHeight="1">
      <c r="A73" s="136"/>
      <c r="B73" s="137"/>
      <c r="C73" s="93" t="s">
        <v>8</v>
      </c>
      <c r="D73" s="93" t="s">
        <v>8</v>
      </c>
      <c r="E73" s="93" t="s">
        <v>8</v>
      </c>
      <c r="F73" s="94" t="s">
        <v>8</v>
      </c>
    </row>
    <row r="74" spans="1:6" ht="16.5" customHeight="1">
      <c r="A74" s="132" t="s">
        <v>8</v>
      </c>
      <c r="B74" s="134">
        <f>IF(A74="","",'基本資料'!$B$7+(A74-1)*'基本資料'!$L$7/60/24)</f>
      </c>
      <c r="C74" s="95" t="s">
        <v>8</v>
      </c>
      <c r="D74" s="95" t="s">
        <v>8</v>
      </c>
      <c r="E74" s="95" t="s">
        <v>8</v>
      </c>
      <c r="F74" s="96" t="s">
        <v>8</v>
      </c>
    </row>
    <row r="75" spans="1:6" ht="16.5" customHeight="1">
      <c r="A75" s="136"/>
      <c r="B75" s="137"/>
      <c r="C75" s="93" t="s">
        <v>8</v>
      </c>
      <c r="D75" s="93" t="s">
        <v>8</v>
      </c>
      <c r="E75" s="93" t="s">
        <v>8</v>
      </c>
      <c r="F75" s="94" t="s">
        <v>8</v>
      </c>
    </row>
    <row r="76" spans="1:6" ht="16.5" customHeight="1">
      <c r="A76" s="132" t="s">
        <v>8</v>
      </c>
      <c r="B76" s="134">
        <f>IF(A76="","",'基本資料'!$B$7+(A76-1)*'基本資料'!$L$7/60/24)</f>
      </c>
      <c r="C76" s="95" t="s">
        <v>8</v>
      </c>
      <c r="D76" s="95" t="s">
        <v>8</v>
      </c>
      <c r="E76" s="95" t="s">
        <v>8</v>
      </c>
      <c r="F76" s="96" t="s">
        <v>8</v>
      </c>
    </row>
    <row r="77" spans="1:6" ht="16.5" customHeight="1">
      <c r="A77" s="136"/>
      <c r="B77" s="137"/>
      <c r="C77" s="93" t="s">
        <v>8</v>
      </c>
      <c r="D77" s="93" t="s">
        <v>8</v>
      </c>
      <c r="E77" s="93" t="s">
        <v>8</v>
      </c>
      <c r="F77" s="94" t="s">
        <v>8</v>
      </c>
    </row>
    <row r="78" spans="1:6" ht="16.5" customHeight="1">
      <c r="A78" s="132" t="s">
        <v>8</v>
      </c>
      <c r="B78" s="134">
        <f>IF(A78="","",'基本資料'!$B$7+(A78-1)*'基本資料'!$L$7/60/24)</f>
      </c>
      <c r="C78" s="95" t="s">
        <v>8</v>
      </c>
      <c r="D78" s="95" t="s">
        <v>8</v>
      </c>
      <c r="E78" s="95" t="s">
        <v>8</v>
      </c>
      <c r="F78" s="96" t="s">
        <v>8</v>
      </c>
    </row>
    <row r="79" spans="1:6" ht="16.5" customHeight="1" thickBot="1">
      <c r="A79" s="133"/>
      <c r="B79" s="135"/>
      <c r="C79" s="97" t="s">
        <v>8</v>
      </c>
      <c r="D79" s="97" t="s">
        <v>8</v>
      </c>
      <c r="E79" s="97" t="s">
        <v>8</v>
      </c>
      <c r="F79" s="98" t="s">
        <v>8</v>
      </c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31</v>
      </c>
      <c r="B81" s="18"/>
      <c r="C81" s="18"/>
      <c r="D81" s="18"/>
      <c r="E81" s="18"/>
      <c r="F81" s="18"/>
    </row>
    <row r="82" spans="1:6" ht="16.5">
      <c r="A82" s="18" t="s">
        <v>82</v>
      </c>
      <c r="B82" s="18"/>
      <c r="C82" s="18"/>
      <c r="D82" s="18"/>
      <c r="E82" s="18"/>
      <c r="F82" s="18"/>
    </row>
    <row r="83" spans="1:6" ht="16.5">
      <c r="A83" s="18" t="s">
        <v>83</v>
      </c>
      <c r="B83" s="18"/>
      <c r="C83" s="18"/>
      <c r="D83" s="18"/>
      <c r="E83" s="18"/>
      <c r="F83" s="18"/>
    </row>
    <row r="84" spans="1:6" ht="16.5">
      <c r="A84" s="18" t="s">
        <v>84</v>
      </c>
      <c r="B84" s="18"/>
      <c r="C84" s="18"/>
      <c r="D84" s="18"/>
      <c r="E84" s="18"/>
      <c r="F84" s="18"/>
    </row>
    <row r="85" spans="1:6" ht="16.5">
      <c r="A85" s="18" t="s">
        <v>85</v>
      </c>
      <c r="B85" s="18"/>
      <c r="C85" s="18"/>
      <c r="D85" s="18"/>
      <c r="E85" s="18"/>
      <c r="F85" s="18"/>
    </row>
  </sheetData>
  <sheetProtection/>
  <mergeCells count="85">
    <mergeCell ref="A78:A79"/>
    <mergeCell ref="B78:B79"/>
    <mergeCell ref="A70:A71"/>
    <mergeCell ref="B70:B71"/>
    <mergeCell ref="A72:A73"/>
    <mergeCell ref="B72:B73"/>
    <mergeCell ref="A74:A75"/>
    <mergeCell ref="B74:B75"/>
    <mergeCell ref="A66:A67"/>
    <mergeCell ref="B66:B67"/>
    <mergeCell ref="A68:A69"/>
    <mergeCell ref="B68:B69"/>
    <mergeCell ref="A76:A77"/>
    <mergeCell ref="B76:B77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F1"/>
    <mergeCell ref="A2:C2"/>
    <mergeCell ref="E2:F2"/>
    <mergeCell ref="A4:A5"/>
    <mergeCell ref="C4:C5"/>
    <mergeCell ref="D4:D5"/>
    <mergeCell ref="E4:E5"/>
    <mergeCell ref="F4:F5"/>
  </mergeCells>
  <printOptions horizontalCentered="1"/>
  <pageMargins left="0" right="0" top="0.7480314960629921" bottom="0.7480314960629921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I15" sqref="I15"/>
    </sheetView>
  </sheetViews>
  <sheetFormatPr defaultColWidth="9.00390625" defaultRowHeight="15.75"/>
  <cols>
    <col min="1" max="1" width="3.875" style="0" customWidth="1"/>
    <col min="2" max="2" width="3.625" style="0" customWidth="1"/>
    <col min="3" max="16" width="8.125" style="0" customWidth="1"/>
  </cols>
  <sheetData>
    <row r="1" spans="1:27" ht="16.5">
      <c r="A1" s="154" t="s">
        <v>86</v>
      </c>
      <c r="B1" s="154"/>
      <c r="C1" s="154"/>
      <c r="D1" s="154"/>
      <c r="E1" s="154"/>
      <c r="F1" s="155"/>
      <c r="G1" s="49" t="s">
        <v>100</v>
      </c>
      <c r="H1" s="49">
        <v>1</v>
      </c>
      <c r="I1" s="49">
        <v>2</v>
      </c>
      <c r="J1" s="49">
        <v>3</v>
      </c>
      <c r="K1" s="49">
        <v>4</v>
      </c>
      <c r="L1" s="49">
        <v>5</v>
      </c>
      <c r="M1" s="49">
        <v>6</v>
      </c>
      <c r="N1" s="49">
        <v>7</v>
      </c>
      <c r="O1" s="49">
        <v>8</v>
      </c>
      <c r="P1" s="49">
        <v>9</v>
      </c>
      <c r="U1" s="104">
        <v>0</v>
      </c>
      <c r="V1" s="104">
        <v>1</v>
      </c>
      <c r="W1" s="104">
        <v>2</v>
      </c>
      <c r="X1" s="104">
        <v>3</v>
      </c>
      <c r="Y1" s="104">
        <v>4</v>
      </c>
      <c r="AA1">
        <f>IF(A2=0,1,2)</f>
        <v>1</v>
      </c>
    </row>
    <row r="2" spans="1:16" ht="15.75">
      <c r="A2" s="156">
        <v>0</v>
      </c>
      <c r="B2" s="156"/>
      <c r="C2" s="156"/>
      <c r="D2" s="50"/>
      <c r="E2" s="157">
        <f>CHOOSE(A2+1,'資格賽編組表'!E2,'R1編組表'!E2:F2,'R2編組表'!E2:F2,'R3編組表'!E2:F2,'R4編組表'!E2:F2)</f>
        <v>42156</v>
      </c>
      <c r="F2" s="158"/>
      <c r="G2" s="49" t="s">
        <v>101</v>
      </c>
      <c r="H2" s="51">
        <f>'基本資料'!B5</f>
        <v>4</v>
      </c>
      <c r="I2" s="51">
        <f>'基本資料'!C5</f>
        <v>4</v>
      </c>
      <c r="J2" s="51">
        <f>'基本資料'!D5</f>
        <v>3</v>
      </c>
      <c r="K2" s="51">
        <f>'基本資料'!E5</f>
        <v>5</v>
      </c>
      <c r="L2" s="51">
        <f>'基本資料'!F5</f>
        <v>5</v>
      </c>
      <c r="M2" s="51">
        <f>'基本資料'!G5</f>
        <v>4</v>
      </c>
      <c r="N2" s="51">
        <f>'基本資料'!H5</f>
        <v>4</v>
      </c>
      <c r="O2" s="51">
        <f>'基本資料'!I5</f>
        <v>3</v>
      </c>
      <c r="P2" s="51">
        <f>'基本資料'!J5</f>
        <v>5</v>
      </c>
    </row>
    <row r="3" spans="1:16" ht="16.5">
      <c r="A3" s="159" t="s">
        <v>87</v>
      </c>
      <c r="B3" s="159"/>
      <c r="C3" s="159"/>
      <c r="D3" s="159"/>
      <c r="E3" s="159"/>
      <c r="F3" s="159"/>
      <c r="G3" s="52">
        <v>1</v>
      </c>
      <c r="H3" s="53">
        <f>(CHOOSE(H2-2,0.12,0.15,0.18)*100+'基本資料'!B$6)/100</f>
        <v>0.15</v>
      </c>
      <c r="I3" s="53">
        <f>(CHOOSE(I2-2,0.12,0.15,0.18)*100+'基本資料'!C$6)/100</f>
        <v>0.15</v>
      </c>
      <c r="J3" s="53">
        <f>(CHOOSE(J2-2,0.12,0.15,0.18)*100+'基本資料'!D$6)/100</f>
        <v>0.12</v>
      </c>
      <c r="K3" s="53">
        <f>(CHOOSE(K2-2,0.12,0.15,0.18)*100+'基本資料'!E$6)/100</f>
        <v>0.18</v>
      </c>
      <c r="L3" s="53">
        <f>(CHOOSE(L2-2,0.12,0.15,0.18)*100+'基本資料'!F$6)/100</f>
        <v>0.18</v>
      </c>
      <c r="M3" s="53">
        <f>(CHOOSE(M2-2,0.12,0.15,0.18)*100+'基本資料'!G$6)/100</f>
        <v>0.15</v>
      </c>
      <c r="N3" s="53">
        <f>(CHOOSE(N2-2,0.12,0.15,0.18)*100+'基本資料'!H$6)/100</f>
        <v>0.15</v>
      </c>
      <c r="O3" s="53">
        <f>(CHOOSE(O2-2,0.12,0.15,0.18)*100+'基本資料'!I$6)/100</f>
        <v>0.12</v>
      </c>
      <c r="P3" s="53">
        <f>(CHOOSE(P2-2,0.12,0.15,0.18)*100+'基本資料'!J$6)/100</f>
        <v>0.18</v>
      </c>
    </row>
    <row r="4" spans="1:16" ht="16.5">
      <c r="A4" s="153" t="s">
        <v>102</v>
      </c>
      <c r="B4" s="54">
        <f aca="true" t="shared" si="0" ref="B4:B18">IF(C4="","",ROW()-3)</f>
        <v>1</v>
      </c>
      <c r="C4" s="55" t="str">
        <f ca="1">LEFT(OFFSET(CHOOSE($A$2+1,'資格賽編組表'!$C$6,'R1編組表'!$C$6,'R2編組表'!$C$6,'R3編組表'!$C$6,'R4編組表'!$C$6),(ROW()-4)*$AA$1,COLUMN()-3),4)</f>
        <v>邱競鋒</v>
      </c>
      <c r="D4" s="56" t="str">
        <f ca="1">LEFT(OFFSET(CHOOSE($A$2+1,'資格賽編組表'!$C$6,'R1編組表'!$C$6,'R2編組表'!$C$6,'R3編組表'!$C$6,'R4編組表'!$C$6),(ROW()-4)*$AA$1,COLUMN()-3),4)</f>
        <v>林敬源</v>
      </c>
      <c r="E4" s="56" t="str">
        <f ca="1">LEFT(OFFSET(CHOOSE($A$2+1,'資格賽編組表'!$C$6,'R1編組表'!$C$6,'R2編組表'!$C$6,'R3編組表'!$C$6,'R4編組表'!$C$6),(ROW()-4)*$AA$1,COLUMN()-3),4)</f>
        <v>劉威毅</v>
      </c>
      <c r="F4" s="57" t="str">
        <f ca="1">LEFT(OFFSET(CHOOSE($A$2+1,'資格賽編組表'!$C$6,'R1編組表'!$C$6,'R2編組表'!$C$6,'R3編組表'!$C$6,'R4編組表'!$C$6),(ROW()-4)*$AA$1,COLUMN()-3),4)</f>
        <v>簡暄瑋</v>
      </c>
      <c r="G4" s="58">
        <f>IF(B4="","",'基本資料'!$B$7+'基本資料'!$L$7*(B4-1)/60/24)</f>
        <v>0.25</v>
      </c>
      <c r="H4" s="59">
        <f aca="true" t="shared" si="1" ref="H4:P4">IF($B4="","",G4+H$3*100/60/24)</f>
        <v>0.2604166666666667</v>
      </c>
      <c r="I4" s="60">
        <f t="shared" si="1"/>
        <v>0.27083333333333337</v>
      </c>
      <c r="J4" s="58">
        <f t="shared" si="1"/>
        <v>0.27916666666666673</v>
      </c>
      <c r="K4" s="59">
        <f t="shared" si="1"/>
        <v>0.29166666666666674</v>
      </c>
      <c r="L4" s="60">
        <f t="shared" si="1"/>
        <v>0.30416666666666675</v>
      </c>
      <c r="M4" s="58">
        <f t="shared" si="1"/>
        <v>0.31458333333333344</v>
      </c>
      <c r="N4" s="59">
        <f t="shared" si="1"/>
        <v>0.3250000000000001</v>
      </c>
      <c r="O4" s="60">
        <f t="shared" si="1"/>
        <v>0.3333333333333335</v>
      </c>
      <c r="P4" s="58">
        <f t="shared" si="1"/>
        <v>0.3458333333333335</v>
      </c>
    </row>
    <row r="5" spans="1:16" ht="16.5">
      <c r="A5" s="153"/>
      <c r="B5" s="61">
        <f t="shared" si="0"/>
        <v>2</v>
      </c>
      <c r="C5" s="62" t="str">
        <f ca="1">LEFT(OFFSET(CHOOSE($A$2+1,'資格賽編組表'!$C$6,'R1編組表'!$C$6,'R2編組表'!$C$6,'R3編組表'!$C$6,'R4編組表'!$C$6),(ROW()-4)*$AA$1,COLUMN()-3),4)</f>
        <v>孫薰懋</v>
      </c>
      <c r="D5" s="63" t="str">
        <f ca="1">LEFT(OFFSET(CHOOSE($A$2+1,'資格賽編組表'!$C$6,'R1編組表'!$C$6,'R2編組表'!$C$6,'R3編組表'!$C$6,'R4編組表'!$C$6),(ROW()-4)*$AA$1,COLUMN()-3),4)</f>
        <v>林冠亨</v>
      </c>
      <c r="E5" s="63" t="str">
        <f ca="1">LEFT(OFFSET(CHOOSE($A$2+1,'資格賽編組表'!$C$6,'R1編組表'!$C$6,'R2編組表'!$C$6,'R3編組表'!$C$6,'R4編組表'!$C$6),(ROW()-4)*$AA$1,COLUMN()-3),4)</f>
        <v>游家瑋</v>
      </c>
      <c r="F5" s="64" t="str">
        <f ca="1">LEFT(OFFSET(CHOOSE($A$2+1,'資格賽編組表'!$C$6,'R1編組表'!$C$6,'R2編組表'!$C$6,'R3編組表'!$C$6,'R4編組表'!$C$6),(ROW()-4)*$AA$1,COLUMN()-3),4)</f>
        <v>范成璽</v>
      </c>
      <c r="G5" s="65">
        <f>IF(B5="","",'基本資料'!$B$7+'基本資料'!$L$7*(B5-1)/60/24)</f>
        <v>0.25625</v>
      </c>
      <c r="H5" s="66">
        <f aca="true" t="shared" si="2" ref="H5:P5">IF($B5="","",G5+H$3*100/60/24)</f>
        <v>0.26666666666666666</v>
      </c>
      <c r="I5" s="67">
        <f t="shared" si="2"/>
        <v>0.27708333333333335</v>
      </c>
      <c r="J5" s="65">
        <f t="shared" si="2"/>
        <v>0.2854166666666667</v>
      </c>
      <c r="K5" s="66">
        <f t="shared" si="2"/>
        <v>0.2979166666666667</v>
      </c>
      <c r="L5" s="67">
        <f t="shared" si="2"/>
        <v>0.31041666666666673</v>
      </c>
      <c r="M5" s="65">
        <f t="shared" si="2"/>
        <v>0.3208333333333334</v>
      </c>
      <c r="N5" s="66">
        <f t="shared" si="2"/>
        <v>0.3312500000000001</v>
      </c>
      <c r="O5" s="67">
        <f t="shared" si="2"/>
        <v>0.33958333333333346</v>
      </c>
      <c r="P5" s="65">
        <f t="shared" si="2"/>
        <v>0.35208333333333347</v>
      </c>
    </row>
    <row r="6" spans="1:16" ht="16.5">
      <c r="A6" s="153"/>
      <c r="B6" s="68">
        <f t="shared" si="0"/>
        <v>3</v>
      </c>
      <c r="C6" s="69" t="str">
        <f ca="1">LEFT(OFFSET(CHOOSE($A$2+1,'資格賽編組表'!$C$6,'R1編組表'!$C$6,'R2編組表'!$C$6,'R3編組表'!$C$6,'R4編組表'!$C$6),(ROW()-4)*$AA$1,COLUMN()-3),4)</f>
        <v>黃祥嘉</v>
      </c>
      <c r="D6" s="70" t="str">
        <f ca="1">LEFT(OFFSET(CHOOSE($A$2+1,'資格賽編組表'!$C$6,'R1編組表'!$C$6,'R2編組表'!$C$6,'R3編組表'!$C$6,'R4編組表'!$C$6),(ROW()-4)*$AA$1,COLUMN()-3),4)</f>
        <v>陳睿昇</v>
      </c>
      <c r="E6" s="70" t="str">
        <f ca="1">LEFT(OFFSET(CHOOSE($A$2+1,'資格賽編組表'!$C$6,'R1編組表'!$C$6,'R2編組表'!$C$6,'R3編組表'!$C$6,'R4編組表'!$C$6),(ROW()-4)*$AA$1,COLUMN()-3),4)</f>
        <v>方胤晨</v>
      </c>
      <c r="F6" s="71" t="str">
        <f ca="1">LEFT(OFFSET(CHOOSE($A$2+1,'資格賽編組表'!$C$6,'R1編組表'!$C$6,'R2編組表'!$C$6,'R3編組表'!$C$6,'R4編組表'!$C$6),(ROW()-4)*$AA$1,COLUMN()-3),4)</f>
        <v>陳炳榮</v>
      </c>
      <c r="G6" s="72">
        <f>IF(B6="","",'基本資料'!$B$7+'基本資料'!$L$7*(B6-1)/60/24)</f>
        <v>0.2625</v>
      </c>
      <c r="H6" s="73">
        <f aca="true" t="shared" si="3" ref="H6:P6">IF($B6="","",G6+H$3*100/60/24)</f>
        <v>0.2729166666666667</v>
      </c>
      <c r="I6" s="74">
        <f t="shared" si="3"/>
        <v>0.2833333333333334</v>
      </c>
      <c r="J6" s="72">
        <f t="shared" si="3"/>
        <v>0.29166666666666674</v>
      </c>
      <c r="K6" s="73">
        <f t="shared" si="3"/>
        <v>0.30416666666666675</v>
      </c>
      <c r="L6" s="74">
        <f t="shared" si="3"/>
        <v>0.31666666666666676</v>
      </c>
      <c r="M6" s="72">
        <f t="shared" si="3"/>
        <v>0.32708333333333345</v>
      </c>
      <c r="N6" s="73">
        <f t="shared" si="3"/>
        <v>0.33750000000000013</v>
      </c>
      <c r="O6" s="74">
        <f t="shared" si="3"/>
        <v>0.3458333333333335</v>
      </c>
      <c r="P6" s="72">
        <f t="shared" si="3"/>
        <v>0.3583333333333335</v>
      </c>
    </row>
    <row r="7" spans="1:16" ht="16.5">
      <c r="A7" s="153"/>
      <c r="B7" s="54">
        <f t="shared" si="0"/>
        <v>4</v>
      </c>
      <c r="C7" s="75" t="str">
        <f ca="1">LEFT(OFFSET(CHOOSE($A$2+1,'資格賽編組表'!$C$6,'R1編組表'!$C$6,'R2編組表'!$C$6,'R3編組表'!$C$6,'R4編組表'!$C$6),(ROW()-4)*$AA$1,COLUMN()-3),4)</f>
        <v>陳麒丞</v>
      </c>
      <c r="D7" s="76" t="str">
        <f ca="1">LEFT(OFFSET(CHOOSE($A$2+1,'資格賽編組表'!$C$6,'R1編組表'!$C$6,'R2編組表'!$C$6,'R3編組表'!$C$6,'R4編組表'!$C$6),(ROW()-4)*$AA$1,COLUMN()-3),4)</f>
        <v>卓傑生</v>
      </c>
      <c r="E7" s="76" t="str">
        <f ca="1">LEFT(OFFSET(CHOOSE($A$2+1,'資格賽編組表'!$C$6,'R1編組表'!$C$6,'R2編組表'!$C$6,'R3編組表'!$C$6,'R4編組表'!$C$6),(ROW()-4)*$AA$1,COLUMN()-3),4)</f>
        <v>陳彥宇</v>
      </c>
      <c r="F7" s="77" t="str">
        <f ca="1">LEFT(OFFSET(CHOOSE($A$2+1,'資格賽編組表'!$C$6,'R1編組表'!$C$6,'R2編組表'!$C$6,'R3編組表'!$C$6,'R4編組表'!$C$6),(ROW()-4)*$AA$1,COLUMN()-3),4)</f>
        <v>張修齊</v>
      </c>
      <c r="G7" s="58">
        <f>IF(B7="","",'基本資料'!$B$7+'基本資料'!$L$7*(B7-1)/60/24)</f>
        <v>0.26875</v>
      </c>
      <c r="H7" s="59">
        <f aca="true" t="shared" si="4" ref="H7:P7">IF($B7="","",G7+H$3*100/60/24)</f>
        <v>0.2791666666666667</v>
      </c>
      <c r="I7" s="60">
        <f t="shared" si="4"/>
        <v>0.28958333333333336</v>
      </c>
      <c r="J7" s="58">
        <f t="shared" si="4"/>
        <v>0.2979166666666667</v>
      </c>
      <c r="K7" s="59">
        <f t="shared" si="4"/>
        <v>0.31041666666666673</v>
      </c>
      <c r="L7" s="60">
        <f t="shared" si="4"/>
        <v>0.32291666666666674</v>
      </c>
      <c r="M7" s="58">
        <f t="shared" si="4"/>
        <v>0.3333333333333334</v>
      </c>
      <c r="N7" s="59">
        <f t="shared" si="4"/>
        <v>0.3437500000000001</v>
      </c>
      <c r="O7" s="60">
        <f t="shared" si="4"/>
        <v>0.35208333333333347</v>
      </c>
      <c r="P7" s="58">
        <f t="shared" si="4"/>
        <v>0.3645833333333335</v>
      </c>
    </row>
    <row r="8" spans="1:16" ht="16.5">
      <c r="A8" s="153"/>
      <c r="B8" s="61">
        <f t="shared" si="0"/>
        <v>5</v>
      </c>
      <c r="C8" s="62" t="str">
        <f ca="1">LEFT(OFFSET(CHOOSE($A$2+1,'資格賽編組表'!$C$6,'R1編組表'!$C$6,'R2編組表'!$C$6,'R3編組表'!$C$6,'R4編組表'!$C$6),(ROW()-4)*$AA$1,COLUMN()-3),4)</f>
        <v>鍾成恩</v>
      </c>
      <c r="D8" s="63" t="str">
        <f ca="1">LEFT(OFFSET(CHOOSE($A$2+1,'資格賽編組表'!$C$6,'R1編組表'!$C$6,'R2編組表'!$C$6,'R3編組表'!$C$6,'R4編組表'!$C$6),(ROW()-4)*$AA$1,COLUMN()-3),4)</f>
        <v>林晟毓</v>
      </c>
      <c r="E8" s="63" t="str">
        <f ca="1">LEFT(OFFSET(CHOOSE($A$2+1,'資格賽編組表'!$C$6,'R1編組表'!$C$6,'R2編組表'!$C$6,'R3編組表'!$C$6,'R4編組表'!$C$6),(ROW()-4)*$AA$1,COLUMN()-3),4)</f>
        <v>葉昱辰</v>
      </c>
      <c r="F8" s="64" t="str">
        <f ca="1">LEFT(OFFSET(CHOOSE($A$2+1,'資格賽編組表'!$C$6,'R1編組表'!$C$6,'R2編組表'!$C$6,'R3編組表'!$C$6,'R4編組表'!$C$6),(ROW()-4)*$AA$1,COLUMN()-3),4)</f>
        <v>呂孟恆</v>
      </c>
      <c r="G8" s="65">
        <f>IF(B8="","",'基本資料'!$B$7+'基本資料'!$L$7*(B8-1)/60/24)</f>
        <v>0.275</v>
      </c>
      <c r="H8" s="66">
        <f aca="true" t="shared" si="5" ref="H8:P8">IF($B8="","",G8+H$3*100/60/24)</f>
        <v>0.2854166666666667</v>
      </c>
      <c r="I8" s="67">
        <f t="shared" si="5"/>
        <v>0.2958333333333334</v>
      </c>
      <c r="J8" s="65">
        <f t="shared" si="5"/>
        <v>0.30416666666666675</v>
      </c>
      <c r="K8" s="66">
        <f t="shared" si="5"/>
        <v>0.31666666666666676</v>
      </c>
      <c r="L8" s="67">
        <f t="shared" si="5"/>
        <v>0.3291666666666668</v>
      </c>
      <c r="M8" s="65">
        <f t="shared" si="5"/>
        <v>0.33958333333333346</v>
      </c>
      <c r="N8" s="66">
        <f t="shared" si="5"/>
        <v>0.35000000000000014</v>
      </c>
      <c r="O8" s="67">
        <f t="shared" si="5"/>
        <v>0.3583333333333335</v>
      </c>
      <c r="P8" s="65">
        <f t="shared" si="5"/>
        <v>0.3708333333333335</v>
      </c>
    </row>
    <row r="9" spans="1:16" ht="16.5">
      <c r="A9" s="153"/>
      <c r="B9" s="68">
        <f t="shared" si="0"/>
        <v>6</v>
      </c>
      <c r="C9" s="69" t="str">
        <f ca="1">LEFT(OFFSET(CHOOSE($A$2+1,'資格賽編組表'!$C$6,'R1編組表'!$C$6,'R2編組表'!$C$6,'R3編組表'!$C$6,'R4編組表'!$C$6),(ROW()-4)*$AA$1,COLUMN()-3),4)</f>
        <v>洪瑞誠</v>
      </c>
      <c r="D9" s="70" t="str">
        <f ca="1">LEFT(OFFSET(CHOOSE($A$2+1,'資格賽編組表'!$C$6,'R1編組表'!$C$6,'R2編組表'!$C$6,'R3編組表'!$C$6,'R4編組表'!$C$6),(ROW()-4)*$AA$1,COLUMN()-3),4)</f>
        <v>鍾又新</v>
      </c>
      <c r="E9" s="70" t="str">
        <f ca="1">LEFT(OFFSET(CHOOSE($A$2+1,'資格賽編組表'!$C$6,'R1編組表'!$C$6,'R2編組表'!$C$6,'R3編組表'!$C$6,'R4編組表'!$C$6),(ROW()-4)*$AA$1,COLUMN()-3),4)</f>
        <v>張育琮</v>
      </c>
      <c r="F9" s="71" t="str">
        <f ca="1">LEFT(OFFSET(CHOOSE($A$2+1,'資格賽編組表'!$C$6,'R1編組表'!$C$6,'R2編組表'!$C$6,'R3編組表'!$C$6,'R4編組表'!$C$6),(ROW()-4)*$AA$1,COLUMN()-3),4)</f>
        <v>方泓崴</v>
      </c>
      <c r="G9" s="72">
        <f>IF(B9="","",'基本資料'!$B$7+'基本資料'!$L$7*(B9-1)/60/24)</f>
        <v>0.28125</v>
      </c>
      <c r="H9" s="73">
        <f aca="true" t="shared" si="6" ref="H9:P9">IF($B9="","",G9+H$3*100/60/24)</f>
        <v>0.2916666666666667</v>
      </c>
      <c r="I9" s="74">
        <f t="shared" si="6"/>
        <v>0.30208333333333337</v>
      </c>
      <c r="J9" s="72">
        <f t="shared" si="6"/>
        <v>0.31041666666666673</v>
      </c>
      <c r="K9" s="73">
        <f t="shared" si="6"/>
        <v>0.32291666666666674</v>
      </c>
      <c r="L9" s="74">
        <f t="shared" si="6"/>
        <v>0.33541666666666675</v>
      </c>
      <c r="M9" s="72">
        <f t="shared" si="6"/>
        <v>0.34583333333333344</v>
      </c>
      <c r="N9" s="73">
        <f t="shared" si="6"/>
        <v>0.3562500000000001</v>
      </c>
      <c r="O9" s="74">
        <f t="shared" si="6"/>
        <v>0.3645833333333335</v>
      </c>
      <c r="P9" s="72">
        <f t="shared" si="6"/>
        <v>0.3770833333333335</v>
      </c>
    </row>
    <row r="10" spans="1:16" ht="16.5">
      <c r="A10" s="153"/>
      <c r="B10" s="54">
        <f t="shared" si="0"/>
        <v>7</v>
      </c>
      <c r="C10" s="75" t="str">
        <f ca="1">LEFT(OFFSET(CHOOSE($A$2+1,'資格賽編組表'!$C$6,'R1編組表'!$C$6,'R2編組表'!$C$6,'R3編組表'!$C$6,'R4編組表'!$C$6),(ROW()-4)*$AA$1,COLUMN()-3),4)</f>
        <v>林宗翰</v>
      </c>
      <c r="D10" s="76" t="str">
        <f ca="1">LEFT(OFFSET(CHOOSE($A$2+1,'資格賽編組表'!$C$6,'R1編組表'!$C$6,'R2編組表'!$C$6,'R3編組表'!$C$6,'R4編組表'!$C$6),(ROW()-4)*$AA$1,COLUMN()-3),4)</f>
        <v>江以安</v>
      </c>
      <c r="E10" s="76" t="str">
        <f ca="1">LEFT(OFFSET(CHOOSE($A$2+1,'資格賽編組表'!$C$6,'R1編組表'!$C$6,'R2編組表'!$C$6,'R3編組表'!$C$6,'R4編組表'!$C$6),(ROW()-4)*$AA$1,COLUMN()-3),4)</f>
        <v>黃子鈞</v>
      </c>
      <c r="F10" s="77" t="str">
        <f ca="1">LEFT(OFFSET(CHOOSE($A$2+1,'資格賽編組表'!$C$6,'R1編組表'!$C$6,'R2編組表'!$C$6,'R3編組表'!$C$6,'R4編組表'!$C$6),(ROW()-4)*$AA$1,COLUMN()-3),4)</f>
        <v>駱承佑</v>
      </c>
      <c r="G10" s="58">
        <f>IF(B10="","",'基本資料'!$B$7+'基本資料'!$L$7*(B10-1)/60/24)</f>
        <v>0.2875</v>
      </c>
      <c r="H10" s="59">
        <f aca="true" t="shared" si="7" ref="H10:P10">IF($B10="","",G10+H$3*100/60/24)</f>
        <v>0.29791666666666666</v>
      </c>
      <c r="I10" s="60">
        <f t="shared" si="7"/>
        <v>0.30833333333333335</v>
      </c>
      <c r="J10" s="58">
        <f t="shared" si="7"/>
        <v>0.3166666666666667</v>
      </c>
      <c r="K10" s="59">
        <f t="shared" si="7"/>
        <v>0.3291666666666667</v>
      </c>
      <c r="L10" s="60">
        <f t="shared" si="7"/>
        <v>0.34166666666666673</v>
      </c>
      <c r="M10" s="58">
        <f t="shared" si="7"/>
        <v>0.3520833333333334</v>
      </c>
      <c r="N10" s="59">
        <f t="shared" si="7"/>
        <v>0.3625000000000001</v>
      </c>
      <c r="O10" s="60">
        <f t="shared" si="7"/>
        <v>0.37083333333333346</v>
      </c>
      <c r="P10" s="58">
        <f t="shared" si="7"/>
        <v>0.38333333333333347</v>
      </c>
    </row>
    <row r="11" spans="1:16" ht="16.5">
      <c r="A11" s="153"/>
      <c r="B11" s="61">
        <f t="shared" si="0"/>
        <v>8</v>
      </c>
      <c r="C11" s="62" t="str">
        <f ca="1">LEFT(OFFSET(CHOOSE($A$2+1,'資格賽編組表'!$C$6,'R1編組表'!$C$6,'R2編組表'!$C$6,'R3編組表'!$C$6,'R4編組表'!$C$6),(ROW()-4)*$AA$1,COLUMN()-3),4)</f>
        <v>吳宏原</v>
      </c>
      <c r="D11" s="63" t="str">
        <f ca="1">LEFT(OFFSET(CHOOSE($A$2+1,'資格賽編組表'!$C$6,'R1編組表'!$C$6,'R2編組表'!$C$6,'R3編組表'!$C$6,'R4編組表'!$C$6),(ROW()-4)*$AA$1,COLUMN()-3),4)</f>
        <v>王偉祥</v>
      </c>
      <c r="E11" s="63" t="str">
        <f ca="1">LEFT(OFFSET(CHOOSE($A$2+1,'資格賽編組表'!$C$6,'R1編組表'!$C$6,'R2編組表'!$C$6,'R3編組表'!$C$6,'R4編組表'!$C$6),(ROW()-4)*$AA$1,COLUMN()-3),4)</f>
        <v>劉獻文</v>
      </c>
      <c r="F11" s="64" t="str">
        <f ca="1">LEFT(OFFSET(CHOOSE($A$2+1,'資格賽編組表'!$C$6,'R1編組表'!$C$6,'R2編組表'!$C$6,'R3編組表'!$C$6,'R4編組表'!$C$6),(ROW()-4)*$AA$1,COLUMN()-3),4)</f>
        <v>張哲瑜</v>
      </c>
      <c r="G11" s="65">
        <f>IF(B11="","",'基本資料'!$B$7+'基本資料'!$L$7*(B11-1)/60/24)</f>
        <v>0.29375</v>
      </c>
      <c r="H11" s="66">
        <f aca="true" t="shared" si="8" ref="H11:P11">IF($B11="","",G11+H$3*100/60/24)</f>
        <v>0.3041666666666667</v>
      </c>
      <c r="I11" s="67">
        <f t="shared" si="8"/>
        <v>0.3145833333333334</v>
      </c>
      <c r="J11" s="65">
        <f t="shared" si="8"/>
        <v>0.32291666666666674</v>
      </c>
      <c r="K11" s="66">
        <f t="shared" si="8"/>
        <v>0.33541666666666675</v>
      </c>
      <c r="L11" s="67">
        <f t="shared" si="8"/>
        <v>0.34791666666666676</v>
      </c>
      <c r="M11" s="65">
        <f t="shared" si="8"/>
        <v>0.35833333333333345</v>
      </c>
      <c r="N11" s="66">
        <f t="shared" si="8"/>
        <v>0.36875000000000013</v>
      </c>
      <c r="O11" s="67">
        <f t="shared" si="8"/>
        <v>0.3770833333333335</v>
      </c>
      <c r="P11" s="65">
        <f t="shared" si="8"/>
        <v>0.3895833333333335</v>
      </c>
    </row>
    <row r="12" spans="1:16" ht="16.5">
      <c r="A12" s="153"/>
      <c r="B12" s="68">
        <f t="shared" si="0"/>
      </c>
      <c r="C12" s="69">
        <f ca="1">LEFT(OFFSET(CHOOSE($A$2+1,'資格賽編組表'!$C$6,'R1編組表'!$C$6,'R2編組表'!$C$6,'R3編組表'!$C$6,'R4編組表'!$C$6),(ROW()-4)*$AA$1,COLUMN()-3),4)</f>
      </c>
      <c r="D12" s="70">
        <f ca="1">LEFT(OFFSET(CHOOSE($A$2+1,'資格賽編組表'!$C$6,'R1編組表'!$C$6,'R2編組表'!$C$6,'R3編組表'!$C$6,'R4編組表'!$C$6),(ROW()-4)*$AA$1,COLUMN()-3),4)</f>
      </c>
      <c r="E12" s="70">
        <f ca="1">LEFT(OFFSET(CHOOSE($A$2+1,'資格賽編組表'!$C$6,'R1編組表'!$C$6,'R2編組表'!$C$6,'R3編組表'!$C$6,'R4編組表'!$C$6),(ROW()-4)*$AA$1,COLUMN()-3),4)</f>
      </c>
      <c r="F12" s="71">
        <f ca="1">LEFT(OFFSET(CHOOSE($A$2+1,'資格賽編組表'!$C$6,'R1編組表'!$C$6,'R2編組表'!$C$6,'R3編組表'!$C$6,'R4編組表'!$C$6),(ROW()-4)*$AA$1,COLUMN()-3),4)</f>
      </c>
      <c r="G12" s="72">
        <f>IF(B12="","",'基本資料'!$B$7+'基本資料'!$L$7*(B12-1)/60/24)</f>
      </c>
      <c r="H12" s="73">
        <f aca="true" t="shared" si="9" ref="H12:P12">IF($B12="","",G12+H$3*100/60/24)</f>
      </c>
      <c r="I12" s="74">
        <f t="shared" si="9"/>
      </c>
      <c r="J12" s="72">
        <f t="shared" si="9"/>
      </c>
      <c r="K12" s="73">
        <f t="shared" si="9"/>
      </c>
      <c r="L12" s="74">
        <f t="shared" si="9"/>
      </c>
      <c r="M12" s="72">
        <f t="shared" si="9"/>
      </c>
      <c r="N12" s="73">
        <f t="shared" si="9"/>
      </c>
      <c r="O12" s="74">
        <f t="shared" si="9"/>
      </c>
      <c r="P12" s="72">
        <f t="shared" si="9"/>
      </c>
    </row>
    <row r="13" spans="1:16" ht="16.5">
      <c r="A13" s="153"/>
      <c r="B13" s="54">
        <f t="shared" si="0"/>
      </c>
      <c r="C13" s="75">
        <f ca="1">LEFT(OFFSET(CHOOSE($A$2+1,'資格賽編組表'!$C$6,'R1編組表'!$C$6,'R2編組表'!$C$6,'R3編組表'!$C$6,'R4編組表'!$C$6),(ROW()-4)*$AA$1,COLUMN()-3),4)</f>
      </c>
      <c r="D13" s="76">
        <f ca="1">LEFT(OFFSET(CHOOSE($A$2+1,'資格賽編組表'!$C$6,'R1編組表'!$C$6,'R2編組表'!$C$6,'R3編組表'!$C$6,'R4編組表'!$C$6),(ROW()-4)*$AA$1,COLUMN()-3),4)</f>
      </c>
      <c r="E13" s="76">
        <f ca="1">LEFT(OFFSET(CHOOSE($A$2+1,'資格賽編組表'!$C$6,'R1編組表'!$C$6,'R2編組表'!$C$6,'R3編組表'!$C$6,'R4編組表'!$C$6),(ROW()-4)*$AA$1,COLUMN()-3),4)</f>
      </c>
      <c r="F13" s="77">
        <f ca="1">LEFT(OFFSET(CHOOSE($A$2+1,'資格賽編組表'!$C$6,'R1編組表'!$C$6,'R2編組表'!$C$6,'R3編組表'!$C$6,'R4編組表'!$C$6),(ROW()-4)*$AA$1,COLUMN()-3),4)</f>
      </c>
      <c r="G13" s="58">
        <f>IF(B13="","",'基本資料'!$B$7+'基本資料'!$L$7*(B13-1)/60/24)</f>
      </c>
      <c r="H13" s="59">
        <f aca="true" t="shared" si="10" ref="H13:P13">IF($B13="","",G13+H$3*100/60/24)</f>
      </c>
      <c r="I13" s="60">
        <f t="shared" si="10"/>
      </c>
      <c r="J13" s="58">
        <f t="shared" si="10"/>
      </c>
      <c r="K13" s="59">
        <f t="shared" si="10"/>
      </c>
      <c r="L13" s="60">
        <f t="shared" si="10"/>
      </c>
      <c r="M13" s="58">
        <f t="shared" si="10"/>
      </c>
      <c r="N13" s="59">
        <f t="shared" si="10"/>
      </c>
      <c r="O13" s="60">
        <f t="shared" si="10"/>
      </c>
      <c r="P13" s="58">
        <f t="shared" si="10"/>
      </c>
    </row>
    <row r="14" spans="1:16" ht="16.5">
      <c r="A14" s="153"/>
      <c r="B14" s="61">
        <f t="shared" si="0"/>
      </c>
      <c r="C14" s="62">
        <f ca="1">IF($AA$1=1,"",LEFT(OFFSET(CHOOSE($A$2+1,'資格賽編組表'!$C$6,'R1編組表'!$C$6,'R2編組表'!$C$6,'R3編組表'!$C$6,'R4編組表'!$C$6),(ROW()-4)*$AA$1,COLUMN()-3),4))</f>
      </c>
      <c r="D14" s="63">
        <f ca="1">IF($AA$1=1,"",LEFT(OFFSET(CHOOSE($A$2+1,'資格賽編組表'!$C$6,'R1編組表'!$C$6,'R2編組表'!$C$6,'R3編組表'!$C$6,'R4編組表'!$C$6),(ROW()-4)*$AA$1,COLUMN()-3),4))</f>
      </c>
      <c r="E14" s="63">
        <f ca="1">IF($AA$1=1,"",LEFT(OFFSET(CHOOSE($A$2+1,'資格賽編組表'!$C$6,'R1編組表'!$C$6,'R2編組表'!$C$6,'R3編組表'!$C$6,'R4編組表'!$C$6),(ROW()-4)*$AA$1,COLUMN()-3),4))</f>
      </c>
      <c r="F14" s="64">
        <f ca="1">IF($AA$1=1,"",LEFT(OFFSET(CHOOSE($A$2+1,'資格賽編組表'!$C$6,'R1編組表'!$C$6,'R2編組表'!$C$6,'R3編組表'!$C$6,'R4編組表'!$C$6),(ROW()-4)*$AA$1,COLUMN()-3),4))</f>
      </c>
      <c r="G14" s="65">
        <f>IF(B14="","",'基本資料'!$B$7+'基本資料'!$L$7*(B14-1)/60/24)</f>
      </c>
      <c r="H14" s="66">
        <f aca="true" t="shared" si="11" ref="H14:P14">IF($B14="","",G14+H$3*100/60/24)</f>
      </c>
      <c r="I14" s="67">
        <f t="shared" si="11"/>
      </c>
      <c r="J14" s="65">
        <f t="shared" si="11"/>
      </c>
      <c r="K14" s="66">
        <f t="shared" si="11"/>
      </c>
      <c r="L14" s="67">
        <f t="shared" si="11"/>
      </c>
      <c r="M14" s="65">
        <f t="shared" si="11"/>
      </c>
      <c r="N14" s="66">
        <f t="shared" si="11"/>
      </c>
      <c r="O14" s="67">
        <f t="shared" si="11"/>
      </c>
      <c r="P14" s="65">
        <f t="shared" si="11"/>
      </c>
    </row>
    <row r="15" spans="1:16" ht="16.5">
      <c r="A15" s="153"/>
      <c r="B15" s="68">
        <f t="shared" si="0"/>
      </c>
      <c r="C15" s="69">
        <f ca="1">IF($AA$1=1,"",LEFT(OFFSET(CHOOSE($A$2+1,'資格賽編組表'!$C$6,'R1編組表'!$C$6,'R2編組表'!$C$6,'R3編組表'!$C$6,'R4編組表'!$C$6),(ROW()-4)*$AA$1,COLUMN()-3),4))</f>
      </c>
      <c r="D15" s="70">
        <f ca="1">IF($AA$1=1,"",LEFT(OFFSET(CHOOSE($A$2+1,'資格賽編組表'!$C$6,'R1編組表'!$C$6,'R2編組表'!$C$6,'R3編組表'!$C$6,'R4編組表'!$C$6),(ROW()-4)*$AA$1,COLUMN()-3),4))</f>
      </c>
      <c r="E15" s="70">
        <f ca="1">IF($AA$1=1,"",LEFT(OFFSET(CHOOSE($A$2+1,'資格賽編組表'!$C$6,'R1編組表'!$C$6,'R2編組表'!$C$6,'R3編組表'!$C$6,'R4編組表'!$C$6),(ROW()-4)*$AA$1,COLUMN()-3),4))</f>
      </c>
      <c r="F15" s="71">
        <f ca="1">IF($AA$1=1,"",LEFT(OFFSET(CHOOSE($A$2+1,'資格賽編組表'!$C$6,'R1編組表'!$C$6,'R2編組表'!$C$6,'R3編組表'!$C$6,'R4編組表'!$C$6),(ROW()-4)*$AA$1,COLUMN()-3),4))</f>
      </c>
      <c r="G15" s="72">
        <f>IF(B15="","",'基本資料'!$B$7+'基本資料'!$L$7*(B15-1)/60/24)</f>
      </c>
      <c r="H15" s="73">
        <f aca="true" t="shared" si="12" ref="H15:P15">IF($B15="","",G15+H$3*100/60/24)</f>
      </c>
      <c r="I15" s="74">
        <f t="shared" si="12"/>
      </c>
      <c r="J15" s="72">
        <f t="shared" si="12"/>
      </c>
      <c r="K15" s="73">
        <f t="shared" si="12"/>
      </c>
      <c r="L15" s="74">
        <f t="shared" si="12"/>
      </c>
      <c r="M15" s="72">
        <f t="shared" si="12"/>
      </c>
      <c r="N15" s="73">
        <f t="shared" si="12"/>
      </c>
      <c r="O15" s="74">
        <f t="shared" si="12"/>
      </c>
      <c r="P15" s="72">
        <f t="shared" si="12"/>
      </c>
    </row>
    <row r="16" spans="1:16" ht="16.5">
      <c r="A16" s="153"/>
      <c r="B16" s="54">
        <f t="shared" si="0"/>
      </c>
      <c r="C16" s="75">
        <f ca="1">IF($AA$1=1,"",LEFT(OFFSET(CHOOSE($A$2+1,'資格賽編組表'!$C$6,'R1編組表'!$C$6,'R2編組表'!$C$6,'R3編組表'!$C$6,'R4編組表'!$C$6),(ROW()-4)*$AA$1,COLUMN()-3),4))</f>
      </c>
      <c r="D16" s="76">
        <f ca="1">IF($AA$1=1,"",LEFT(OFFSET(CHOOSE($A$2+1,'資格賽編組表'!$C$6,'R1編組表'!$C$6,'R2編組表'!$C$6,'R3編組表'!$C$6,'R4編組表'!$C$6),(ROW()-4)*$AA$1,COLUMN()-3),4))</f>
      </c>
      <c r="E16" s="76">
        <f ca="1">IF($AA$1=1,"",LEFT(OFFSET(CHOOSE($A$2+1,'資格賽編組表'!$C$6,'R1編組表'!$C$6,'R2編組表'!$C$6,'R3編組表'!$C$6,'R4編組表'!$C$6),(ROW()-4)*$AA$1,COLUMN()-3),4))</f>
      </c>
      <c r="F16" s="77">
        <f ca="1">IF($AA$1=1,"",LEFT(OFFSET(CHOOSE($A$2+1,'資格賽編組表'!$C$6,'R1編組表'!$C$6,'R2編組表'!$C$6,'R3編組表'!$C$6,'R4編組表'!$C$6),(ROW()-4)*$AA$1,COLUMN()-3),4))</f>
      </c>
      <c r="G16" s="58">
        <f>IF(B16="","",'基本資料'!$B$7+'基本資料'!$L$7*(B16-1)/60/24)</f>
      </c>
      <c r="H16" s="59">
        <f aca="true" t="shared" si="13" ref="H16:P16">IF($B16="","",G16+H$3*100/60/24)</f>
      </c>
      <c r="I16" s="60">
        <f t="shared" si="13"/>
      </c>
      <c r="J16" s="58">
        <f t="shared" si="13"/>
      </c>
      <c r="K16" s="59">
        <f t="shared" si="13"/>
      </c>
      <c r="L16" s="60">
        <f t="shared" si="13"/>
      </c>
      <c r="M16" s="58">
        <f t="shared" si="13"/>
      </c>
      <c r="N16" s="59">
        <f t="shared" si="13"/>
      </c>
      <c r="O16" s="60">
        <f t="shared" si="13"/>
      </c>
      <c r="P16" s="58">
        <f t="shared" si="13"/>
      </c>
    </row>
    <row r="17" spans="1:16" ht="16.5">
      <c r="A17" s="153"/>
      <c r="B17" s="61">
        <f t="shared" si="0"/>
      </c>
      <c r="C17" s="62">
        <f ca="1">IF($AA$1=1,"",LEFT(OFFSET(CHOOSE($A$2+1,'資格賽編組表'!$C$6,'R1編組表'!$C$6,'R2編組表'!$C$6,'R3編組表'!$C$6,'R4編組表'!$C$6),(ROW()-4)*$AA$1,COLUMN()-3),4))</f>
      </c>
      <c r="D17" s="63">
        <f ca="1">IF($AA$1=1,"",LEFT(OFFSET(CHOOSE($A$2+1,'資格賽編組表'!$C$6,'R1編組表'!$C$6,'R2編組表'!$C$6,'R3編組表'!$C$6,'R4編組表'!$C$6),(ROW()-4)*$AA$1,COLUMN()-3),4))</f>
      </c>
      <c r="E17" s="63">
        <f ca="1">IF($AA$1=1,"",LEFT(OFFSET(CHOOSE($A$2+1,'資格賽編組表'!$C$6,'R1編組表'!$C$6,'R2編組表'!$C$6,'R3編組表'!$C$6,'R4編組表'!$C$6),(ROW()-4)*$AA$1,COLUMN()-3),4))</f>
      </c>
      <c r="F17" s="64">
        <f ca="1">IF($AA$1=1,"",LEFT(OFFSET(CHOOSE($A$2+1,'資格賽編組表'!$C$6,'R1編組表'!$C$6,'R2編組表'!$C$6,'R3編組表'!$C$6,'R4編組表'!$C$6),(ROW()-4)*$AA$1,COLUMN()-3),4))</f>
      </c>
      <c r="G17" s="65">
        <f>IF(B17="","",'基本資料'!$B$7+'基本資料'!$L$7*(B17-1)/60/24)</f>
      </c>
      <c r="H17" s="66">
        <f aca="true" t="shared" si="14" ref="H17:P17">IF($B17="","",G17+H$3*100/60/24)</f>
      </c>
      <c r="I17" s="67">
        <f t="shared" si="14"/>
      </c>
      <c r="J17" s="65">
        <f t="shared" si="14"/>
      </c>
      <c r="K17" s="66">
        <f t="shared" si="14"/>
      </c>
      <c r="L17" s="67">
        <f t="shared" si="14"/>
      </c>
      <c r="M17" s="65">
        <f t="shared" si="14"/>
      </c>
      <c r="N17" s="66">
        <f t="shared" si="14"/>
      </c>
      <c r="O17" s="67">
        <f t="shared" si="14"/>
      </c>
      <c r="P17" s="65">
        <f t="shared" si="14"/>
      </c>
    </row>
    <row r="18" spans="1:16" ht="16.5">
      <c r="A18" s="153"/>
      <c r="B18" s="68">
        <f t="shared" si="0"/>
      </c>
      <c r="C18" s="78">
        <f ca="1">IF($AA$1=1,"",LEFT(OFFSET(CHOOSE($A$2+1,'資格賽編組表'!$C$6,'R1編組表'!$C$6,'R2編組表'!$C$6,'R3編組表'!$C$6,'R4編組表'!$C$6),(ROW()-4)*$AA$1,COLUMN()-3),4))</f>
      </c>
      <c r="D18" s="79">
        <f ca="1">IF($AA$1=1,"",LEFT(OFFSET(CHOOSE($A$2+1,'資格賽編組表'!$C$6,'R1編組表'!$C$6,'R2編組表'!$C$6,'R3編組表'!$C$6,'R4編組表'!$C$6),(ROW()-4)*$AA$1,COLUMN()-3),4))</f>
      </c>
      <c r="E18" s="79">
        <f ca="1">IF($AA$1=1,"",LEFT(OFFSET(CHOOSE($A$2+1,'資格賽編組表'!$C$6,'R1編組表'!$C$6,'R2編組表'!$C$6,'R3編組表'!$C$6,'R4編組表'!$C$6),(ROW()-4)*$AA$1,COLUMN()-3),4))</f>
      </c>
      <c r="F18" s="80">
        <f ca="1">IF($AA$1=1,"",LEFT(OFFSET(CHOOSE($A$2+1,'資格賽編組表'!$C$6,'R1編組表'!$C$6,'R2編組表'!$C$6,'R3編組表'!$C$6,'R4編組表'!$C$6),(ROW()-4)*$AA$1,COLUMN()-3),4))</f>
      </c>
      <c r="G18" s="72">
        <f>IF(B18="","",'基本資料'!$B$7+'基本資料'!$L$7*(B18-1)/60/24)</f>
      </c>
      <c r="H18" s="73">
        <f aca="true" t="shared" si="15" ref="H18:P18">IF($B18="","",G18+H$3*100/60/24)</f>
      </c>
      <c r="I18" s="74">
        <f t="shared" si="15"/>
      </c>
      <c r="J18" s="72">
        <f t="shared" si="15"/>
      </c>
      <c r="K18" s="73">
        <f t="shared" si="15"/>
      </c>
      <c r="L18" s="74">
        <f t="shared" si="15"/>
      </c>
      <c r="M18" s="72">
        <f t="shared" si="15"/>
      </c>
      <c r="N18" s="73">
        <f t="shared" si="15"/>
      </c>
      <c r="O18" s="74">
        <f t="shared" si="15"/>
      </c>
      <c r="P18" s="72">
        <f t="shared" si="15"/>
      </c>
    </row>
    <row r="19" spans="1:16" ht="16.5">
      <c r="A19" s="153" t="s">
        <v>103</v>
      </c>
      <c r="B19" s="54">
        <f aca="true" t="shared" si="16" ref="B19:B33">IF(C19="","",ROW()-18)</f>
        <v>1</v>
      </c>
      <c r="C19" s="55" t="str">
        <f ca="1">LEFT(OFFSET(CHOOSE($A$2+1,'資格賽編組表'!$C$18,'R1編組表'!$C$44,'R2編組表'!$C$44,'R3編組表'!$C$44,'R4編組表'!$C$44),(ROW()-19)*$AA$1,COLUMN()-3),4)</f>
        <v>黃思瑄</v>
      </c>
      <c r="D19" s="56" t="str">
        <f ca="1">LEFT(OFFSET(CHOOSE($A$2+1,'資格賽編組表'!$C$18,'R1編組表'!$C$44,'R2編組表'!$C$44,'R3編組表'!$C$44,'R4編組表'!$C$44),(ROW()-19)*$AA$1,COLUMN()-3),4)</f>
        <v>陳怡璇</v>
      </c>
      <c r="E19" s="56" t="str">
        <f ca="1">LEFT(OFFSET(CHOOSE($A$2+1,'資格賽編組表'!$C$18,'R1編組表'!$C$44,'R2編組表'!$C$44,'R3編組表'!$C$44,'R4編組表'!$C$44),(ROW()-19)*$AA$1,COLUMN()-3),4)</f>
        <v>張靖翎</v>
      </c>
      <c r="F19" s="57">
        <f ca="1">LEFT(OFFSET(CHOOSE($A$2+1,'資格賽編組表'!$C$18,'R1編組表'!$C$44,'R2編組表'!$C$44,'R3編組表'!$C$44,'R4編組表'!$C$44),(ROW()-19)*$AA$1,COLUMN()-3),4)</f>
      </c>
      <c r="G19" s="58">
        <f aca="true" t="shared" si="17" ref="G19:G33">IF(B19="","",P37+5/60/24)</f>
        <v>0.3472222222222224</v>
      </c>
      <c r="H19" s="59">
        <f aca="true" t="shared" si="18" ref="H19:P19">IF($B19="","",G19+H$3*100/60/24)</f>
        <v>0.35763888888888906</v>
      </c>
      <c r="I19" s="60">
        <f t="shared" si="18"/>
        <v>0.36805555555555575</v>
      </c>
      <c r="J19" s="58">
        <f t="shared" si="18"/>
        <v>0.3763888888888891</v>
      </c>
      <c r="K19" s="59">
        <f t="shared" si="18"/>
        <v>0.3888888888888891</v>
      </c>
      <c r="L19" s="60">
        <f t="shared" si="18"/>
        <v>0.40138888888888913</v>
      </c>
      <c r="M19" s="58">
        <f t="shared" si="18"/>
        <v>0.4118055555555558</v>
      </c>
      <c r="N19" s="59">
        <f t="shared" si="18"/>
        <v>0.4222222222222225</v>
      </c>
      <c r="O19" s="60">
        <f t="shared" si="18"/>
        <v>0.43055555555555586</v>
      </c>
      <c r="P19" s="58">
        <f t="shared" si="18"/>
        <v>0.44305555555555587</v>
      </c>
    </row>
    <row r="20" spans="1:16" ht="16.5">
      <c r="A20" s="153"/>
      <c r="B20" s="61">
        <f t="shared" si="16"/>
        <v>2</v>
      </c>
      <c r="C20" s="62" t="str">
        <f ca="1">LEFT(OFFSET(CHOOSE($A$2+1,'資格賽編組表'!$C$18,'R1編組表'!$C$44,'R2編組表'!$C$44,'R3編組表'!$C$44,'R4編組表'!$C$44),(ROW()-19)*$AA$1,COLUMN()-3),4)</f>
        <v>羅尹楨</v>
      </c>
      <c r="D20" s="63" t="str">
        <f ca="1">LEFT(OFFSET(CHOOSE($A$2+1,'資格賽編組表'!$C$18,'R1編組表'!$C$44,'R2編組表'!$C$44,'R3編組表'!$C$44,'R4編組表'!$C$44),(ROW()-19)*$AA$1,COLUMN()-3),4)</f>
        <v>鄂鈺涵</v>
      </c>
      <c r="E20" s="63" t="str">
        <f ca="1">LEFT(OFFSET(CHOOSE($A$2+1,'資格賽編組表'!$C$18,'R1編組表'!$C$44,'R2編組表'!$C$44,'R3編組表'!$C$44,'R4編組表'!$C$44),(ROW()-19)*$AA$1,COLUMN()-3),4)</f>
        <v>陳寅柔</v>
      </c>
      <c r="F20" s="64">
        <f ca="1">LEFT(OFFSET(CHOOSE($A$2+1,'資格賽編組表'!$C$18,'R1編組表'!$C$44,'R2編組表'!$C$44,'R3編組表'!$C$44,'R4編組表'!$C$44),(ROW()-19)*$AA$1,COLUMN()-3),4)</f>
      </c>
      <c r="G20" s="65">
        <f t="shared" si="17"/>
        <v>0.35347222222222235</v>
      </c>
      <c r="H20" s="66">
        <f aca="true" t="shared" si="19" ref="H20:P20">IF($B20="","",G20+H$3*100/60/24)</f>
        <v>0.36388888888888904</v>
      </c>
      <c r="I20" s="67">
        <f t="shared" si="19"/>
        <v>0.3743055555555557</v>
      </c>
      <c r="J20" s="65">
        <f t="shared" si="19"/>
        <v>0.3826388888888891</v>
      </c>
      <c r="K20" s="66">
        <f t="shared" si="19"/>
        <v>0.3951388888888891</v>
      </c>
      <c r="L20" s="67">
        <f t="shared" si="19"/>
        <v>0.4076388888888891</v>
      </c>
      <c r="M20" s="65">
        <f t="shared" si="19"/>
        <v>0.4180555555555558</v>
      </c>
      <c r="N20" s="66">
        <f t="shared" si="19"/>
        <v>0.4284722222222225</v>
      </c>
      <c r="O20" s="67">
        <f t="shared" si="19"/>
        <v>0.43680555555555584</v>
      </c>
      <c r="P20" s="65">
        <f t="shared" si="19"/>
        <v>0.44930555555555585</v>
      </c>
    </row>
    <row r="21" spans="1:16" ht="16.5">
      <c r="A21" s="153"/>
      <c r="B21" s="68">
        <f t="shared" si="16"/>
        <v>3</v>
      </c>
      <c r="C21" s="69" t="str">
        <f ca="1">LEFT(OFFSET(CHOOSE($A$2+1,'資格賽編組表'!$C$18,'R1編組表'!$C$44,'R2編組表'!$C$44,'R3編組表'!$C$44,'R4編組表'!$C$44),(ROW()-19)*$AA$1,COLUMN()-3),4)</f>
        <v>陳　薇</v>
      </c>
      <c r="D21" s="70" t="str">
        <f ca="1">LEFT(OFFSET(CHOOSE($A$2+1,'資格賽編組表'!$C$18,'R1編組表'!$C$44,'R2編組表'!$C$44,'R3編組表'!$C$44,'R4編組表'!$C$44),(ROW()-19)*$AA$1,COLUMN()-3),4)</f>
        <v>江雨璇</v>
      </c>
      <c r="E21" s="70" t="str">
        <f ca="1">LEFT(OFFSET(CHOOSE($A$2+1,'資格賽編組表'!$C$18,'R1編組表'!$C$44,'R2編組表'!$C$44,'R3編組表'!$C$44,'R4編組表'!$C$44),(ROW()-19)*$AA$1,COLUMN()-3),4)</f>
        <v>杜宜瑾</v>
      </c>
      <c r="F21" s="71">
        <f ca="1">LEFT(OFFSET(CHOOSE($A$2+1,'資格賽編組表'!$C$18,'R1編組表'!$C$44,'R2編組表'!$C$44,'R3編組表'!$C$44,'R4編組表'!$C$44),(ROW()-19)*$AA$1,COLUMN()-3),4)</f>
      </c>
      <c r="G21" s="72">
        <f t="shared" si="17"/>
        <v>0.3597222222222224</v>
      </c>
      <c r="H21" s="73">
        <f aca="true" t="shared" si="20" ref="H21:P21">IF($B21="","",G21+H$3*100/60/24)</f>
        <v>0.3701388888888891</v>
      </c>
      <c r="I21" s="74">
        <f t="shared" si="20"/>
        <v>0.38055555555555576</v>
      </c>
      <c r="J21" s="72">
        <f t="shared" si="20"/>
        <v>0.3888888888888891</v>
      </c>
      <c r="K21" s="73">
        <f t="shared" si="20"/>
        <v>0.40138888888888913</v>
      </c>
      <c r="L21" s="74">
        <f t="shared" si="20"/>
        <v>0.41388888888888914</v>
      </c>
      <c r="M21" s="72">
        <f t="shared" si="20"/>
        <v>0.4243055555555558</v>
      </c>
      <c r="N21" s="73">
        <f t="shared" si="20"/>
        <v>0.4347222222222225</v>
      </c>
      <c r="O21" s="74">
        <f t="shared" si="20"/>
        <v>0.44305555555555587</v>
      </c>
      <c r="P21" s="72">
        <f t="shared" si="20"/>
        <v>0.4555555555555559</v>
      </c>
    </row>
    <row r="22" spans="1:16" ht="16.5">
      <c r="A22" s="153"/>
      <c r="B22" s="54">
        <f t="shared" si="16"/>
        <v>4</v>
      </c>
      <c r="C22" s="75" t="str">
        <f ca="1">LEFT(OFFSET(CHOOSE($A$2+1,'資格賽編組表'!$C$18,'R1編組表'!$C$44,'R2編組表'!$C$44,'R3編組表'!$C$44,'R4編組表'!$C$44),(ROW()-19)*$AA$1,COLUMN()-3),4)</f>
        <v>張　慈</v>
      </c>
      <c r="D22" s="76" t="str">
        <f ca="1">LEFT(OFFSET(CHOOSE($A$2+1,'資格賽編組表'!$C$18,'R1編組表'!$C$44,'R2編組表'!$C$44,'R3編組表'!$C$44,'R4編組表'!$C$44),(ROW()-19)*$AA$1,COLUMN()-3),4)</f>
        <v>唐瑋安</v>
      </c>
      <c r="E22" s="76" t="str">
        <f ca="1">LEFT(OFFSET(CHOOSE($A$2+1,'資格賽編組表'!$C$18,'R1編組表'!$C$44,'R2編組表'!$C$44,'R3編組表'!$C$44,'R4編組表'!$C$44),(ROW()-19)*$AA$1,COLUMN()-3),4)</f>
        <v>廖珮妤</v>
      </c>
      <c r="F22" s="77" t="str">
        <f ca="1">LEFT(OFFSET(CHOOSE($A$2+1,'資格賽編組表'!$C$18,'R1編組表'!$C$44,'R2編組表'!$C$44,'R3編組表'!$C$44,'R4編組表'!$C$44),(ROW()-19)*$AA$1,COLUMN()-3),4)</f>
        <v>吳佳瑩</v>
      </c>
      <c r="G22" s="58">
        <f t="shared" si="17"/>
        <v>0.36597222222222237</v>
      </c>
      <c r="H22" s="59">
        <f aca="true" t="shared" si="21" ref="H22:P22">IF($B22="","",G22+H$3*100/60/24)</f>
        <v>0.37638888888888905</v>
      </c>
      <c r="I22" s="60">
        <f t="shared" si="21"/>
        <v>0.38680555555555574</v>
      </c>
      <c r="J22" s="58">
        <f t="shared" si="21"/>
        <v>0.3951388888888891</v>
      </c>
      <c r="K22" s="59">
        <f t="shared" si="21"/>
        <v>0.4076388888888891</v>
      </c>
      <c r="L22" s="60">
        <f t="shared" si="21"/>
        <v>0.4201388888888891</v>
      </c>
      <c r="M22" s="58">
        <f t="shared" si="21"/>
        <v>0.4305555555555558</v>
      </c>
      <c r="N22" s="59">
        <f t="shared" si="21"/>
        <v>0.4409722222222225</v>
      </c>
      <c r="O22" s="60">
        <f t="shared" si="21"/>
        <v>0.44930555555555585</v>
      </c>
      <c r="P22" s="58">
        <f t="shared" si="21"/>
        <v>0.46180555555555586</v>
      </c>
    </row>
    <row r="23" spans="1:16" ht="16.5">
      <c r="A23" s="153"/>
      <c r="B23" s="61">
        <f t="shared" si="16"/>
        <v>5</v>
      </c>
      <c r="C23" s="62" t="str">
        <f ca="1">LEFT(OFFSET(CHOOSE($A$2+1,'資格賽編組表'!$C$18,'R1編組表'!$C$44,'R2編組表'!$C$44,'R3編組表'!$C$44,'R4編組表'!$C$44),(ROW()-19)*$AA$1,COLUMN()-3),4)</f>
        <v>林張恆</v>
      </c>
      <c r="D23" s="63" t="str">
        <f ca="1">LEFT(OFFSET(CHOOSE($A$2+1,'資格賽編組表'!$C$18,'R1編組表'!$C$44,'R2編組表'!$C$44,'R3編組表'!$C$44,'R4編組表'!$C$44),(ROW()-19)*$AA$1,COLUMN()-3),4)</f>
        <v>洪嘉駿</v>
      </c>
      <c r="E23" s="63" t="str">
        <f ca="1">LEFT(OFFSET(CHOOSE($A$2+1,'資格賽編組表'!$C$18,'R1編組表'!$C$44,'R2編組表'!$C$44,'R3編組表'!$C$44,'R4編組表'!$C$44),(ROW()-19)*$AA$1,COLUMN()-3),4)</f>
        <v>張佑健</v>
      </c>
      <c r="F23" s="64" t="str">
        <f ca="1">LEFT(OFFSET(CHOOSE($A$2+1,'資格賽編組表'!$C$18,'R1編組表'!$C$44,'R2編組表'!$C$44,'R3編組表'!$C$44,'R4編組表'!$C$44),(ROW()-19)*$AA$1,COLUMN()-3),4)</f>
        <v>蔡瑞杰</v>
      </c>
      <c r="G23" s="65">
        <f t="shared" si="17"/>
        <v>0.3722222222222224</v>
      </c>
      <c r="H23" s="66">
        <f aca="true" t="shared" si="22" ref="H23:P23">IF($B23="","",G23+H$3*100/60/24)</f>
        <v>0.3826388888888891</v>
      </c>
      <c r="I23" s="67">
        <f t="shared" si="22"/>
        <v>0.39305555555555577</v>
      </c>
      <c r="J23" s="65">
        <f t="shared" si="22"/>
        <v>0.40138888888888913</v>
      </c>
      <c r="K23" s="66">
        <f t="shared" si="22"/>
        <v>0.41388888888888914</v>
      </c>
      <c r="L23" s="67">
        <f t="shared" si="22"/>
        <v>0.42638888888888915</v>
      </c>
      <c r="M23" s="65">
        <f t="shared" si="22"/>
        <v>0.43680555555555584</v>
      </c>
      <c r="N23" s="66">
        <f t="shared" si="22"/>
        <v>0.4472222222222225</v>
      </c>
      <c r="O23" s="67">
        <f t="shared" si="22"/>
        <v>0.4555555555555559</v>
      </c>
      <c r="P23" s="65">
        <f t="shared" si="22"/>
        <v>0.4680555555555559</v>
      </c>
    </row>
    <row r="24" spans="1:16" ht="16.5">
      <c r="A24" s="153"/>
      <c r="B24" s="68">
        <f t="shared" si="16"/>
        <v>6</v>
      </c>
      <c r="C24" s="69" t="str">
        <f ca="1">LEFT(OFFSET(CHOOSE($A$2+1,'資格賽編組表'!$C$18,'R1編組表'!$C$44,'R2編組表'!$C$44,'R3編組表'!$C$44,'R4編組表'!$C$44),(ROW()-19)*$AA$1,COLUMN()-3),4)</f>
        <v>賴嘉一</v>
      </c>
      <c r="D24" s="70" t="str">
        <f ca="1">LEFT(OFFSET(CHOOSE($A$2+1,'資格賽編組表'!$C$18,'R1編組表'!$C$44,'R2編組表'!$C$44,'R3編組表'!$C$44,'R4編組表'!$C$44),(ROW()-19)*$AA$1,COLUMN()-3),4)</f>
        <v>馬家富</v>
      </c>
      <c r="E24" s="70" t="str">
        <f ca="1">LEFT(OFFSET(CHOOSE($A$2+1,'資格賽編組表'!$C$18,'R1編組表'!$C$44,'R2編組表'!$C$44,'R3編組表'!$C$44,'R4編組表'!$C$44),(ROW()-19)*$AA$1,COLUMN()-3),4)</f>
        <v>施俊宇</v>
      </c>
      <c r="F24" s="71" t="str">
        <f ca="1">LEFT(OFFSET(CHOOSE($A$2+1,'資格賽編組表'!$C$18,'R1編組表'!$C$44,'R2編組表'!$C$44,'R3編組表'!$C$44,'R4編組表'!$C$44),(ROW()-19)*$AA$1,COLUMN()-3),4)</f>
        <v>許瑋哲</v>
      </c>
      <c r="G24" s="72">
        <f t="shared" si="17"/>
        <v>0.3784722222222224</v>
      </c>
      <c r="H24" s="73">
        <f aca="true" t="shared" si="23" ref="H24:P24">IF($B24="","",G24+H$3*100/60/24)</f>
        <v>0.38888888888888906</v>
      </c>
      <c r="I24" s="74">
        <f t="shared" si="23"/>
        <v>0.39930555555555575</v>
      </c>
      <c r="J24" s="72">
        <f t="shared" si="23"/>
        <v>0.4076388888888891</v>
      </c>
      <c r="K24" s="73">
        <f t="shared" si="23"/>
        <v>0.4201388888888891</v>
      </c>
      <c r="L24" s="74">
        <f t="shared" si="23"/>
        <v>0.43263888888888913</v>
      </c>
      <c r="M24" s="72">
        <f t="shared" si="23"/>
        <v>0.4430555555555558</v>
      </c>
      <c r="N24" s="73">
        <f t="shared" si="23"/>
        <v>0.4534722222222225</v>
      </c>
      <c r="O24" s="74">
        <f t="shared" si="23"/>
        <v>0.46180555555555586</v>
      </c>
      <c r="P24" s="72">
        <f t="shared" si="23"/>
        <v>0.47430555555555587</v>
      </c>
    </row>
    <row r="25" spans="1:16" ht="16.5">
      <c r="A25" s="153"/>
      <c r="B25" s="54">
        <f t="shared" si="16"/>
        <v>7</v>
      </c>
      <c r="C25" s="75" t="str">
        <f ca="1">LEFT(OFFSET(CHOOSE($A$2+1,'資格賽編組表'!$C$18,'R1編組表'!$C$44,'R2編組表'!$C$44,'R3編組表'!$C$44,'R4編組表'!$C$44),(ROW()-19)*$AA$1,COLUMN()-3),4)</f>
        <v>翁一修</v>
      </c>
      <c r="D25" s="76" t="str">
        <f ca="1">LEFT(OFFSET(CHOOSE($A$2+1,'資格賽編組表'!$C$18,'R1編組表'!$C$44,'R2編組表'!$C$44,'R3編組表'!$C$44,'R4編組表'!$C$44),(ROW()-19)*$AA$1,COLUMN()-3),4)</f>
        <v>駱則維</v>
      </c>
      <c r="E25" s="76" t="str">
        <f ca="1">LEFT(OFFSET(CHOOSE($A$2+1,'資格賽編組表'!$C$18,'R1編組表'!$C$44,'R2編組表'!$C$44,'R3編組表'!$C$44,'R4編組表'!$C$44),(ROW()-19)*$AA$1,COLUMN()-3),4)</f>
        <v>鍾力新</v>
      </c>
      <c r="F25" s="77" t="str">
        <f ca="1">LEFT(OFFSET(CHOOSE($A$2+1,'資格賽編組表'!$C$18,'R1編組表'!$C$44,'R2編組表'!$C$44,'R3編組表'!$C$44,'R4編組表'!$C$44),(ROW()-19)*$AA$1,COLUMN()-3),4)</f>
        <v>溫楨祥</v>
      </c>
      <c r="G25" s="58">
        <f t="shared" si="17"/>
        <v>0.38472222222222235</v>
      </c>
      <c r="H25" s="59">
        <f aca="true" t="shared" si="24" ref="H25:P25">IF($B25="","",G25+H$3*100/60/24)</f>
        <v>0.39513888888888904</v>
      </c>
      <c r="I25" s="60">
        <f t="shared" si="24"/>
        <v>0.4055555555555557</v>
      </c>
      <c r="J25" s="58">
        <f t="shared" si="24"/>
        <v>0.4138888888888891</v>
      </c>
      <c r="K25" s="59">
        <f t="shared" si="24"/>
        <v>0.4263888888888891</v>
      </c>
      <c r="L25" s="60">
        <f t="shared" si="24"/>
        <v>0.4388888888888891</v>
      </c>
      <c r="M25" s="58">
        <f t="shared" si="24"/>
        <v>0.4493055555555558</v>
      </c>
      <c r="N25" s="59">
        <f t="shared" si="24"/>
        <v>0.4597222222222225</v>
      </c>
      <c r="O25" s="60">
        <f t="shared" si="24"/>
        <v>0.46805555555555584</v>
      </c>
      <c r="P25" s="58">
        <f t="shared" si="24"/>
        <v>0.48055555555555585</v>
      </c>
    </row>
    <row r="26" spans="1:16" ht="16.5">
      <c r="A26" s="153"/>
      <c r="B26" s="61">
        <f t="shared" si="16"/>
        <v>8</v>
      </c>
      <c r="C26" s="62" t="str">
        <f ca="1">LEFT(OFFSET(CHOOSE($A$2+1,'資格賽編組表'!$C$18,'R1編組表'!$C$44,'R2編組表'!$C$44,'R3編組表'!$C$44,'R4編組表'!$C$44),(ROW()-19)*$AA$1,COLUMN()-3),4)</f>
        <v>蔡顓至</v>
      </c>
      <c r="D26" s="63" t="str">
        <f ca="1">LEFT(OFFSET(CHOOSE($A$2+1,'資格賽編組表'!$C$18,'R1編組表'!$C$44,'R2編組表'!$C$44,'R3編組表'!$C$44,'R4編組表'!$C$44),(ROW()-19)*$AA$1,COLUMN()-3),4)</f>
        <v>邱瀚緯</v>
      </c>
      <c r="E26" s="63" t="str">
        <f ca="1">LEFT(OFFSET(CHOOSE($A$2+1,'資格賽編組表'!$C$18,'R1編組表'!$C$44,'R2編組表'!$C$44,'R3編組表'!$C$44,'R4編組表'!$C$44),(ROW()-19)*$AA$1,COLUMN()-3),4)</f>
        <v>林煒傑</v>
      </c>
      <c r="F26" s="64" t="str">
        <f ca="1">LEFT(OFFSET(CHOOSE($A$2+1,'資格賽編組表'!$C$18,'R1編組表'!$C$44,'R2編組表'!$C$44,'R3編組表'!$C$44,'R4編組表'!$C$44),(ROW()-19)*$AA$1,COLUMN()-3),4)</f>
        <v>江以晨</v>
      </c>
      <c r="G26" s="65">
        <f t="shared" si="17"/>
        <v>0.3909722222222224</v>
      </c>
      <c r="H26" s="66">
        <f aca="true" t="shared" si="25" ref="H26:P26">IF($B26="","",G26+H$3*100/60/24)</f>
        <v>0.4013888888888891</v>
      </c>
      <c r="I26" s="67">
        <f t="shared" si="25"/>
        <v>0.41180555555555576</v>
      </c>
      <c r="J26" s="65">
        <f t="shared" si="25"/>
        <v>0.4201388888888891</v>
      </c>
      <c r="K26" s="66">
        <f t="shared" si="25"/>
        <v>0.43263888888888913</v>
      </c>
      <c r="L26" s="67">
        <f t="shared" si="25"/>
        <v>0.44513888888888914</v>
      </c>
      <c r="M26" s="65">
        <f t="shared" si="25"/>
        <v>0.4555555555555558</v>
      </c>
      <c r="N26" s="66">
        <f t="shared" si="25"/>
        <v>0.4659722222222225</v>
      </c>
      <c r="O26" s="67">
        <f t="shared" si="25"/>
        <v>0.47430555555555587</v>
      </c>
      <c r="P26" s="65">
        <f t="shared" si="25"/>
        <v>0.4868055555555559</v>
      </c>
    </row>
    <row r="27" spans="1:16" ht="16.5">
      <c r="A27" s="153"/>
      <c r="B27" s="68">
        <f t="shared" si="16"/>
      </c>
      <c r="C27" s="69">
        <f ca="1">LEFT(OFFSET(CHOOSE($A$2+1,'資格賽編組表'!$C$18,'R1編組表'!$C$44,'R2編組表'!$C$44,'R3編組表'!$C$44,'R4編組表'!$C$44),(ROW()-19)*$AA$1,COLUMN()-3),4)</f>
      </c>
      <c r="D27" s="70">
        <f ca="1">LEFT(OFFSET(CHOOSE($A$2+1,'資格賽編組表'!$C$18,'R1編組表'!$C$44,'R2編組表'!$C$44,'R3編組表'!$C$44,'R4編組表'!$C$44),(ROW()-19)*$AA$1,COLUMN()-3),4)</f>
      </c>
      <c r="E27" s="70">
        <f ca="1">LEFT(OFFSET(CHOOSE($A$2+1,'資格賽編組表'!$C$18,'R1編組表'!$C$44,'R2編組表'!$C$44,'R3編組表'!$C$44,'R4編組表'!$C$44),(ROW()-19)*$AA$1,COLUMN()-3),4)</f>
      </c>
      <c r="F27" s="71">
        <f ca="1">LEFT(OFFSET(CHOOSE($A$2+1,'資格賽編組表'!$C$18,'R1編組表'!$C$44,'R2編組表'!$C$44,'R3編組表'!$C$44,'R4編組表'!$C$44),(ROW()-19)*$AA$1,COLUMN()-3),4)</f>
      </c>
      <c r="G27" s="72">
        <f t="shared" si="17"/>
      </c>
      <c r="H27" s="73">
        <f aca="true" t="shared" si="26" ref="H27:P27">IF($B27="","",G27+H$3*100/60/24)</f>
      </c>
      <c r="I27" s="74">
        <f t="shared" si="26"/>
      </c>
      <c r="J27" s="72">
        <f t="shared" si="26"/>
      </c>
      <c r="K27" s="73">
        <f t="shared" si="26"/>
      </c>
      <c r="L27" s="74">
        <f t="shared" si="26"/>
      </c>
      <c r="M27" s="72">
        <f t="shared" si="26"/>
      </c>
      <c r="N27" s="73">
        <f t="shared" si="26"/>
      </c>
      <c r="O27" s="74">
        <f t="shared" si="26"/>
      </c>
      <c r="P27" s="72">
        <f t="shared" si="26"/>
      </c>
    </row>
    <row r="28" spans="1:16" ht="16.5">
      <c r="A28" s="153"/>
      <c r="B28" s="54">
        <f t="shared" si="16"/>
      </c>
      <c r="C28" s="75">
        <f ca="1">LEFT(OFFSET(CHOOSE($A$2+1,'資格賽編組表'!$C$18,'R1編組表'!$C$44,'R2編組表'!$C$44,'R3編組表'!$C$44,'R4編組表'!$C$44),(ROW()-19)*$AA$1,COLUMN()-3),4)</f>
      </c>
      <c r="D28" s="76">
        <f ca="1">LEFT(OFFSET(CHOOSE($A$2+1,'資格賽編組表'!$C$18,'R1編組表'!$C$44,'R2編組表'!$C$44,'R3編組表'!$C$44,'R4編組表'!$C$44),(ROW()-19)*$AA$1,COLUMN()-3),4)</f>
      </c>
      <c r="E28" s="76">
        <f ca="1">LEFT(OFFSET(CHOOSE($A$2+1,'資格賽編組表'!$C$18,'R1編組表'!$C$44,'R2編組表'!$C$44,'R3編組表'!$C$44,'R4編組表'!$C$44),(ROW()-19)*$AA$1,COLUMN()-3),4)</f>
      </c>
      <c r="F28" s="77">
        <f ca="1">LEFT(OFFSET(CHOOSE($A$2+1,'資格賽編組表'!$C$18,'R1編組表'!$C$44,'R2編組表'!$C$44,'R3編組表'!$C$44,'R4編組表'!$C$44),(ROW()-19)*$AA$1,COLUMN()-3),4)</f>
      </c>
      <c r="G28" s="58">
        <f t="shared" si="17"/>
      </c>
      <c r="H28" s="59">
        <f aca="true" t="shared" si="27" ref="H28:P28">IF($B28="","",G28+H$3*100/60/24)</f>
      </c>
      <c r="I28" s="60">
        <f t="shared" si="27"/>
      </c>
      <c r="J28" s="58">
        <f t="shared" si="27"/>
      </c>
      <c r="K28" s="59">
        <f t="shared" si="27"/>
      </c>
      <c r="L28" s="60">
        <f t="shared" si="27"/>
      </c>
      <c r="M28" s="58">
        <f t="shared" si="27"/>
      </c>
      <c r="N28" s="59">
        <f t="shared" si="27"/>
      </c>
      <c r="O28" s="60">
        <f t="shared" si="27"/>
      </c>
      <c r="P28" s="58">
        <f t="shared" si="27"/>
      </c>
    </row>
    <row r="29" spans="1:16" ht="16.5">
      <c r="A29" s="153"/>
      <c r="B29" s="61">
        <f t="shared" si="16"/>
      </c>
      <c r="C29" s="62">
        <f ca="1">IF($AA$1=1,"",LEFT(OFFSET(CHOOSE($A$2+1,'資格賽編組表'!$C$18,'R1編組表'!$C$44,'R2編組表'!$C$44,'R3編組表'!$C$44,'R4編組表'!$C$44),(ROW()-19)*$AA$1,COLUMN()-3),4))</f>
      </c>
      <c r="D29" s="63">
        <f ca="1">IF($AA$1=1,"",LEFT(OFFSET(CHOOSE($A$2+1,'資格賽編組表'!$C$18,'R1編組表'!$C$44,'R2編組表'!$C$44,'R3編組表'!$C$44,'R4編組表'!$C$44),(ROW()-19)*$AA$1,COLUMN()-3),4))</f>
      </c>
      <c r="E29" s="63">
        <f ca="1">IF($AA$1=1,"",LEFT(OFFSET(CHOOSE($A$2+1,'資格賽編組表'!$C$18,'R1編組表'!$C$44,'R2編組表'!$C$44,'R3編組表'!$C$44,'R4編組表'!$C$44),(ROW()-19)*$AA$1,COLUMN()-3),4))</f>
      </c>
      <c r="F29" s="64">
        <f ca="1">IF($AA$1=1,"",LEFT(OFFSET(CHOOSE($A$2+1,'資格賽編組表'!$C$18,'R1編組表'!$C$44,'R2編組表'!$C$44,'R3編組表'!$C$44,'R4編組表'!$C$44),(ROW()-19)*$AA$1,COLUMN()-3),4))</f>
      </c>
      <c r="G29" s="65">
        <f t="shared" si="17"/>
      </c>
      <c r="H29" s="66">
        <f aca="true" t="shared" si="28" ref="H29:P29">IF($B29="","",G29+H$3*100/60/24)</f>
      </c>
      <c r="I29" s="67">
        <f t="shared" si="28"/>
      </c>
      <c r="J29" s="65">
        <f t="shared" si="28"/>
      </c>
      <c r="K29" s="66">
        <f t="shared" si="28"/>
      </c>
      <c r="L29" s="67">
        <f t="shared" si="28"/>
      </c>
      <c r="M29" s="65">
        <f t="shared" si="28"/>
      </c>
      <c r="N29" s="66">
        <f t="shared" si="28"/>
      </c>
      <c r="O29" s="67">
        <f t="shared" si="28"/>
      </c>
      <c r="P29" s="65">
        <f t="shared" si="28"/>
      </c>
    </row>
    <row r="30" spans="1:16" ht="16.5">
      <c r="A30" s="153"/>
      <c r="B30" s="68">
        <f t="shared" si="16"/>
      </c>
      <c r="C30" s="69">
        <f ca="1">IF($AA$1=1,"",LEFT(OFFSET(CHOOSE($A$2+1,'資格賽編組表'!$C$18,'R1編組表'!$C$44,'R2編組表'!$C$44,'R3編組表'!$C$44,'R4編組表'!$C$44),(ROW()-19)*$AA$1,COLUMN()-3),4))</f>
      </c>
      <c r="D30" s="70">
        <f ca="1">IF($AA$1=1,"",LEFT(OFFSET(CHOOSE($A$2+1,'資格賽編組表'!$C$18,'R1編組表'!$C$44,'R2編組表'!$C$44,'R3編組表'!$C$44,'R4編組表'!$C$44),(ROW()-19)*$AA$1,COLUMN()-3),4))</f>
      </c>
      <c r="E30" s="70">
        <f ca="1">IF($AA$1=1,"",LEFT(OFFSET(CHOOSE($A$2+1,'資格賽編組表'!$C$18,'R1編組表'!$C$44,'R2編組表'!$C$44,'R3編組表'!$C$44,'R4編組表'!$C$44),(ROW()-19)*$AA$1,COLUMN()-3),4))</f>
      </c>
      <c r="F30" s="71">
        <f ca="1">IF($AA$1=1,"",LEFT(OFFSET(CHOOSE($A$2+1,'資格賽編組表'!$C$18,'R1編組表'!$C$44,'R2編組表'!$C$44,'R3編組表'!$C$44,'R4編組表'!$C$44),(ROW()-19)*$AA$1,COLUMN()-3),4))</f>
      </c>
      <c r="G30" s="72">
        <f t="shared" si="17"/>
      </c>
      <c r="H30" s="73">
        <f aca="true" t="shared" si="29" ref="H30:P30">IF($B30="","",G30+H$3*100/60/24)</f>
      </c>
      <c r="I30" s="74">
        <f t="shared" si="29"/>
      </c>
      <c r="J30" s="72">
        <f t="shared" si="29"/>
      </c>
      <c r="K30" s="73">
        <f t="shared" si="29"/>
      </c>
      <c r="L30" s="74">
        <f t="shared" si="29"/>
      </c>
      <c r="M30" s="72">
        <f t="shared" si="29"/>
      </c>
      <c r="N30" s="73">
        <f t="shared" si="29"/>
      </c>
      <c r="O30" s="74">
        <f t="shared" si="29"/>
      </c>
      <c r="P30" s="72">
        <f t="shared" si="29"/>
      </c>
    </row>
    <row r="31" spans="1:16" ht="16.5">
      <c r="A31" s="153"/>
      <c r="B31" s="54">
        <f t="shared" si="16"/>
      </c>
      <c r="C31" s="75">
        <f ca="1">IF($AA$1=1,"",LEFT(OFFSET(CHOOSE($A$2+1,'資格賽編組表'!$C$18,'R1編組表'!$C$44,'R2編組表'!$C$44,'R3編組表'!$C$44,'R4編組表'!$C$44),(ROW()-19)*$AA$1,COLUMN()-3),4))</f>
      </c>
      <c r="D31" s="76">
        <f ca="1">IF($AA$1=1,"",LEFT(OFFSET(CHOOSE($A$2+1,'資格賽編組表'!$C$18,'R1編組表'!$C$44,'R2編組表'!$C$44,'R3編組表'!$C$44,'R4編組表'!$C$44),(ROW()-19)*$AA$1,COLUMN()-3),4))</f>
      </c>
      <c r="E31" s="76">
        <f ca="1">IF($AA$1=1,"",LEFT(OFFSET(CHOOSE($A$2+1,'資格賽編組表'!$C$18,'R1編組表'!$C$44,'R2編組表'!$C$44,'R3編組表'!$C$44,'R4編組表'!$C$44),(ROW()-19)*$AA$1,COLUMN()-3),4))</f>
      </c>
      <c r="F31" s="77">
        <f ca="1">IF($AA$1=1,"",LEFT(OFFSET(CHOOSE($A$2+1,'資格賽編組表'!$C$18,'R1編組表'!$C$44,'R2編組表'!$C$44,'R3編組表'!$C$44,'R4編組表'!$C$44),(ROW()-19)*$AA$1,COLUMN()-3),4))</f>
      </c>
      <c r="G31" s="58">
        <f t="shared" si="17"/>
      </c>
      <c r="H31" s="59">
        <f aca="true" t="shared" si="30" ref="H31:P31">IF($B31="","",G31+H$3*100/60/24)</f>
      </c>
      <c r="I31" s="60">
        <f t="shared" si="30"/>
      </c>
      <c r="J31" s="58">
        <f t="shared" si="30"/>
      </c>
      <c r="K31" s="59">
        <f t="shared" si="30"/>
      </c>
      <c r="L31" s="60">
        <f t="shared" si="30"/>
      </c>
      <c r="M31" s="58">
        <f t="shared" si="30"/>
      </c>
      <c r="N31" s="59">
        <f t="shared" si="30"/>
      </c>
      <c r="O31" s="60">
        <f t="shared" si="30"/>
      </c>
      <c r="P31" s="58">
        <f t="shared" si="30"/>
      </c>
    </row>
    <row r="32" spans="1:16" ht="16.5">
      <c r="A32" s="153"/>
      <c r="B32" s="61">
        <f t="shared" si="16"/>
      </c>
      <c r="C32" s="62">
        <f ca="1">IF($AA$1=1,"",LEFT(OFFSET(CHOOSE($A$2+1,'資格賽編組表'!$C$18,'R1編組表'!$C$44,'R2編組表'!$C$44,'R3編組表'!$C$44,'R4編組表'!$C$44),(ROW()-19)*$AA$1,COLUMN()-3),4))</f>
      </c>
      <c r="D32" s="63">
        <f ca="1">IF($AA$1=1,"",LEFT(OFFSET(CHOOSE($A$2+1,'資格賽編組表'!$C$18,'R1編組表'!$C$44,'R2編組表'!$C$44,'R3編組表'!$C$44,'R4編組表'!$C$44),(ROW()-19)*$AA$1,COLUMN()-3),4))</f>
      </c>
      <c r="E32" s="63">
        <f ca="1">IF($AA$1=1,"",LEFT(OFFSET(CHOOSE($A$2+1,'資格賽編組表'!$C$18,'R1編組表'!$C$44,'R2編組表'!$C$44,'R3編組表'!$C$44,'R4編組表'!$C$44),(ROW()-19)*$AA$1,COLUMN()-3),4))</f>
      </c>
      <c r="F32" s="64">
        <f ca="1">IF($AA$1=1,"",LEFT(OFFSET(CHOOSE($A$2+1,'資格賽編組表'!$C$18,'R1編組表'!$C$44,'R2編組表'!$C$44,'R3編組表'!$C$44,'R4編組表'!$C$44),(ROW()-19)*$AA$1,COLUMN()-3),4))</f>
      </c>
      <c r="G32" s="65">
        <f t="shared" si="17"/>
      </c>
      <c r="H32" s="66">
        <f aca="true" t="shared" si="31" ref="H32:P32">IF($B32="","",G32+H$3*100/60/24)</f>
      </c>
      <c r="I32" s="67">
        <f t="shared" si="31"/>
      </c>
      <c r="J32" s="65">
        <f t="shared" si="31"/>
      </c>
      <c r="K32" s="66">
        <f t="shared" si="31"/>
      </c>
      <c r="L32" s="67">
        <f t="shared" si="31"/>
      </c>
      <c r="M32" s="65">
        <f t="shared" si="31"/>
      </c>
      <c r="N32" s="66">
        <f t="shared" si="31"/>
      </c>
      <c r="O32" s="67">
        <f t="shared" si="31"/>
      </c>
      <c r="P32" s="65">
        <f t="shared" si="31"/>
      </c>
    </row>
    <row r="33" spans="1:16" ht="16.5">
      <c r="A33" s="153"/>
      <c r="B33" s="68">
        <f t="shared" si="16"/>
      </c>
      <c r="C33" s="78">
        <f ca="1">IF($AA$1=1,"",LEFT(OFFSET(CHOOSE($A$2+1,'資格賽編組表'!$C$18,'R1編組表'!$C$44,'R2編組表'!$C$44,'R3編組表'!$C$44,'R4編組表'!$C$44),(ROW()-19)*$AA$1,COLUMN()-3),4))</f>
      </c>
      <c r="D33" s="79">
        <f ca="1">IF($AA$1=1,"",LEFT(OFFSET(CHOOSE($A$2+1,'資格賽編組表'!$C$18,'R1編組表'!$C$44,'R2編組表'!$C$44,'R3編組表'!$C$44,'R4編組表'!$C$44),(ROW()-19)*$AA$1,COLUMN()-3),4))</f>
      </c>
      <c r="E33" s="79">
        <f ca="1">IF($AA$1=1,"",LEFT(OFFSET(CHOOSE($A$2+1,'資格賽編組表'!$C$18,'R1編組表'!$C$44,'R2編組表'!$C$44,'R3編組表'!$C$44,'R4編組表'!$C$44),(ROW()-19)*$AA$1,COLUMN()-3),4))</f>
      </c>
      <c r="F33" s="80">
        <f ca="1">IF($AA$1=1,"",LEFT(OFFSET(CHOOSE($A$2+1,'資格賽編組表'!$C$18,'R1編組表'!$C$44,'R2編組表'!$C$44,'R3編組表'!$C$44,'R4編組表'!$C$44),(ROW()-19)*$AA$1,COLUMN()-3),4))</f>
      </c>
      <c r="G33" s="72">
        <f t="shared" si="17"/>
      </c>
      <c r="H33" s="73">
        <f aca="true" t="shared" si="32" ref="H33:P33">IF($B33="","",G33+H$3*100/60/24)</f>
      </c>
      <c r="I33" s="74">
        <f t="shared" si="32"/>
      </c>
      <c r="J33" s="72">
        <f t="shared" si="32"/>
      </c>
      <c r="K33" s="73">
        <f t="shared" si="32"/>
      </c>
      <c r="L33" s="74">
        <f t="shared" si="32"/>
      </c>
      <c r="M33" s="72">
        <f t="shared" si="32"/>
      </c>
      <c r="N33" s="73">
        <f t="shared" si="32"/>
      </c>
      <c r="O33" s="74">
        <f t="shared" si="32"/>
      </c>
      <c r="P33" s="72">
        <f t="shared" si="32"/>
      </c>
    </row>
    <row r="34" spans="1:16" ht="16.5">
      <c r="A34" s="154" t="str">
        <f>A1</f>
        <v>中華民國103年渣打全國業餘高爾夫秋季排名賽</v>
      </c>
      <c r="B34" s="154"/>
      <c r="C34" s="154"/>
      <c r="D34" s="154"/>
      <c r="E34" s="154"/>
      <c r="F34" s="154"/>
      <c r="G34" s="49" t="s">
        <v>100</v>
      </c>
      <c r="H34" s="49">
        <v>10</v>
      </c>
      <c r="I34" s="49">
        <v>11</v>
      </c>
      <c r="J34" s="49">
        <v>12</v>
      </c>
      <c r="K34" s="49">
        <v>13</v>
      </c>
      <c r="L34" s="49">
        <v>14</v>
      </c>
      <c r="M34" s="49">
        <v>15</v>
      </c>
      <c r="N34" s="49">
        <v>16</v>
      </c>
      <c r="O34" s="49">
        <v>17</v>
      </c>
      <c r="P34" s="49">
        <v>18</v>
      </c>
    </row>
    <row r="35" spans="1:16" ht="16.5">
      <c r="A35" s="156">
        <f>A2</f>
        <v>0</v>
      </c>
      <c r="B35" s="156"/>
      <c r="C35" s="156"/>
      <c r="D35" s="81"/>
      <c r="E35" s="157">
        <f>E2</f>
        <v>42156</v>
      </c>
      <c r="F35" s="158"/>
      <c r="G35" s="49" t="s">
        <v>101</v>
      </c>
      <c r="H35" s="51">
        <f>'基本資料'!K5</f>
        <v>4</v>
      </c>
      <c r="I35" s="49">
        <f>'基本資料'!L5</f>
        <v>5</v>
      </c>
      <c r="J35" s="49">
        <f>'基本資料'!M5</f>
        <v>4</v>
      </c>
      <c r="K35" s="49">
        <f>'基本資料'!N5</f>
        <v>3</v>
      </c>
      <c r="L35" s="49">
        <f>'基本資料'!O5</f>
        <v>4</v>
      </c>
      <c r="M35" s="49">
        <f>'基本資料'!P5</f>
        <v>4</v>
      </c>
      <c r="N35" s="49">
        <f>'基本資料'!Q5</f>
        <v>3</v>
      </c>
      <c r="O35" s="49">
        <f>'基本資料'!R5</f>
        <v>5</v>
      </c>
      <c r="P35" s="49">
        <f>'基本資料'!S5</f>
        <v>4</v>
      </c>
    </row>
    <row r="36" spans="1:16" ht="16.5">
      <c r="A36" s="160" t="str">
        <f>A3</f>
        <v>嘉南高爾夫球場</v>
      </c>
      <c r="B36" s="160"/>
      <c r="C36" s="160"/>
      <c r="D36" s="160"/>
      <c r="E36" s="160"/>
      <c r="F36" s="160"/>
      <c r="G36" s="52">
        <v>10</v>
      </c>
      <c r="H36" s="53">
        <f>(CHOOSE(H35-2,0.12,0.15,0.18)*100+'基本資料'!K$6)/100</f>
        <v>0.15</v>
      </c>
      <c r="I36" s="53">
        <f>(CHOOSE(I35-2,0.12,0.15,0.18)*100+'基本資料'!L$6)/100</f>
        <v>0.18</v>
      </c>
      <c r="J36" s="53">
        <f>(CHOOSE(J35-2,0.12,0.15,0.18)*100+'基本資料'!M$6)/100</f>
        <v>0.15</v>
      </c>
      <c r="K36" s="53">
        <f>(CHOOSE(K35-2,0.12,0.15,0.18)*100+'基本資料'!N$6)/100</f>
        <v>0.12</v>
      </c>
      <c r="L36" s="53">
        <f>(CHOOSE(L35-2,0.12,0.15,0.18)*100+'基本資料'!O$6)/100</f>
        <v>0.15</v>
      </c>
      <c r="M36" s="53">
        <f>(CHOOSE(M35-2,0.12,0.15,0.18)*100+'基本資料'!P$6)/100</f>
        <v>0.15</v>
      </c>
      <c r="N36" s="53">
        <f>(CHOOSE(N35-2,0.12,0.15,0.18)*100+'基本資料'!Q$6)/100</f>
        <v>0.12</v>
      </c>
      <c r="O36" s="53">
        <f>(CHOOSE(O35-2,0.12,0.15,0.18)*100+'基本資料'!R$6)/100</f>
        <v>0.18</v>
      </c>
      <c r="P36" s="53">
        <f>(CHOOSE(P35-2,0.12,0.15,0.18)*100+'基本資料'!S$6)/100</f>
        <v>0.15</v>
      </c>
    </row>
    <row r="37" spans="1:16" ht="16.5">
      <c r="A37" s="153" t="s">
        <v>103</v>
      </c>
      <c r="B37" s="82">
        <f aca="true" t="shared" si="33" ref="B37:F51">B19</f>
        <v>1</v>
      </c>
      <c r="C37" s="76" t="str">
        <f t="shared" si="33"/>
        <v>黃思瑄</v>
      </c>
      <c r="D37" s="76" t="str">
        <f t="shared" si="33"/>
        <v>陳怡璇</v>
      </c>
      <c r="E37" s="76" t="str">
        <f t="shared" si="33"/>
        <v>張靖翎</v>
      </c>
      <c r="F37" s="83">
        <f t="shared" si="33"/>
      </c>
      <c r="G37" s="58">
        <f>IF(B37="","",'基本資料'!$B$7+'基本資料'!$L$7*(B37-1)/60/24)</f>
        <v>0.25</v>
      </c>
      <c r="H37" s="59">
        <f aca="true" t="shared" si="34" ref="H37:P37">IF($B37="","",G37+H$36*100/60/24)</f>
        <v>0.2604166666666667</v>
      </c>
      <c r="I37" s="60">
        <f t="shared" si="34"/>
        <v>0.2729166666666667</v>
      </c>
      <c r="J37" s="58">
        <f t="shared" si="34"/>
        <v>0.2833333333333334</v>
      </c>
      <c r="K37" s="59">
        <f t="shared" si="34"/>
        <v>0.29166666666666674</v>
      </c>
      <c r="L37" s="60">
        <f t="shared" si="34"/>
        <v>0.3020833333333334</v>
      </c>
      <c r="M37" s="58">
        <f t="shared" si="34"/>
        <v>0.3125000000000001</v>
      </c>
      <c r="N37" s="59">
        <f t="shared" si="34"/>
        <v>0.32083333333333347</v>
      </c>
      <c r="O37" s="60">
        <f t="shared" si="34"/>
        <v>0.3333333333333335</v>
      </c>
      <c r="P37" s="58">
        <f t="shared" si="34"/>
        <v>0.34375000000000017</v>
      </c>
    </row>
    <row r="38" spans="1:16" ht="16.5">
      <c r="A38" s="153"/>
      <c r="B38" s="84">
        <f t="shared" si="33"/>
        <v>2</v>
      </c>
      <c r="C38" s="63" t="str">
        <f t="shared" si="33"/>
        <v>羅尹楨</v>
      </c>
      <c r="D38" s="63" t="str">
        <f t="shared" si="33"/>
        <v>鄂鈺涵</v>
      </c>
      <c r="E38" s="63" t="str">
        <f t="shared" si="33"/>
        <v>陳寅柔</v>
      </c>
      <c r="F38" s="85">
        <f t="shared" si="33"/>
      </c>
      <c r="G38" s="65">
        <f>IF(B38="","",'基本資料'!$B$7+'基本資料'!$L$7*(B38-1)/60/24)</f>
        <v>0.25625</v>
      </c>
      <c r="H38" s="66">
        <f aca="true" t="shared" si="35" ref="H38:P38">IF($B38="","",G38+H$36*100/60/24)</f>
        <v>0.26666666666666666</v>
      </c>
      <c r="I38" s="67">
        <f t="shared" si="35"/>
        <v>0.2791666666666667</v>
      </c>
      <c r="J38" s="65">
        <f t="shared" si="35"/>
        <v>0.28958333333333336</v>
      </c>
      <c r="K38" s="66">
        <f t="shared" si="35"/>
        <v>0.2979166666666667</v>
      </c>
      <c r="L38" s="67">
        <f t="shared" si="35"/>
        <v>0.3083333333333334</v>
      </c>
      <c r="M38" s="65">
        <f t="shared" si="35"/>
        <v>0.3187500000000001</v>
      </c>
      <c r="N38" s="66">
        <f t="shared" si="35"/>
        <v>0.32708333333333345</v>
      </c>
      <c r="O38" s="67">
        <f t="shared" si="35"/>
        <v>0.33958333333333346</v>
      </c>
      <c r="P38" s="65">
        <f t="shared" si="35"/>
        <v>0.35000000000000014</v>
      </c>
    </row>
    <row r="39" spans="1:16" ht="16.5">
      <c r="A39" s="153"/>
      <c r="B39" s="86">
        <f t="shared" si="33"/>
        <v>3</v>
      </c>
      <c r="C39" s="70" t="str">
        <f t="shared" si="33"/>
        <v>陳　薇</v>
      </c>
      <c r="D39" s="70" t="str">
        <f t="shared" si="33"/>
        <v>江雨璇</v>
      </c>
      <c r="E39" s="70" t="str">
        <f t="shared" si="33"/>
        <v>杜宜瑾</v>
      </c>
      <c r="F39" s="87">
        <f t="shared" si="33"/>
      </c>
      <c r="G39" s="72">
        <f>IF(B39="","",'基本資料'!$B$7+'基本資料'!$L$7*(B39-1)/60/24)</f>
        <v>0.2625</v>
      </c>
      <c r="H39" s="73">
        <f aca="true" t="shared" si="36" ref="H39:P39">IF($B39="","",G39+H$36*100/60/24)</f>
        <v>0.2729166666666667</v>
      </c>
      <c r="I39" s="74">
        <f t="shared" si="36"/>
        <v>0.2854166666666667</v>
      </c>
      <c r="J39" s="72">
        <f t="shared" si="36"/>
        <v>0.2958333333333334</v>
      </c>
      <c r="K39" s="73">
        <f t="shared" si="36"/>
        <v>0.30416666666666675</v>
      </c>
      <c r="L39" s="74">
        <f t="shared" si="36"/>
        <v>0.31458333333333344</v>
      </c>
      <c r="M39" s="72">
        <f t="shared" si="36"/>
        <v>0.3250000000000001</v>
      </c>
      <c r="N39" s="73">
        <f t="shared" si="36"/>
        <v>0.3333333333333335</v>
      </c>
      <c r="O39" s="74">
        <f t="shared" si="36"/>
        <v>0.3458333333333335</v>
      </c>
      <c r="P39" s="72">
        <f t="shared" si="36"/>
        <v>0.3562500000000002</v>
      </c>
    </row>
    <row r="40" spans="1:16" ht="16.5">
      <c r="A40" s="153"/>
      <c r="B40" s="82">
        <f t="shared" si="33"/>
        <v>4</v>
      </c>
      <c r="C40" s="76" t="str">
        <f t="shared" si="33"/>
        <v>張　慈</v>
      </c>
      <c r="D40" s="76" t="str">
        <f t="shared" si="33"/>
        <v>唐瑋安</v>
      </c>
      <c r="E40" s="76" t="str">
        <f t="shared" si="33"/>
        <v>廖珮妤</v>
      </c>
      <c r="F40" s="83" t="str">
        <f t="shared" si="33"/>
        <v>吳佳瑩</v>
      </c>
      <c r="G40" s="58">
        <f>IF(B40="","",'基本資料'!$B$7+'基本資料'!$L$7*(B40-1)/60/24)</f>
        <v>0.26875</v>
      </c>
      <c r="H40" s="59">
        <f aca="true" t="shared" si="37" ref="H40:P40">IF($B40="","",G40+H$36*100/60/24)</f>
        <v>0.2791666666666667</v>
      </c>
      <c r="I40" s="60">
        <f t="shared" si="37"/>
        <v>0.2916666666666667</v>
      </c>
      <c r="J40" s="58">
        <f t="shared" si="37"/>
        <v>0.30208333333333337</v>
      </c>
      <c r="K40" s="59">
        <f t="shared" si="37"/>
        <v>0.31041666666666673</v>
      </c>
      <c r="L40" s="60">
        <f t="shared" si="37"/>
        <v>0.3208333333333334</v>
      </c>
      <c r="M40" s="58">
        <f t="shared" si="37"/>
        <v>0.3312500000000001</v>
      </c>
      <c r="N40" s="59">
        <f t="shared" si="37"/>
        <v>0.33958333333333346</v>
      </c>
      <c r="O40" s="60">
        <f t="shared" si="37"/>
        <v>0.35208333333333347</v>
      </c>
      <c r="P40" s="58">
        <f t="shared" si="37"/>
        <v>0.36250000000000016</v>
      </c>
    </row>
    <row r="41" spans="1:16" ht="16.5">
      <c r="A41" s="153"/>
      <c r="B41" s="84">
        <f t="shared" si="33"/>
        <v>5</v>
      </c>
      <c r="C41" s="63" t="str">
        <f t="shared" si="33"/>
        <v>林張恆</v>
      </c>
      <c r="D41" s="63" t="str">
        <f t="shared" si="33"/>
        <v>洪嘉駿</v>
      </c>
      <c r="E41" s="63" t="str">
        <f t="shared" si="33"/>
        <v>張佑健</v>
      </c>
      <c r="F41" s="85" t="str">
        <f t="shared" si="33"/>
        <v>蔡瑞杰</v>
      </c>
      <c r="G41" s="65">
        <f>IF(B41="","",'基本資料'!$B$7+'基本資料'!$L$7*(B41-1)/60/24)</f>
        <v>0.275</v>
      </c>
      <c r="H41" s="66">
        <f aca="true" t="shared" si="38" ref="H41:P41">IF($B41="","",G41+H$36*100/60/24)</f>
        <v>0.2854166666666667</v>
      </c>
      <c r="I41" s="67">
        <f t="shared" si="38"/>
        <v>0.2979166666666667</v>
      </c>
      <c r="J41" s="65">
        <f t="shared" si="38"/>
        <v>0.3083333333333334</v>
      </c>
      <c r="K41" s="66">
        <f t="shared" si="38"/>
        <v>0.31666666666666676</v>
      </c>
      <c r="L41" s="67">
        <f t="shared" si="38"/>
        <v>0.32708333333333345</v>
      </c>
      <c r="M41" s="65">
        <f t="shared" si="38"/>
        <v>0.33750000000000013</v>
      </c>
      <c r="N41" s="66">
        <f t="shared" si="38"/>
        <v>0.3458333333333335</v>
      </c>
      <c r="O41" s="67">
        <f t="shared" si="38"/>
        <v>0.3583333333333335</v>
      </c>
      <c r="P41" s="65">
        <f t="shared" si="38"/>
        <v>0.3687500000000002</v>
      </c>
    </row>
    <row r="42" spans="1:16" ht="16.5">
      <c r="A42" s="153"/>
      <c r="B42" s="86">
        <f t="shared" si="33"/>
        <v>6</v>
      </c>
      <c r="C42" s="70" t="str">
        <f t="shared" si="33"/>
        <v>賴嘉一</v>
      </c>
      <c r="D42" s="70" t="str">
        <f t="shared" si="33"/>
        <v>馬家富</v>
      </c>
      <c r="E42" s="70" t="str">
        <f t="shared" si="33"/>
        <v>施俊宇</v>
      </c>
      <c r="F42" s="87" t="str">
        <f t="shared" si="33"/>
        <v>許瑋哲</v>
      </c>
      <c r="G42" s="72">
        <f>IF(B42="","",'基本資料'!$B$7+'基本資料'!$L$7*(B42-1)/60/24)</f>
        <v>0.28125</v>
      </c>
      <c r="H42" s="73">
        <f aca="true" t="shared" si="39" ref="H42:P42">IF($B42="","",G42+H$36*100/60/24)</f>
        <v>0.2916666666666667</v>
      </c>
      <c r="I42" s="74">
        <f t="shared" si="39"/>
        <v>0.3041666666666667</v>
      </c>
      <c r="J42" s="72">
        <f t="shared" si="39"/>
        <v>0.3145833333333334</v>
      </c>
      <c r="K42" s="73">
        <f t="shared" si="39"/>
        <v>0.32291666666666674</v>
      </c>
      <c r="L42" s="74">
        <f t="shared" si="39"/>
        <v>0.3333333333333334</v>
      </c>
      <c r="M42" s="72">
        <f t="shared" si="39"/>
        <v>0.3437500000000001</v>
      </c>
      <c r="N42" s="73">
        <f t="shared" si="39"/>
        <v>0.35208333333333347</v>
      </c>
      <c r="O42" s="74">
        <f t="shared" si="39"/>
        <v>0.3645833333333335</v>
      </c>
      <c r="P42" s="72">
        <f t="shared" si="39"/>
        <v>0.37500000000000017</v>
      </c>
    </row>
    <row r="43" spans="1:16" ht="16.5">
      <c r="A43" s="153"/>
      <c r="B43" s="82">
        <f t="shared" si="33"/>
        <v>7</v>
      </c>
      <c r="C43" s="76" t="str">
        <f t="shared" si="33"/>
        <v>翁一修</v>
      </c>
      <c r="D43" s="76" t="str">
        <f t="shared" si="33"/>
        <v>駱則維</v>
      </c>
      <c r="E43" s="76" t="str">
        <f t="shared" si="33"/>
        <v>鍾力新</v>
      </c>
      <c r="F43" s="83" t="str">
        <f t="shared" si="33"/>
        <v>溫楨祥</v>
      </c>
      <c r="G43" s="58">
        <f>IF(B43="","",'基本資料'!$B$7+'基本資料'!$L$7*(B43-1)/60/24)</f>
        <v>0.2875</v>
      </c>
      <c r="H43" s="59">
        <f aca="true" t="shared" si="40" ref="H43:P43">IF($B43="","",G43+H$36*100/60/24)</f>
        <v>0.29791666666666666</v>
      </c>
      <c r="I43" s="60">
        <f t="shared" si="40"/>
        <v>0.3104166666666667</v>
      </c>
      <c r="J43" s="58">
        <f t="shared" si="40"/>
        <v>0.32083333333333336</v>
      </c>
      <c r="K43" s="59">
        <f t="shared" si="40"/>
        <v>0.3291666666666667</v>
      </c>
      <c r="L43" s="60">
        <f t="shared" si="40"/>
        <v>0.3395833333333334</v>
      </c>
      <c r="M43" s="58">
        <f t="shared" si="40"/>
        <v>0.3500000000000001</v>
      </c>
      <c r="N43" s="59">
        <f t="shared" si="40"/>
        <v>0.35833333333333345</v>
      </c>
      <c r="O43" s="60">
        <f t="shared" si="40"/>
        <v>0.37083333333333346</v>
      </c>
      <c r="P43" s="58">
        <f t="shared" si="40"/>
        <v>0.38125000000000014</v>
      </c>
    </row>
    <row r="44" spans="1:16" ht="16.5">
      <c r="A44" s="153"/>
      <c r="B44" s="84">
        <f t="shared" si="33"/>
        <v>8</v>
      </c>
      <c r="C44" s="63" t="str">
        <f t="shared" si="33"/>
        <v>蔡顓至</v>
      </c>
      <c r="D44" s="63" t="str">
        <f t="shared" si="33"/>
        <v>邱瀚緯</v>
      </c>
      <c r="E44" s="63" t="str">
        <f t="shared" si="33"/>
        <v>林煒傑</v>
      </c>
      <c r="F44" s="85" t="str">
        <f t="shared" si="33"/>
        <v>江以晨</v>
      </c>
      <c r="G44" s="65">
        <f>IF(B44="","",'基本資料'!$B$7+'基本資料'!$L$7*(B44-1)/60/24)</f>
        <v>0.29375</v>
      </c>
      <c r="H44" s="66">
        <f aca="true" t="shared" si="41" ref="H44:P44">IF($B44="","",G44+H$36*100/60/24)</f>
        <v>0.3041666666666667</v>
      </c>
      <c r="I44" s="67">
        <f t="shared" si="41"/>
        <v>0.3166666666666667</v>
      </c>
      <c r="J44" s="65">
        <f t="shared" si="41"/>
        <v>0.3270833333333334</v>
      </c>
      <c r="K44" s="66">
        <f t="shared" si="41"/>
        <v>0.33541666666666675</v>
      </c>
      <c r="L44" s="67">
        <f t="shared" si="41"/>
        <v>0.34583333333333344</v>
      </c>
      <c r="M44" s="65">
        <f t="shared" si="41"/>
        <v>0.3562500000000001</v>
      </c>
      <c r="N44" s="66">
        <f t="shared" si="41"/>
        <v>0.3645833333333335</v>
      </c>
      <c r="O44" s="67">
        <f t="shared" si="41"/>
        <v>0.3770833333333335</v>
      </c>
      <c r="P44" s="65">
        <f t="shared" si="41"/>
        <v>0.3875000000000002</v>
      </c>
    </row>
    <row r="45" spans="1:16" ht="16.5">
      <c r="A45" s="153"/>
      <c r="B45" s="86">
        <f t="shared" si="33"/>
      </c>
      <c r="C45" s="70">
        <f t="shared" si="33"/>
      </c>
      <c r="D45" s="70">
        <f t="shared" si="33"/>
      </c>
      <c r="E45" s="70">
        <f t="shared" si="33"/>
      </c>
      <c r="F45" s="87">
        <f t="shared" si="33"/>
      </c>
      <c r="G45" s="72">
        <f>IF(B45="","",'基本資料'!$B$7+'基本資料'!$L$7*(B45-1)/60/24)</f>
      </c>
      <c r="H45" s="73">
        <f aca="true" t="shared" si="42" ref="H45:P45">IF($B45="","",G45+H$36*100/60/24)</f>
      </c>
      <c r="I45" s="74">
        <f t="shared" si="42"/>
      </c>
      <c r="J45" s="72">
        <f t="shared" si="42"/>
      </c>
      <c r="K45" s="73">
        <f t="shared" si="42"/>
      </c>
      <c r="L45" s="74">
        <f t="shared" si="42"/>
      </c>
      <c r="M45" s="72">
        <f t="shared" si="42"/>
      </c>
      <c r="N45" s="73">
        <f t="shared" si="42"/>
      </c>
      <c r="O45" s="74">
        <f t="shared" si="42"/>
      </c>
      <c r="P45" s="72">
        <f t="shared" si="42"/>
      </c>
    </row>
    <row r="46" spans="1:16" ht="16.5">
      <c r="A46" s="153"/>
      <c r="B46" s="82">
        <f t="shared" si="33"/>
      </c>
      <c r="C46" s="76">
        <f t="shared" si="33"/>
      </c>
      <c r="D46" s="76">
        <f t="shared" si="33"/>
      </c>
      <c r="E46" s="76">
        <f t="shared" si="33"/>
      </c>
      <c r="F46" s="83">
        <f t="shared" si="33"/>
      </c>
      <c r="G46" s="58">
        <f>IF(B46="","",'基本資料'!$B$7+'基本資料'!$L$7*(B46-1)/60/24)</f>
      </c>
      <c r="H46" s="59">
        <f aca="true" t="shared" si="43" ref="H46:P46">IF($B46="","",G46+H$36*100/60/24)</f>
      </c>
      <c r="I46" s="60">
        <f t="shared" si="43"/>
      </c>
      <c r="J46" s="58">
        <f t="shared" si="43"/>
      </c>
      <c r="K46" s="59">
        <f t="shared" si="43"/>
      </c>
      <c r="L46" s="60">
        <f t="shared" si="43"/>
      </c>
      <c r="M46" s="58">
        <f t="shared" si="43"/>
      </c>
      <c r="N46" s="59">
        <f t="shared" si="43"/>
      </c>
      <c r="O46" s="60">
        <f t="shared" si="43"/>
      </c>
      <c r="P46" s="58">
        <f t="shared" si="43"/>
      </c>
    </row>
    <row r="47" spans="1:16" ht="16.5">
      <c r="A47" s="153"/>
      <c r="B47" s="84">
        <f t="shared" si="33"/>
      </c>
      <c r="C47" s="63">
        <f t="shared" si="33"/>
      </c>
      <c r="D47" s="63">
        <f t="shared" si="33"/>
      </c>
      <c r="E47" s="63">
        <f t="shared" si="33"/>
      </c>
      <c r="F47" s="85">
        <f t="shared" si="33"/>
      </c>
      <c r="G47" s="65">
        <f>IF(B47="","",'基本資料'!$B$7+'基本資料'!$L$7*(B47-1)/60/24)</f>
      </c>
      <c r="H47" s="66">
        <f aca="true" t="shared" si="44" ref="H47:P47">IF($B47="","",G47+H$36*100/60/24)</f>
      </c>
      <c r="I47" s="67">
        <f t="shared" si="44"/>
      </c>
      <c r="J47" s="65">
        <f t="shared" si="44"/>
      </c>
      <c r="K47" s="66">
        <f t="shared" si="44"/>
      </c>
      <c r="L47" s="67">
        <f t="shared" si="44"/>
      </c>
      <c r="M47" s="65">
        <f t="shared" si="44"/>
      </c>
      <c r="N47" s="66">
        <f t="shared" si="44"/>
      </c>
      <c r="O47" s="67">
        <f t="shared" si="44"/>
      </c>
      <c r="P47" s="65">
        <f t="shared" si="44"/>
      </c>
    </row>
    <row r="48" spans="1:16" ht="16.5">
      <c r="A48" s="153"/>
      <c r="B48" s="86">
        <f t="shared" si="33"/>
      </c>
      <c r="C48" s="70">
        <f t="shared" si="33"/>
      </c>
      <c r="D48" s="70">
        <f t="shared" si="33"/>
      </c>
      <c r="E48" s="70">
        <f t="shared" si="33"/>
      </c>
      <c r="F48" s="87">
        <f t="shared" si="33"/>
      </c>
      <c r="G48" s="72">
        <f>IF(B48="","",'基本資料'!$B$7+'基本資料'!$L$7*(B48-1)/60/24)</f>
      </c>
      <c r="H48" s="73">
        <f aca="true" t="shared" si="45" ref="H48:P48">IF($B48="","",G48+H$36*100/60/24)</f>
      </c>
      <c r="I48" s="74">
        <f t="shared" si="45"/>
      </c>
      <c r="J48" s="72">
        <f t="shared" si="45"/>
      </c>
      <c r="K48" s="73">
        <f t="shared" si="45"/>
      </c>
      <c r="L48" s="74">
        <f t="shared" si="45"/>
      </c>
      <c r="M48" s="72">
        <f t="shared" si="45"/>
      </c>
      <c r="N48" s="73">
        <f t="shared" si="45"/>
      </c>
      <c r="O48" s="74">
        <f t="shared" si="45"/>
      </c>
      <c r="P48" s="72">
        <f t="shared" si="45"/>
      </c>
    </row>
    <row r="49" spans="1:16" ht="16.5">
      <c r="A49" s="153"/>
      <c r="B49" s="82">
        <f t="shared" si="33"/>
      </c>
      <c r="C49" s="76">
        <f t="shared" si="33"/>
      </c>
      <c r="D49" s="76">
        <f t="shared" si="33"/>
      </c>
      <c r="E49" s="76">
        <f t="shared" si="33"/>
      </c>
      <c r="F49" s="83">
        <f t="shared" si="33"/>
      </c>
      <c r="G49" s="58">
        <f>IF(B49="","",'基本資料'!$B$7+'基本資料'!$L$7*(B49-1)/60/24)</f>
      </c>
      <c r="H49" s="59">
        <f aca="true" t="shared" si="46" ref="H49:P49">IF($B49="","",G49+H$36*100/60/24)</f>
      </c>
      <c r="I49" s="60">
        <f t="shared" si="46"/>
      </c>
      <c r="J49" s="58">
        <f t="shared" si="46"/>
      </c>
      <c r="K49" s="59">
        <f t="shared" si="46"/>
      </c>
      <c r="L49" s="60">
        <f t="shared" si="46"/>
      </c>
      <c r="M49" s="58">
        <f t="shared" si="46"/>
      </c>
      <c r="N49" s="59">
        <f t="shared" si="46"/>
      </c>
      <c r="O49" s="60">
        <f t="shared" si="46"/>
      </c>
      <c r="P49" s="58">
        <f t="shared" si="46"/>
      </c>
    </row>
    <row r="50" spans="1:16" ht="16.5">
      <c r="A50" s="153"/>
      <c r="B50" s="84">
        <f t="shared" si="33"/>
      </c>
      <c r="C50" s="63">
        <f t="shared" si="33"/>
      </c>
      <c r="D50" s="63">
        <f t="shared" si="33"/>
      </c>
      <c r="E50" s="63">
        <f t="shared" si="33"/>
      </c>
      <c r="F50" s="85">
        <f t="shared" si="33"/>
      </c>
      <c r="G50" s="65">
        <f>IF(B50="","",'基本資料'!$B$7+'基本資料'!$L$7*(B50-1)/60/24)</f>
      </c>
      <c r="H50" s="66">
        <f aca="true" t="shared" si="47" ref="H50:P50">IF($B50="","",G50+H$36*100/60/24)</f>
      </c>
      <c r="I50" s="67">
        <f t="shared" si="47"/>
      </c>
      <c r="J50" s="65">
        <f t="shared" si="47"/>
      </c>
      <c r="K50" s="66">
        <f t="shared" si="47"/>
      </c>
      <c r="L50" s="67">
        <f t="shared" si="47"/>
      </c>
      <c r="M50" s="65">
        <f t="shared" si="47"/>
      </c>
      <c r="N50" s="66">
        <f t="shared" si="47"/>
      </c>
      <c r="O50" s="67">
        <f t="shared" si="47"/>
      </c>
      <c r="P50" s="65">
        <f t="shared" si="47"/>
      </c>
    </row>
    <row r="51" spans="1:16" ht="16.5">
      <c r="A51" s="153"/>
      <c r="B51" s="86">
        <f t="shared" si="33"/>
      </c>
      <c r="C51" s="70">
        <f t="shared" si="33"/>
      </c>
      <c r="D51" s="70">
        <f t="shared" si="33"/>
      </c>
      <c r="E51" s="70">
        <f t="shared" si="33"/>
      </c>
      <c r="F51" s="87">
        <f t="shared" si="33"/>
      </c>
      <c r="G51" s="72">
        <f>IF(B51="","",'基本資料'!$B$7+'基本資料'!$L$7*(B51-1)/60/24)</f>
      </c>
      <c r="H51" s="73">
        <f aca="true" t="shared" si="48" ref="H51:P51">IF($B51="","",G51+H$36*100/60/24)</f>
      </c>
      <c r="I51" s="74">
        <f t="shared" si="48"/>
      </c>
      <c r="J51" s="72">
        <f t="shared" si="48"/>
      </c>
      <c r="K51" s="73">
        <f t="shared" si="48"/>
      </c>
      <c r="L51" s="74">
        <f t="shared" si="48"/>
      </c>
      <c r="M51" s="72">
        <f t="shared" si="48"/>
      </c>
      <c r="N51" s="73">
        <f t="shared" si="48"/>
      </c>
      <c r="O51" s="74">
        <f t="shared" si="48"/>
      </c>
      <c r="P51" s="72">
        <f t="shared" si="48"/>
      </c>
    </row>
    <row r="52" spans="1:16" ht="16.5">
      <c r="A52" s="153" t="s">
        <v>102</v>
      </c>
      <c r="B52" s="82">
        <f aca="true" t="shared" si="49" ref="B52:F66">B4</f>
        <v>1</v>
      </c>
      <c r="C52" s="76" t="str">
        <f t="shared" si="49"/>
        <v>邱競鋒</v>
      </c>
      <c r="D52" s="76" t="str">
        <f t="shared" si="49"/>
        <v>林敬源</v>
      </c>
      <c r="E52" s="76" t="str">
        <f t="shared" si="49"/>
        <v>劉威毅</v>
      </c>
      <c r="F52" s="83" t="str">
        <f t="shared" si="49"/>
        <v>簡暄瑋</v>
      </c>
      <c r="G52" s="88">
        <f aca="true" t="shared" si="50" ref="G52:G66">IF(B52="","",P4+5/60/24)</f>
        <v>0.3493055555555557</v>
      </c>
      <c r="H52" s="59">
        <f aca="true" t="shared" si="51" ref="H52:P52">IF($B52="","",G52+H$36*100/60/24)</f>
        <v>0.3597222222222224</v>
      </c>
      <c r="I52" s="60">
        <f t="shared" si="51"/>
        <v>0.3722222222222224</v>
      </c>
      <c r="J52" s="58">
        <f t="shared" si="51"/>
        <v>0.3826388888888891</v>
      </c>
      <c r="K52" s="59">
        <f t="shared" si="51"/>
        <v>0.39097222222222244</v>
      </c>
      <c r="L52" s="60">
        <f t="shared" si="51"/>
        <v>0.40138888888888913</v>
      </c>
      <c r="M52" s="58">
        <f t="shared" si="51"/>
        <v>0.4118055555555558</v>
      </c>
      <c r="N52" s="59">
        <f t="shared" si="51"/>
        <v>0.4201388888888892</v>
      </c>
      <c r="O52" s="60">
        <f t="shared" si="51"/>
        <v>0.4326388888888892</v>
      </c>
      <c r="P52" s="58">
        <f t="shared" si="51"/>
        <v>0.44305555555555587</v>
      </c>
    </row>
    <row r="53" spans="1:16" ht="16.5">
      <c r="A53" s="153"/>
      <c r="B53" s="84">
        <f t="shared" si="49"/>
        <v>2</v>
      </c>
      <c r="C53" s="63" t="str">
        <f t="shared" si="49"/>
        <v>孫薰懋</v>
      </c>
      <c r="D53" s="63" t="str">
        <f t="shared" si="49"/>
        <v>林冠亨</v>
      </c>
      <c r="E53" s="63" t="str">
        <f t="shared" si="49"/>
        <v>游家瑋</v>
      </c>
      <c r="F53" s="85" t="str">
        <f t="shared" si="49"/>
        <v>范成璽</v>
      </c>
      <c r="G53" s="89">
        <f t="shared" si="50"/>
        <v>0.3555555555555557</v>
      </c>
      <c r="H53" s="66">
        <f aca="true" t="shared" si="52" ref="H53:P53">IF($B53="","",G53+H$36*100/60/24)</f>
        <v>0.36597222222222237</v>
      </c>
      <c r="I53" s="67">
        <f t="shared" si="52"/>
        <v>0.3784722222222224</v>
      </c>
      <c r="J53" s="65">
        <f t="shared" si="52"/>
        <v>0.38888888888888906</v>
      </c>
      <c r="K53" s="66">
        <f t="shared" si="52"/>
        <v>0.3972222222222224</v>
      </c>
      <c r="L53" s="67">
        <f t="shared" si="52"/>
        <v>0.4076388888888891</v>
      </c>
      <c r="M53" s="65">
        <f t="shared" si="52"/>
        <v>0.4180555555555558</v>
      </c>
      <c r="N53" s="66">
        <f t="shared" si="52"/>
        <v>0.42638888888888915</v>
      </c>
      <c r="O53" s="67">
        <f t="shared" si="52"/>
        <v>0.43888888888888916</v>
      </c>
      <c r="P53" s="65">
        <f t="shared" si="52"/>
        <v>0.44930555555555585</v>
      </c>
    </row>
    <row r="54" spans="1:16" ht="16.5">
      <c r="A54" s="153"/>
      <c r="B54" s="86">
        <f t="shared" si="49"/>
        <v>3</v>
      </c>
      <c r="C54" s="70" t="str">
        <f t="shared" si="49"/>
        <v>黃祥嘉</v>
      </c>
      <c r="D54" s="70" t="str">
        <f t="shared" si="49"/>
        <v>陳睿昇</v>
      </c>
      <c r="E54" s="70" t="str">
        <f t="shared" si="49"/>
        <v>方胤晨</v>
      </c>
      <c r="F54" s="87" t="str">
        <f t="shared" si="49"/>
        <v>陳炳榮</v>
      </c>
      <c r="G54" s="90">
        <f t="shared" si="50"/>
        <v>0.3618055555555557</v>
      </c>
      <c r="H54" s="73">
        <f aca="true" t="shared" si="53" ref="H54:P54">IF($B54="","",G54+H$36*100/60/24)</f>
        <v>0.3722222222222224</v>
      </c>
      <c r="I54" s="74">
        <f t="shared" si="53"/>
        <v>0.3847222222222224</v>
      </c>
      <c r="J54" s="72">
        <f t="shared" si="53"/>
        <v>0.3951388888888891</v>
      </c>
      <c r="K54" s="73">
        <f t="shared" si="53"/>
        <v>0.40347222222222245</v>
      </c>
      <c r="L54" s="74">
        <f t="shared" si="53"/>
        <v>0.41388888888888914</v>
      </c>
      <c r="M54" s="72">
        <f t="shared" si="53"/>
        <v>0.4243055555555558</v>
      </c>
      <c r="N54" s="73">
        <f t="shared" si="53"/>
        <v>0.4326388888888892</v>
      </c>
      <c r="O54" s="74">
        <f t="shared" si="53"/>
        <v>0.4451388888888892</v>
      </c>
      <c r="P54" s="72">
        <f t="shared" si="53"/>
        <v>0.4555555555555559</v>
      </c>
    </row>
    <row r="55" spans="1:16" ht="16.5">
      <c r="A55" s="153"/>
      <c r="B55" s="82">
        <f t="shared" si="49"/>
        <v>4</v>
      </c>
      <c r="C55" s="76" t="str">
        <f t="shared" si="49"/>
        <v>陳麒丞</v>
      </c>
      <c r="D55" s="76" t="str">
        <f t="shared" si="49"/>
        <v>卓傑生</v>
      </c>
      <c r="E55" s="76" t="str">
        <f t="shared" si="49"/>
        <v>陳彥宇</v>
      </c>
      <c r="F55" s="83" t="str">
        <f t="shared" si="49"/>
        <v>張修齊</v>
      </c>
      <c r="G55" s="88">
        <f t="shared" si="50"/>
        <v>0.3680555555555557</v>
      </c>
      <c r="H55" s="59">
        <f aca="true" t="shared" si="54" ref="H55:P55">IF($B55="","",G55+H$36*100/60/24)</f>
        <v>0.3784722222222224</v>
      </c>
      <c r="I55" s="60">
        <f t="shared" si="54"/>
        <v>0.3909722222222224</v>
      </c>
      <c r="J55" s="58">
        <f t="shared" si="54"/>
        <v>0.4013888888888891</v>
      </c>
      <c r="K55" s="59">
        <f t="shared" si="54"/>
        <v>0.40972222222222243</v>
      </c>
      <c r="L55" s="60">
        <f t="shared" si="54"/>
        <v>0.4201388888888891</v>
      </c>
      <c r="M55" s="58">
        <f t="shared" si="54"/>
        <v>0.4305555555555558</v>
      </c>
      <c r="N55" s="59">
        <f t="shared" si="54"/>
        <v>0.43888888888888916</v>
      </c>
      <c r="O55" s="60">
        <f t="shared" si="54"/>
        <v>0.4513888888888892</v>
      </c>
      <c r="P55" s="58">
        <f t="shared" si="54"/>
        <v>0.46180555555555586</v>
      </c>
    </row>
    <row r="56" spans="1:16" ht="16.5">
      <c r="A56" s="153"/>
      <c r="B56" s="84">
        <f t="shared" si="49"/>
        <v>5</v>
      </c>
      <c r="C56" s="63" t="str">
        <f t="shared" si="49"/>
        <v>鍾成恩</v>
      </c>
      <c r="D56" s="63" t="str">
        <f t="shared" si="49"/>
        <v>林晟毓</v>
      </c>
      <c r="E56" s="63" t="str">
        <f t="shared" si="49"/>
        <v>葉昱辰</v>
      </c>
      <c r="F56" s="85" t="str">
        <f t="shared" si="49"/>
        <v>呂孟恆</v>
      </c>
      <c r="G56" s="89">
        <f t="shared" si="50"/>
        <v>0.3743055555555557</v>
      </c>
      <c r="H56" s="66">
        <f aca="true" t="shared" si="55" ref="H56:P56">IF($B56="","",G56+H$36*100/60/24)</f>
        <v>0.3847222222222224</v>
      </c>
      <c r="I56" s="67">
        <f t="shared" si="55"/>
        <v>0.3972222222222224</v>
      </c>
      <c r="J56" s="65">
        <f t="shared" si="55"/>
        <v>0.4076388888888891</v>
      </c>
      <c r="K56" s="66">
        <f t="shared" si="55"/>
        <v>0.41597222222222247</v>
      </c>
      <c r="L56" s="67">
        <f t="shared" si="55"/>
        <v>0.42638888888888915</v>
      </c>
      <c r="M56" s="65">
        <f t="shared" si="55"/>
        <v>0.43680555555555584</v>
      </c>
      <c r="N56" s="66">
        <f t="shared" si="55"/>
        <v>0.4451388888888892</v>
      </c>
      <c r="O56" s="67">
        <f t="shared" si="55"/>
        <v>0.4576388888888892</v>
      </c>
      <c r="P56" s="65">
        <f t="shared" si="55"/>
        <v>0.4680555555555559</v>
      </c>
    </row>
    <row r="57" spans="1:16" ht="16.5">
      <c r="A57" s="153"/>
      <c r="B57" s="86">
        <f t="shared" si="49"/>
        <v>6</v>
      </c>
      <c r="C57" s="70" t="str">
        <f t="shared" si="49"/>
        <v>洪瑞誠</v>
      </c>
      <c r="D57" s="70" t="str">
        <f t="shared" si="49"/>
        <v>鍾又新</v>
      </c>
      <c r="E57" s="70" t="str">
        <f t="shared" si="49"/>
        <v>張育琮</v>
      </c>
      <c r="F57" s="87" t="str">
        <f t="shared" si="49"/>
        <v>方泓崴</v>
      </c>
      <c r="G57" s="90">
        <f t="shared" si="50"/>
        <v>0.3805555555555557</v>
      </c>
      <c r="H57" s="73">
        <f aca="true" t="shared" si="56" ref="H57:P57">IF($B57="","",G57+H$36*100/60/24)</f>
        <v>0.3909722222222224</v>
      </c>
      <c r="I57" s="74">
        <f t="shared" si="56"/>
        <v>0.4034722222222224</v>
      </c>
      <c r="J57" s="72">
        <f t="shared" si="56"/>
        <v>0.4138888888888891</v>
      </c>
      <c r="K57" s="73">
        <f t="shared" si="56"/>
        <v>0.42222222222222244</v>
      </c>
      <c r="L57" s="74">
        <f t="shared" si="56"/>
        <v>0.43263888888888913</v>
      </c>
      <c r="M57" s="72">
        <f t="shared" si="56"/>
        <v>0.4430555555555558</v>
      </c>
      <c r="N57" s="73">
        <f t="shared" si="56"/>
        <v>0.4513888888888892</v>
      </c>
      <c r="O57" s="74">
        <f t="shared" si="56"/>
        <v>0.4638888888888892</v>
      </c>
      <c r="P57" s="72">
        <f t="shared" si="56"/>
        <v>0.47430555555555587</v>
      </c>
    </row>
    <row r="58" spans="1:16" ht="16.5">
      <c r="A58" s="153"/>
      <c r="B58" s="82">
        <f t="shared" si="49"/>
        <v>7</v>
      </c>
      <c r="C58" s="76" t="str">
        <f t="shared" si="49"/>
        <v>林宗翰</v>
      </c>
      <c r="D58" s="76" t="str">
        <f t="shared" si="49"/>
        <v>江以安</v>
      </c>
      <c r="E58" s="76" t="str">
        <f t="shared" si="49"/>
        <v>黃子鈞</v>
      </c>
      <c r="F58" s="83" t="str">
        <f t="shared" si="49"/>
        <v>駱承佑</v>
      </c>
      <c r="G58" s="88">
        <f t="shared" si="50"/>
        <v>0.3868055555555557</v>
      </c>
      <c r="H58" s="59">
        <f aca="true" t="shared" si="57" ref="H58:P58">IF($B58="","",G58+H$36*100/60/24)</f>
        <v>0.39722222222222237</v>
      </c>
      <c r="I58" s="60">
        <f t="shared" si="57"/>
        <v>0.4097222222222224</v>
      </c>
      <c r="J58" s="58">
        <f t="shared" si="57"/>
        <v>0.42013888888888906</v>
      </c>
      <c r="K58" s="59">
        <f t="shared" si="57"/>
        <v>0.4284722222222224</v>
      </c>
      <c r="L58" s="60">
        <f t="shared" si="57"/>
        <v>0.4388888888888891</v>
      </c>
      <c r="M58" s="58">
        <f t="shared" si="57"/>
        <v>0.4493055555555558</v>
      </c>
      <c r="N58" s="59">
        <f t="shared" si="57"/>
        <v>0.45763888888888915</v>
      </c>
      <c r="O58" s="60">
        <f t="shared" si="57"/>
        <v>0.47013888888888916</v>
      </c>
      <c r="P58" s="58">
        <f t="shared" si="57"/>
        <v>0.48055555555555585</v>
      </c>
    </row>
    <row r="59" spans="1:16" ht="16.5">
      <c r="A59" s="153"/>
      <c r="B59" s="84">
        <f t="shared" si="49"/>
        <v>8</v>
      </c>
      <c r="C59" s="63" t="str">
        <f t="shared" si="49"/>
        <v>吳宏原</v>
      </c>
      <c r="D59" s="63" t="str">
        <f t="shared" si="49"/>
        <v>王偉祥</v>
      </c>
      <c r="E59" s="63" t="str">
        <f t="shared" si="49"/>
        <v>劉獻文</v>
      </c>
      <c r="F59" s="85" t="str">
        <f t="shared" si="49"/>
        <v>張哲瑜</v>
      </c>
      <c r="G59" s="89">
        <f t="shared" si="50"/>
        <v>0.3930555555555557</v>
      </c>
      <c r="H59" s="66">
        <f aca="true" t="shared" si="58" ref="H59:P59">IF($B59="","",G59+H$36*100/60/24)</f>
        <v>0.4034722222222224</v>
      </c>
      <c r="I59" s="67">
        <f t="shared" si="58"/>
        <v>0.4159722222222224</v>
      </c>
      <c r="J59" s="65">
        <f t="shared" si="58"/>
        <v>0.4263888888888891</v>
      </c>
      <c r="K59" s="66">
        <f t="shared" si="58"/>
        <v>0.43472222222222245</v>
      </c>
      <c r="L59" s="67">
        <f t="shared" si="58"/>
        <v>0.44513888888888914</v>
      </c>
      <c r="M59" s="65">
        <f t="shared" si="58"/>
        <v>0.4555555555555558</v>
      </c>
      <c r="N59" s="66">
        <f t="shared" si="58"/>
        <v>0.4638888888888892</v>
      </c>
      <c r="O59" s="67">
        <f t="shared" si="58"/>
        <v>0.4763888888888892</v>
      </c>
      <c r="P59" s="65">
        <f t="shared" si="58"/>
        <v>0.4868055555555559</v>
      </c>
    </row>
    <row r="60" spans="1:16" ht="16.5">
      <c r="A60" s="153"/>
      <c r="B60" s="86">
        <f t="shared" si="49"/>
      </c>
      <c r="C60" s="70">
        <f t="shared" si="49"/>
      </c>
      <c r="D60" s="70">
        <f t="shared" si="49"/>
      </c>
      <c r="E60" s="70">
        <f t="shared" si="49"/>
      </c>
      <c r="F60" s="87">
        <f t="shared" si="49"/>
      </c>
      <c r="G60" s="90">
        <f t="shared" si="50"/>
      </c>
      <c r="H60" s="73">
        <f aca="true" t="shared" si="59" ref="H60:P60">IF($B60="","",G60+H$36*100/60/24)</f>
      </c>
      <c r="I60" s="74">
        <f t="shared" si="59"/>
      </c>
      <c r="J60" s="72">
        <f t="shared" si="59"/>
      </c>
      <c r="K60" s="73">
        <f t="shared" si="59"/>
      </c>
      <c r="L60" s="74">
        <f t="shared" si="59"/>
      </c>
      <c r="M60" s="72">
        <f t="shared" si="59"/>
      </c>
      <c r="N60" s="73">
        <f t="shared" si="59"/>
      </c>
      <c r="O60" s="74">
        <f t="shared" si="59"/>
      </c>
      <c r="P60" s="72">
        <f t="shared" si="59"/>
      </c>
    </row>
    <row r="61" spans="1:16" ht="16.5">
      <c r="A61" s="153"/>
      <c r="B61" s="82">
        <f t="shared" si="49"/>
      </c>
      <c r="C61" s="76">
        <f t="shared" si="49"/>
      </c>
      <c r="D61" s="76">
        <f t="shared" si="49"/>
      </c>
      <c r="E61" s="76">
        <f t="shared" si="49"/>
      </c>
      <c r="F61" s="83">
        <f t="shared" si="49"/>
      </c>
      <c r="G61" s="88">
        <f t="shared" si="50"/>
      </c>
      <c r="H61" s="59">
        <f aca="true" t="shared" si="60" ref="H61:P61">IF($B61="","",G61+H$36*100/60/24)</f>
      </c>
      <c r="I61" s="60">
        <f t="shared" si="60"/>
      </c>
      <c r="J61" s="58">
        <f t="shared" si="60"/>
      </c>
      <c r="K61" s="59">
        <f t="shared" si="60"/>
      </c>
      <c r="L61" s="60">
        <f t="shared" si="60"/>
      </c>
      <c r="M61" s="58">
        <f t="shared" si="60"/>
      </c>
      <c r="N61" s="59">
        <f t="shared" si="60"/>
      </c>
      <c r="O61" s="60">
        <f t="shared" si="60"/>
      </c>
      <c r="P61" s="58">
        <f t="shared" si="60"/>
      </c>
    </row>
    <row r="62" spans="1:16" ht="16.5">
      <c r="A62" s="153"/>
      <c r="B62" s="84">
        <f t="shared" si="49"/>
      </c>
      <c r="C62" s="63">
        <f t="shared" si="49"/>
      </c>
      <c r="D62" s="63">
        <f t="shared" si="49"/>
      </c>
      <c r="E62" s="63">
        <f t="shared" si="49"/>
      </c>
      <c r="F62" s="85">
        <f t="shared" si="49"/>
      </c>
      <c r="G62" s="89">
        <f t="shared" si="50"/>
      </c>
      <c r="H62" s="66">
        <f aca="true" t="shared" si="61" ref="H62:P62">IF($B62="","",G62+H$36*100/60/24)</f>
      </c>
      <c r="I62" s="67">
        <f t="shared" si="61"/>
      </c>
      <c r="J62" s="65">
        <f t="shared" si="61"/>
      </c>
      <c r="K62" s="66">
        <f t="shared" si="61"/>
      </c>
      <c r="L62" s="67">
        <f t="shared" si="61"/>
      </c>
      <c r="M62" s="65">
        <f t="shared" si="61"/>
      </c>
      <c r="N62" s="66">
        <f t="shared" si="61"/>
      </c>
      <c r="O62" s="67">
        <f t="shared" si="61"/>
      </c>
      <c r="P62" s="65">
        <f t="shared" si="61"/>
      </c>
    </row>
    <row r="63" spans="1:16" ht="16.5">
      <c r="A63" s="153"/>
      <c r="B63" s="86">
        <f t="shared" si="49"/>
      </c>
      <c r="C63" s="70">
        <f t="shared" si="49"/>
      </c>
      <c r="D63" s="70">
        <f t="shared" si="49"/>
      </c>
      <c r="E63" s="70">
        <f t="shared" si="49"/>
      </c>
      <c r="F63" s="87">
        <f t="shared" si="49"/>
      </c>
      <c r="G63" s="90">
        <f t="shared" si="50"/>
      </c>
      <c r="H63" s="73">
        <f aca="true" t="shared" si="62" ref="H63:P63">IF($B63="","",G63+H$36*100/60/24)</f>
      </c>
      <c r="I63" s="74">
        <f t="shared" si="62"/>
      </c>
      <c r="J63" s="72">
        <f t="shared" si="62"/>
      </c>
      <c r="K63" s="73">
        <f t="shared" si="62"/>
      </c>
      <c r="L63" s="74">
        <f t="shared" si="62"/>
      </c>
      <c r="M63" s="72">
        <f t="shared" si="62"/>
      </c>
      <c r="N63" s="73">
        <f t="shared" si="62"/>
      </c>
      <c r="O63" s="74">
        <f t="shared" si="62"/>
      </c>
      <c r="P63" s="72">
        <f t="shared" si="62"/>
      </c>
    </row>
    <row r="64" spans="1:16" ht="16.5">
      <c r="A64" s="153"/>
      <c r="B64" s="82">
        <f t="shared" si="49"/>
      </c>
      <c r="C64" s="76">
        <f t="shared" si="49"/>
      </c>
      <c r="D64" s="76">
        <f t="shared" si="49"/>
      </c>
      <c r="E64" s="76">
        <f t="shared" si="49"/>
      </c>
      <c r="F64" s="83">
        <f t="shared" si="49"/>
      </c>
      <c r="G64" s="88">
        <f t="shared" si="50"/>
      </c>
      <c r="H64" s="59">
        <f aca="true" t="shared" si="63" ref="H64:P64">IF($B64="","",G64+H$36*100/60/24)</f>
      </c>
      <c r="I64" s="60">
        <f t="shared" si="63"/>
      </c>
      <c r="J64" s="58">
        <f t="shared" si="63"/>
      </c>
      <c r="K64" s="59">
        <f t="shared" si="63"/>
      </c>
      <c r="L64" s="60">
        <f t="shared" si="63"/>
      </c>
      <c r="M64" s="58">
        <f t="shared" si="63"/>
      </c>
      <c r="N64" s="59">
        <f t="shared" si="63"/>
      </c>
      <c r="O64" s="60">
        <f t="shared" si="63"/>
      </c>
      <c r="P64" s="58">
        <f t="shared" si="63"/>
      </c>
    </row>
    <row r="65" spans="1:16" ht="16.5">
      <c r="A65" s="153"/>
      <c r="B65" s="84">
        <f t="shared" si="49"/>
      </c>
      <c r="C65" s="63">
        <f t="shared" si="49"/>
      </c>
      <c r="D65" s="63">
        <f t="shared" si="49"/>
      </c>
      <c r="E65" s="63">
        <f t="shared" si="49"/>
      </c>
      <c r="F65" s="85">
        <f t="shared" si="49"/>
      </c>
      <c r="G65" s="89">
        <f t="shared" si="50"/>
      </c>
      <c r="H65" s="66">
        <f aca="true" t="shared" si="64" ref="H65:P65">IF($B65="","",G65+H$36*100/60/24)</f>
      </c>
      <c r="I65" s="67">
        <f t="shared" si="64"/>
      </c>
      <c r="J65" s="65">
        <f t="shared" si="64"/>
      </c>
      <c r="K65" s="66">
        <f t="shared" si="64"/>
      </c>
      <c r="L65" s="67">
        <f t="shared" si="64"/>
      </c>
      <c r="M65" s="65">
        <f t="shared" si="64"/>
      </c>
      <c r="N65" s="66">
        <f t="shared" si="64"/>
      </c>
      <c r="O65" s="67">
        <f t="shared" si="64"/>
      </c>
      <c r="P65" s="65">
        <f t="shared" si="64"/>
      </c>
    </row>
    <row r="66" spans="1:16" ht="16.5">
      <c r="A66" s="153"/>
      <c r="B66" s="86">
        <f t="shared" si="49"/>
      </c>
      <c r="C66" s="70">
        <f t="shared" si="49"/>
      </c>
      <c r="D66" s="70">
        <f t="shared" si="49"/>
      </c>
      <c r="E66" s="70">
        <f t="shared" si="49"/>
      </c>
      <c r="F66" s="87">
        <f t="shared" si="49"/>
      </c>
      <c r="G66" s="90">
        <f t="shared" si="50"/>
      </c>
      <c r="H66" s="73">
        <f aca="true" t="shared" si="65" ref="H66:P66">IF($B66="","",G66+H$36*100/60/24)</f>
      </c>
      <c r="I66" s="74">
        <f t="shared" si="65"/>
      </c>
      <c r="J66" s="72">
        <f t="shared" si="65"/>
      </c>
      <c r="K66" s="73">
        <f t="shared" si="65"/>
      </c>
      <c r="L66" s="74">
        <f t="shared" si="65"/>
      </c>
      <c r="M66" s="72">
        <f t="shared" si="65"/>
      </c>
      <c r="N66" s="73">
        <f t="shared" si="65"/>
      </c>
      <c r="O66" s="74">
        <f t="shared" si="65"/>
      </c>
      <c r="P66" s="72">
        <f t="shared" si="65"/>
      </c>
    </row>
    <row r="67" spans="1:16" ht="15.75" hidden="1">
      <c r="A67" s="154" t="str">
        <f>A1</f>
        <v>中華民國103年渣打全國業餘高爾夫秋季排名賽</v>
      </c>
      <c r="B67" s="154"/>
      <c r="C67" s="154"/>
      <c r="D67" s="154"/>
      <c r="E67" s="154"/>
      <c r="F67" s="155"/>
      <c r="G67" s="49" t="s">
        <v>100</v>
      </c>
      <c r="H67" s="49">
        <v>1</v>
      </c>
      <c r="I67" s="49">
        <v>2</v>
      </c>
      <c r="J67" s="49">
        <v>3</v>
      </c>
      <c r="K67" s="49">
        <v>4</v>
      </c>
      <c r="L67" s="49">
        <v>5</v>
      </c>
      <c r="M67" s="49">
        <v>6</v>
      </c>
      <c r="N67" s="49">
        <v>7</v>
      </c>
      <c r="O67" s="49">
        <v>8</v>
      </c>
      <c r="P67" s="49">
        <v>9</v>
      </c>
    </row>
    <row r="68" spans="1:16" ht="15.75" hidden="1">
      <c r="A68" s="156">
        <f>A2</f>
        <v>0</v>
      </c>
      <c r="B68" s="156"/>
      <c r="C68" s="156"/>
      <c r="D68" s="50"/>
      <c r="E68" s="157">
        <f>E2</f>
        <v>42156</v>
      </c>
      <c r="F68" s="158"/>
      <c r="G68" s="49" t="s">
        <v>101</v>
      </c>
      <c r="H68" s="51">
        <f aca="true" t="shared" si="66" ref="H68:P68">H2</f>
        <v>4</v>
      </c>
      <c r="I68" s="51">
        <f t="shared" si="66"/>
        <v>4</v>
      </c>
      <c r="J68" s="51">
        <f t="shared" si="66"/>
        <v>3</v>
      </c>
      <c r="K68" s="51">
        <f t="shared" si="66"/>
        <v>5</v>
      </c>
      <c r="L68" s="51">
        <f t="shared" si="66"/>
        <v>5</v>
      </c>
      <c r="M68" s="51">
        <f t="shared" si="66"/>
        <v>4</v>
      </c>
      <c r="N68" s="51">
        <f t="shared" si="66"/>
        <v>4</v>
      </c>
      <c r="O68" s="51">
        <f t="shared" si="66"/>
        <v>3</v>
      </c>
      <c r="P68" s="51">
        <f t="shared" si="66"/>
        <v>5</v>
      </c>
    </row>
    <row r="69" spans="1:16" ht="15.75" hidden="1">
      <c r="A69" s="159" t="str">
        <f>A3</f>
        <v>嘉南高爾夫球場</v>
      </c>
      <c r="B69" s="159"/>
      <c r="C69" s="159"/>
      <c r="D69" s="159"/>
      <c r="E69" s="159"/>
      <c r="F69" s="159"/>
      <c r="G69" s="52">
        <v>1</v>
      </c>
      <c r="H69" s="53">
        <f aca="true" t="shared" si="67" ref="H69:P69">H3</f>
        <v>0.15</v>
      </c>
      <c r="I69" s="53">
        <f t="shared" si="67"/>
        <v>0.15</v>
      </c>
      <c r="J69" s="53">
        <f t="shared" si="67"/>
        <v>0.12</v>
      </c>
      <c r="K69" s="53">
        <f t="shared" si="67"/>
        <v>0.18</v>
      </c>
      <c r="L69" s="53">
        <f t="shared" si="67"/>
        <v>0.18</v>
      </c>
      <c r="M69" s="53">
        <f t="shared" si="67"/>
        <v>0.15</v>
      </c>
      <c r="N69" s="53">
        <f t="shared" si="67"/>
        <v>0.15</v>
      </c>
      <c r="O69" s="53">
        <f t="shared" si="67"/>
        <v>0.12</v>
      </c>
      <c r="P69" s="53">
        <f t="shared" si="67"/>
        <v>0.18</v>
      </c>
    </row>
    <row r="70" spans="1:16" ht="15.75" hidden="1">
      <c r="A70" s="153" t="s">
        <v>102</v>
      </c>
      <c r="B70" s="54" t="e">
        <f>IF(C70="","",ROW()-54)</f>
        <v>#VALUE!</v>
      </c>
      <c r="C70" s="55" t="e">
        <f ca="1">LEFT(OFFSET(CHOOSE($A$2+1,"",'R1編組表'!$C$6,'R2編組表'!$C$6,"",""),(ROW()-55)*$AA$1,COLUMN()-3),4)</f>
        <v>#VALUE!</v>
      </c>
      <c r="D70" s="56" t="e">
        <f ca="1">LEFT(OFFSET(CHOOSE($A$2+1,"",'R1編組表'!$C$6,'R2編組表'!$C$6,"",""),(ROW()-55)*$AA$1,COLUMN()-3),4)</f>
        <v>#VALUE!</v>
      </c>
      <c r="E70" s="56" t="e">
        <f ca="1">LEFT(OFFSET(CHOOSE($A$2+1,"",'R1編組表'!$C$6,'R2編組表'!$C$6,"",""),(ROW()-55)*$AA$1,COLUMN()-3),4)</f>
        <v>#VALUE!</v>
      </c>
      <c r="F70" s="57" t="e">
        <f ca="1">LEFT(OFFSET(CHOOSE($A$2+1,"",'R1編組表'!$C$6,'R2編組表'!$C$6,"",""),(ROW()-55)*$AA$1,COLUMN()-3),4)</f>
        <v>#VALUE!</v>
      </c>
      <c r="G70" s="58" t="e">
        <f>IF(B70="","",'基本資料'!$B$7+'基本資料'!$L$7*(B70-1)/60/24)</f>
        <v>#VALUE!</v>
      </c>
      <c r="H70" s="59" t="e">
        <f aca="true" t="shared" si="68" ref="H70:P70">IF($B70="","",G70+H$3*100/60/24)</f>
        <v>#VALUE!</v>
      </c>
      <c r="I70" s="60" t="e">
        <f t="shared" si="68"/>
        <v>#VALUE!</v>
      </c>
      <c r="J70" s="58" t="e">
        <f t="shared" si="68"/>
        <v>#VALUE!</v>
      </c>
      <c r="K70" s="59" t="e">
        <f t="shared" si="68"/>
        <v>#VALUE!</v>
      </c>
      <c r="L70" s="60" t="e">
        <f t="shared" si="68"/>
        <v>#VALUE!</v>
      </c>
      <c r="M70" s="58" t="e">
        <f t="shared" si="68"/>
        <v>#VALUE!</v>
      </c>
      <c r="N70" s="59" t="e">
        <f t="shared" si="68"/>
        <v>#VALUE!</v>
      </c>
      <c r="O70" s="60" t="e">
        <f t="shared" si="68"/>
        <v>#VALUE!</v>
      </c>
      <c r="P70" s="58" t="e">
        <f t="shared" si="68"/>
        <v>#VALUE!</v>
      </c>
    </row>
    <row r="71" spans="1:16" ht="15.75" hidden="1">
      <c r="A71" s="153"/>
      <c r="B71" s="61" t="e">
        <f>IF(C71="","",ROW()-54)</f>
        <v>#VALUE!</v>
      </c>
      <c r="C71" s="62" t="e">
        <f ca="1">LEFT(OFFSET(CHOOSE($A$2+1,"",'R1編組表'!$C$6,'R2編組表'!$C$6,"",""),(ROW()-55)*$AA$1,COLUMN()-3),4)</f>
        <v>#VALUE!</v>
      </c>
      <c r="D71" s="63" t="e">
        <f ca="1">LEFT(OFFSET(CHOOSE($A$2+1,"",'R1編組表'!$C$6,'R2編組表'!$C$6,"",""),(ROW()-55)*$AA$1,COLUMN()-3),4)</f>
        <v>#VALUE!</v>
      </c>
      <c r="E71" s="63" t="e">
        <f ca="1">LEFT(OFFSET(CHOOSE($A$2+1,"",'R1編組表'!$C$6,'R2編組表'!$C$6,"",""),(ROW()-55)*$AA$1,COLUMN()-3),4)</f>
        <v>#VALUE!</v>
      </c>
      <c r="F71" s="64" t="e">
        <f ca="1">LEFT(OFFSET(CHOOSE($A$2+1,"",'R1編組表'!$C$6,'R2編組表'!$C$6,"",""),(ROW()-55)*$AA$1,COLUMN()-3),4)</f>
        <v>#VALUE!</v>
      </c>
      <c r="G71" s="65" t="e">
        <f>IF(B71="","",'基本資料'!$B$7+'基本資料'!$L$7*(B71-1)/60/24)</f>
        <v>#VALUE!</v>
      </c>
      <c r="H71" s="66" t="e">
        <f aca="true" t="shared" si="69" ref="H71:P71">IF($B71="","",G71+H$3*100/60/24)</f>
        <v>#VALUE!</v>
      </c>
      <c r="I71" s="67" t="e">
        <f t="shared" si="69"/>
        <v>#VALUE!</v>
      </c>
      <c r="J71" s="65" t="e">
        <f t="shared" si="69"/>
        <v>#VALUE!</v>
      </c>
      <c r="K71" s="66" t="e">
        <f t="shared" si="69"/>
        <v>#VALUE!</v>
      </c>
      <c r="L71" s="67" t="e">
        <f t="shared" si="69"/>
        <v>#VALUE!</v>
      </c>
      <c r="M71" s="65" t="e">
        <f t="shared" si="69"/>
        <v>#VALUE!</v>
      </c>
      <c r="N71" s="66" t="e">
        <f t="shared" si="69"/>
        <v>#VALUE!</v>
      </c>
      <c r="O71" s="67" t="e">
        <f t="shared" si="69"/>
        <v>#VALUE!</v>
      </c>
      <c r="P71" s="65" t="e">
        <f t="shared" si="69"/>
        <v>#VALUE!</v>
      </c>
    </row>
    <row r="72" spans="1:16" ht="15.75" hidden="1">
      <c r="A72" s="153"/>
      <c r="B72" s="68" t="e">
        <f>IF(C72="","",ROW()-54)</f>
        <v>#VALUE!</v>
      </c>
      <c r="C72" s="69" t="e">
        <f ca="1">LEFT(OFFSET(CHOOSE($A$2+1,"",'R1編組表'!$C$6,'R2編組表'!$C$6,"",""),(ROW()-55)*$AA$1,COLUMN()-3),4)</f>
        <v>#VALUE!</v>
      </c>
      <c r="D72" s="70" t="e">
        <f ca="1">LEFT(OFFSET(CHOOSE($A$2+1,"",'R1編組表'!$C$6,'R2編組表'!$C$6,"",""),(ROW()-55)*$AA$1,COLUMN()-3),4)</f>
        <v>#VALUE!</v>
      </c>
      <c r="E72" s="70" t="e">
        <f ca="1">LEFT(OFFSET(CHOOSE($A$2+1,"",'R1編組表'!$C$6,'R2編組表'!$C$6,"",""),(ROW()-55)*$AA$1,COLUMN()-3),4)</f>
        <v>#VALUE!</v>
      </c>
      <c r="F72" s="71" t="e">
        <f ca="1">LEFT(OFFSET(CHOOSE($A$2+1,"",'R1編組表'!$C$6,'R2編組表'!$C$6,"",""),(ROW()-55)*$AA$1,COLUMN()-3),4)</f>
        <v>#VALUE!</v>
      </c>
      <c r="G72" s="72" t="e">
        <f>IF(B72="","",'基本資料'!$B$7+'基本資料'!$L$7*(B72-1)/60/24)</f>
        <v>#VALUE!</v>
      </c>
      <c r="H72" s="73" t="e">
        <f aca="true" t="shared" si="70" ref="H72:P72">IF($B72="","",G72+H$3*100/60/24)</f>
        <v>#VALUE!</v>
      </c>
      <c r="I72" s="74" t="e">
        <f t="shared" si="70"/>
        <v>#VALUE!</v>
      </c>
      <c r="J72" s="72" t="e">
        <f t="shared" si="70"/>
        <v>#VALUE!</v>
      </c>
      <c r="K72" s="73" t="e">
        <f t="shared" si="70"/>
        <v>#VALUE!</v>
      </c>
      <c r="L72" s="74" t="e">
        <f t="shared" si="70"/>
        <v>#VALUE!</v>
      </c>
      <c r="M72" s="72" t="e">
        <f t="shared" si="70"/>
        <v>#VALUE!</v>
      </c>
      <c r="N72" s="73" t="e">
        <f t="shared" si="70"/>
        <v>#VALUE!</v>
      </c>
      <c r="O72" s="74" t="e">
        <f t="shared" si="70"/>
        <v>#VALUE!</v>
      </c>
      <c r="P72" s="72" t="e">
        <f t="shared" si="70"/>
        <v>#VALUE!</v>
      </c>
    </row>
    <row r="73" spans="1:16" ht="15.75" hidden="1">
      <c r="A73" s="153"/>
      <c r="B73" s="54"/>
      <c r="C73" s="75"/>
      <c r="D73" s="76"/>
      <c r="E73" s="76"/>
      <c r="F73" s="77"/>
      <c r="G73" s="58" t="s">
        <v>8</v>
      </c>
      <c r="H73" s="59" t="s">
        <v>8</v>
      </c>
      <c r="I73" s="60" t="s">
        <v>8</v>
      </c>
      <c r="J73" s="58" t="s">
        <v>8</v>
      </c>
      <c r="K73" s="59" t="s">
        <v>8</v>
      </c>
      <c r="L73" s="60" t="s">
        <v>8</v>
      </c>
      <c r="M73" s="58" t="s">
        <v>8</v>
      </c>
      <c r="N73" s="59" t="s">
        <v>8</v>
      </c>
      <c r="O73" s="60" t="s">
        <v>8</v>
      </c>
      <c r="P73" s="58" t="s">
        <v>8</v>
      </c>
    </row>
    <row r="74" spans="1:16" ht="15.75" hidden="1">
      <c r="A74" s="153"/>
      <c r="B74" s="61"/>
      <c r="C74" s="62"/>
      <c r="D74" s="63"/>
      <c r="E74" s="63"/>
      <c r="F74" s="64"/>
      <c r="G74" s="65" t="s">
        <v>8</v>
      </c>
      <c r="H74" s="66" t="s">
        <v>8</v>
      </c>
      <c r="I74" s="67" t="s">
        <v>8</v>
      </c>
      <c r="J74" s="65" t="s">
        <v>8</v>
      </c>
      <c r="K74" s="66" t="s">
        <v>8</v>
      </c>
      <c r="L74" s="67" t="s">
        <v>8</v>
      </c>
      <c r="M74" s="65" t="s">
        <v>8</v>
      </c>
      <c r="N74" s="66" t="s">
        <v>8</v>
      </c>
      <c r="O74" s="67" t="s">
        <v>8</v>
      </c>
      <c r="P74" s="65" t="s">
        <v>8</v>
      </c>
    </row>
    <row r="75" spans="1:16" ht="15.75" hidden="1">
      <c r="A75" s="153"/>
      <c r="B75" s="68"/>
      <c r="C75" s="69"/>
      <c r="D75" s="70"/>
      <c r="E75" s="70"/>
      <c r="F75" s="71"/>
      <c r="G75" s="72" t="s">
        <v>8</v>
      </c>
      <c r="H75" s="73" t="s">
        <v>8</v>
      </c>
      <c r="I75" s="74" t="s">
        <v>8</v>
      </c>
      <c r="J75" s="72" t="s">
        <v>8</v>
      </c>
      <c r="K75" s="73" t="s">
        <v>8</v>
      </c>
      <c r="L75" s="74" t="s">
        <v>8</v>
      </c>
      <c r="M75" s="72" t="s">
        <v>8</v>
      </c>
      <c r="N75" s="73" t="s">
        <v>8</v>
      </c>
      <c r="O75" s="74" t="s">
        <v>8</v>
      </c>
      <c r="P75" s="72" t="s">
        <v>8</v>
      </c>
    </row>
    <row r="76" spans="1:16" ht="15.75" hidden="1">
      <c r="A76" s="153"/>
      <c r="B76" s="54"/>
      <c r="C76" s="75"/>
      <c r="D76" s="76"/>
      <c r="E76" s="76"/>
      <c r="F76" s="77"/>
      <c r="G76" s="58" t="s">
        <v>8</v>
      </c>
      <c r="H76" s="59" t="s">
        <v>8</v>
      </c>
      <c r="I76" s="60" t="s">
        <v>8</v>
      </c>
      <c r="J76" s="58" t="s">
        <v>8</v>
      </c>
      <c r="K76" s="59" t="s">
        <v>8</v>
      </c>
      <c r="L76" s="60" t="s">
        <v>8</v>
      </c>
      <c r="M76" s="58" t="s">
        <v>8</v>
      </c>
      <c r="N76" s="59" t="s">
        <v>8</v>
      </c>
      <c r="O76" s="60" t="s">
        <v>8</v>
      </c>
      <c r="P76" s="58" t="s">
        <v>8</v>
      </c>
    </row>
    <row r="77" spans="1:16" ht="15.75" hidden="1">
      <c r="A77" s="153"/>
      <c r="B77" s="61"/>
      <c r="C77" s="62"/>
      <c r="D77" s="63"/>
      <c r="E77" s="63"/>
      <c r="F77" s="64"/>
      <c r="G77" s="65" t="s">
        <v>8</v>
      </c>
      <c r="H77" s="66" t="s">
        <v>8</v>
      </c>
      <c r="I77" s="67" t="s">
        <v>8</v>
      </c>
      <c r="J77" s="65" t="s">
        <v>8</v>
      </c>
      <c r="K77" s="66" t="s">
        <v>8</v>
      </c>
      <c r="L77" s="67" t="s">
        <v>8</v>
      </c>
      <c r="M77" s="65" t="s">
        <v>8</v>
      </c>
      <c r="N77" s="66" t="s">
        <v>8</v>
      </c>
      <c r="O77" s="67" t="s">
        <v>8</v>
      </c>
      <c r="P77" s="65" t="s">
        <v>8</v>
      </c>
    </row>
    <row r="78" spans="1:16" ht="15.75" hidden="1">
      <c r="A78" s="153"/>
      <c r="B78" s="68"/>
      <c r="C78" s="69"/>
      <c r="D78" s="70"/>
      <c r="E78" s="70"/>
      <c r="F78" s="71"/>
      <c r="G78" s="72" t="s">
        <v>8</v>
      </c>
      <c r="H78" s="73" t="s">
        <v>8</v>
      </c>
      <c r="I78" s="74" t="s">
        <v>8</v>
      </c>
      <c r="J78" s="72" t="s">
        <v>8</v>
      </c>
      <c r="K78" s="73" t="s">
        <v>8</v>
      </c>
      <c r="L78" s="74" t="s">
        <v>8</v>
      </c>
      <c r="M78" s="72" t="s">
        <v>8</v>
      </c>
      <c r="N78" s="73" t="s">
        <v>8</v>
      </c>
      <c r="O78" s="74" t="s">
        <v>8</v>
      </c>
      <c r="P78" s="72" t="s">
        <v>8</v>
      </c>
    </row>
    <row r="79" spans="1:16" ht="15.75" hidden="1">
      <c r="A79" s="153"/>
      <c r="B79" s="54"/>
      <c r="C79" s="75"/>
      <c r="D79" s="76"/>
      <c r="E79" s="76"/>
      <c r="F79" s="77"/>
      <c r="G79" s="58" t="s">
        <v>8</v>
      </c>
      <c r="H79" s="59" t="s">
        <v>8</v>
      </c>
      <c r="I79" s="60" t="s">
        <v>8</v>
      </c>
      <c r="J79" s="58" t="s">
        <v>8</v>
      </c>
      <c r="K79" s="59" t="s">
        <v>8</v>
      </c>
      <c r="L79" s="60" t="s">
        <v>8</v>
      </c>
      <c r="M79" s="58" t="s">
        <v>8</v>
      </c>
      <c r="N79" s="59" t="s">
        <v>8</v>
      </c>
      <c r="O79" s="60" t="s">
        <v>8</v>
      </c>
      <c r="P79" s="58" t="s">
        <v>8</v>
      </c>
    </row>
    <row r="80" spans="1:16" ht="15.75" hidden="1">
      <c r="A80" s="153"/>
      <c r="B80" s="61"/>
      <c r="C80" s="62"/>
      <c r="D80" s="63"/>
      <c r="E80" s="63"/>
      <c r="F80" s="64"/>
      <c r="G80" s="65" t="s">
        <v>8</v>
      </c>
      <c r="H80" s="66" t="s">
        <v>8</v>
      </c>
      <c r="I80" s="67" t="s">
        <v>8</v>
      </c>
      <c r="J80" s="65" t="s">
        <v>8</v>
      </c>
      <c r="K80" s="66" t="s">
        <v>8</v>
      </c>
      <c r="L80" s="67" t="s">
        <v>8</v>
      </c>
      <c r="M80" s="65" t="s">
        <v>8</v>
      </c>
      <c r="N80" s="66" t="s">
        <v>8</v>
      </c>
      <c r="O80" s="67" t="s">
        <v>8</v>
      </c>
      <c r="P80" s="65" t="s">
        <v>8</v>
      </c>
    </row>
    <row r="81" spans="1:16" ht="15.75" hidden="1">
      <c r="A81" s="153"/>
      <c r="B81" s="68"/>
      <c r="C81" s="69"/>
      <c r="D81" s="70"/>
      <c r="E81" s="70"/>
      <c r="F81" s="71"/>
      <c r="G81" s="72" t="s">
        <v>8</v>
      </c>
      <c r="H81" s="73" t="s">
        <v>8</v>
      </c>
      <c r="I81" s="74" t="s">
        <v>8</v>
      </c>
      <c r="J81" s="72" t="s">
        <v>8</v>
      </c>
      <c r="K81" s="73" t="s">
        <v>8</v>
      </c>
      <c r="L81" s="74" t="s">
        <v>8</v>
      </c>
      <c r="M81" s="72" t="s">
        <v>8</v>
      </c>
      <c r="N81" s="73" t="s">
        <v>8</v>
      </c>
      <c r="O81" s="74" t="s">
        <v>8</v>
      </c>
      <c r="P81" s="72" t="s">
        <v>8</v>
      </c>
    </row>
    <row r="82" spans="1:16" ht="15.75" hidden="1">
      <c r="A82" s="153"/>
      <c r="B82" s="54"/>
      <c r="C82" s="75"/>
      <c r="D82" s="76"/>
      <c r="E82" s="76"/>
      <c r="F82" s="77"/>
      <c r="G82" s="58" t="s">
        <v>8</v>
      </c>
      <c r="H82" s="59" t="s">
        <v>8</v>
      </c>
      <c r="I82" s="60" t="s">
        <v>8</v>
      </c>
      <c r="J82" s="58" t="s">
        <v>8</v>
      </c>
      <c r="K82" s="59" t="s">
        <v>8</v>
      </c>
      <c r="L82" s="60" t="s">
        <v>8</v>
      </c>
      <c r="M82" s="58" t="s">
        <v>8</v>
      </c>
      <c r="N82" s="59" t="s">
        <v>8</v>
      </c>
      <c r="O82" s="60" t="s">
        <v>8</v>
      </c>
      <c r="P82" s="58" t="s">
        <v>8</v>
      </c>
    </row>
    <row r="83" spans="1:16" ht="15.75" hidden="1">
      <c r="A83" s="153"/>
      <c r="B83" s="61"/>
      <c r="C83" s="62"/>
      <c r="D83" s="63"/>
      <c r="E83" s="63"/>
      <c r="F83" s="64"/>
      <c r="G83" s="65" t="s">
        <v>8</v>
      </c>
      <c r="H83" s="66" t="s">
        <v>8</v>
      </c>
      <c r="I83" s="67" t="s">
        <v>8</v>
      </c>
      <c r="J83" s="65" t="s">
        <v>8</v>
      </c>
      <c r="K83" s="66" t="s">
        <v>8</v>
      </c>
      <c r="L83" s="67" t="s">
        <v>8</v>
      </c>
      <c r="M83" s="65" t="s">
        <v>8</v>
      </c>
      <c r="N83" s="66" t="s">
        <v>8</v>
      </c>
      <c r="O83" s="67" t="s">
        <v>8</v>
      </c>
      <c r="P83" s="65" t="s">
        <v>8</v>
      </c>
    </row>
    <row r="84" spans="1:16" ht="15.75" hidden="1">
      <c r="A84" s="153"/>
      <c r="B84" s="68"/>
      <c r="C84" s="78"/>
      <c r="D84" s="79"/>
      <c r="E84" s="79"/>
      <c r="F84" s="80"/>
      <c r="G84" s="72" t="s">
        <v>8</v>
      </c>
      <c r="H84" s="73" t="s">
        <v>8</v>
      </c>
      <c r="I84" s="74" t="s">
        <v>8</v>
      </c>
      <c r="J84" s="72" t="s">
        <v>8</v>
      </c>
      <c r="K84" s="73" t="s">
        <v>8</v>
      </c>
      <c r="L84" s="74" t="s">
        <v>8</v>
      </c>
      <c r="M84" s="72" t="s">
        <v>8</v>
      </c>
      <c r="N84" s="73" t="s">
        <v>8</v>
      </c>
      <c r="O84" s="74" t="s">
        <v>8</v>
      </c>
      <c r="P84" s="72" t="s">
        <v>8</v>
      </c>
    </row>
    <row r="85" spans="1:16" ht="15.75" hidden="1">
      <c r="A85" s="153" t="s">
        <v>103</v>
      </c>
      <c r="B85" s="54" t="e">
        <f>IF(C85="","",ROW()-69)</f>
        <v>#VALUE!</v>
      </c>
      <c r="C85" s="55" t="e">
        <f ca="1">LEFT(OFFSET(CHOOSE($A$2+1,"",'R1編組表'!$C$44,'R2編組表'!$C$44,"",""),(ROW()-70)*$AA$1,COLUMN()-3),4)</f>
        <v>#VALUE!</v>
      </c>
      <c r="D85" s="56" t="e">
        <f ca="1">LEFT(OFFSET(CHOOSE($A$2+1,"",'R1編組表'!$C$44,'R2編組表'!$C$44,"",""),(ROW()-70)*$AA$1,COLUMN()-3),4)</f>
        <v>#VALUE!</v>
      </c>
      <c r="E85" s="56" t="e">
        <f ca="1">LEFT(OFFSET(CHOOSE($A$2+1,"",'R1編組表'!$C$44,'R2編組表'!$C$44,"",""),(ROW()-70)*$AA$1,COLUMN()-3),4)</f>
        <v>#VALUE!</v>
      </c>
      <c r="F85" s="57" t="e">
        <f ca="1">LEFT(OFFSET(CHOOSE($A$2+1,"",'R1編組表'!$C$44,'R2編組表'!$C$44,"",""),(ROW()-70)*$AA$1,COLUMN()-3),4)</f>
        <v>#VALUE!</v>
      </c>
      <c r="G85" s="58" t="e">
        <f>IF(B85="","",P103+5/60/24)</f>
        <v>#VALUE!</v>
      </c>
      <c r="H85" s="59" t="e">
        <f aca="true" t="shared" si="71" ref="H85:P85">IF($B85="","",G85+H$3*100/60/24)</f>
        <v>#VALUE!</v>
      </c>
      <c r="I85" s="60" t="e">
        <f t="shared" si="71"/>
        <v>#VALUE!</v>
      </c>
      <c r="J85" s="58" t="e">
        <f t="shared" si="71"/>
        <v>#VALUE!</v>
      </c>
      <c r="K85" s="59" t="e">
        <f t="shared" si="71"/>
        <v>#VALUE!</v>
      </c>
      <c r="L85" s="60" t="e">
        <f t="shared" si="71"/>
        <v>#VALUE!</v>
      </c>
      <c r="M85" s="58" t="e">
        <f t="shared" si="71"/>
        <v>#VALUE!</v>
      </c>
      <c r="N85" s="59" t="e">
        <f t="shared" si="71"/>
        <v>#VALUE!</v>
      </c>
      <c r="O85" s="60" t="e">
        <f t="shared" si="71"/>
        <v>#VALUE!</v>
      </c>
      <c r="P85" s="58" t="e">
        <f t="shared" si="71"/>
        <v>#VALUE!</v>
      </c>
    </row>
    <row r="86" spans="1:16" ht="15.75" hidden="1">
      <c r="A86" s="153"/>
      <c r="B86" s="61" t="e">
        <f>IF(C86="","",ROW()-69)</f>
        <v>#VALUE!</v>
      </c>
      <c r="C86" s="62" t="e">
        <f ca="1">LEFT(OFFSET(CHOOSE($A$2+1,"",'R1編組表'!$C$44,'R2編組表'!$C$44,"",""),(ROW()-70)*$AA$1,COLUMN()-3),4)</f>
        <v>#VALUE!</v>
      </c>
      <c r="D86" s="63" t="e">
        <f ca="1">LEFT(OFFSET(CHOOSE($A$2+1,"",'R1編組表'!$C$44,'R2編組表'!$C$44,"",""),(ROW()-70)*$AA$1,COLUMN()-3),4)</f>
        <v>#VALUE!</v>
      </c>
      <c r="E86" s="63" t="e">
        <f ca="1">LEFT(OFFSET(CHOOSE($A$2+1,"",'R1編組表'!$C$44,'R2編組表'!$C$44,"",""),(ROW()-70)*$AA$1,COLUMN()-3),4)</f>
        <v>#VALUE!</v>
      </c>
      <c r="F86" s="64" t="e">
        <f ca="1">LEFT(OFFSET(CHOOSE($A$2+1,"",'R1編組表'!$C$44,'R2編組表'!$C$44,"",""),(ROW()-70)*$AA$1,COLUMN()-3),4)</f>
        <v>#VALUE!</v>
      </c>
      <c r="G86" s="105" t="e">
        <f>IF(B86="","",P104+5/60/24)</f>
        <v>#VALUE!</v>
      </c>
      <c r="H86" s="66" t="e">
        <f aca="true" t="shared" si="72" ref="H86:P86">IF($B86="","",G86+H$3*100/60/24)</f>
        <v>#VALUE!</v>
      </c>
      <c r="I86" s="67" t="e">
        <f t="shared" si="72"/>
        <v>#VALUE!</v>
      </c>
      <c r="J86" s="65" t="e">
        <f t="shared" si="72"/>
        <v>#VALUE!</v>
      </c>
      <c r="K86" s="66" t="e">
        <f t="shared" si="72"/>
        <v>#VALUE!</v>
      </c>
      <c r="L86" s="67" t="e">
        <f t="shared" si="72"/>
        <v>#VALUE!</v>
      </c>
      <c r="M86" s="65" t="e">
        <f t="shared" si="72"/>
        <v>#VALUE!</v>
      </c>
      <c r="N86" s="66" t="e">
        <f t="shared" si="72"/>
        <v>#VALUE!</v>
      </c>
      <c r="O86" s="67" t="e">
        <f t="shared" si="72"/>
        <v>#VALUE!</v>
      </c>
      <c r="P86" s="65" t="e">
        <f t="shared" si="72"/>
        <v>#VALUE!</v>
      </c>
    </row>
    <row r="87" spans="1:16" ht="15.75" hidden="1">
      <c r="A87" s="153"/>
      <c r="B87" s="68" t="e">
        <f>IF(C87="","",ROW()-69)</f>
        <v>#VALUE!</v>
      </c>
      <c r="C87" s="69" t="e">
        <f ca="1">LEFT(OFFSET(CHOOSE($A$2+1,"",'R1編組表'!$C$44,'R2編組表'!$C$44,"",""),(ROW()-70)*$AA$1,COLUMN()-3),4)</f>
        <v>#VALUE!</v>
      </c>
      <c r="D87" s="70" t="e">
        <f ca="1">LEFT(OFFSET(CHOOSE($A$2+1,"",'R1編組表'!$C$44,'R2編組表'!$C$44,"",""),(ROW()-70)*$AA$1,COLUMN()-3),4)</f>
        <v>#VALUE!</v>
      </c>
      <c r="E87" s="70" t="e">
        <f ca="1">LEFT(OFFSET(CHOOSE($A$2+1,"",'R1編組表'!$C$44,'R2編組表'!$C$44,"",""),(ROW()-70)*$AA$1,COLUMN()-3),4)</f>
        <v>#VALUE!</v>
      </c>
      <c r="F87" s="71" t="e">
        <f ca="1">LEFT(OFFSET(CHOOSE($A$2+1,"",'R1編組表'!$C$44,'R2編組表'!$C$44,"",""),(ROW()-70)*$AA$1,COLUMN()-3),4)</f>
        <v>#VALUE!</v>
      </c>
      <c r="G87" s="106" t="e">
        <f>IF(B87="","",P105+5/60/24)</f>
        <v>#VALUE!</v>
      </c>
      <c r="H87" s="73" t="e">
        <f aca="true" t="shared" si="73" ref="H87:P87">IF($B87="","",G87+H$3*100/60/24)</f>
        <v>#VALUE!</v>
      </c>
      <c r="I87" s="74" t="e">
        <f t="shared" si="73"/>
        <v>#VALUE!</v>
      </c>
      <c r="J87" s="72" t="e">
        <f t="shared" si="73"/>
        <v>#VALUE!</v>
      </c>
      <c r="K87" s="73" t="e">
        <f t="shared" si="73"/>
        <v>#VALUE!</v>
      </c>
      <c r="L87" s="74" t="e">
        <f t="shared" si="73"/>
        <v>#VALUE!</v>
      </c>
      <c r="M87" s="72" t="e">
        <f t="shared" si="73"/>
        <v>#VALUE!</v>
      </c>
      <c r="N87" s="73" t="e">
        <f t="shared" si="73"/>
        <v>#VALUE!</v>
      </c>
      <c r="O87" s="74" t="e">
        <f t="shared" si="73"/>
        <v>#VALUE!</v>
      </c>
      <c r="P87" s="72" t="e">
        <f t="shared" si="73"/>
        <v>#VALUE!</v>
      </c>
    </row>
    <row r="88" spans="1:16" ht="15.75" hidden="1">
      <c r="A88" s="153"/>
      <c r="B88" s="54"/>
      <c r="C88" s="75"/>
      <c r="D88" s="76"/>
      <c r="E88" s="76"/>
      <c r="F88" s="77"/>
      <c r="G88" s="58" t="s">
        <v>8</v>
      </c>
      <c r="H88" s="59" t="s">
        <v>8</v>
      </c>
      <c r="I88" s="60" t="s">
        <v>8</v>
      </c>
      <c r="J88" s="58" t="s">
        <v>8</v>
      </c>
      <c r="K88" s="59" t="s">
        <v>8</v>
      </c>
      <c r="L88" s="60" t="s">
        <v>8</v>
      </c>
      <c r="M88" s="58" t="s">
        <v>8</v>
      </c>
      <c r="N88" s="59" t="s">
        <v>8</v>
      </c>
      <c r="O88" s="60" t="s">
        <v>8</v>
      </c>
      <c r="P88" s="58" t="s">
        <v>8</v>
      </c>
    </row>
    <row r="89" spans="1:16" ht="15.75" hidden="1">
      <c r="A89" s="153"/>
      <c r="B89" s="61"/>
      <c r="C89" s="62"/>
      <c r="D89" s="63"/>
      <c r="E89" s="63"/>
      <c r="F89" s="64"/>
      <c r="G89" s="65" t="s">
        <v>8</v>
      </c>
      <c r="H89" s="66" t="s">
        <v>8</v>
      </c>
      <c r="I89" s="67" t="s">
        <v>8</v>
      </c>
      <c r="J89" s="65" t="s">
        <v>8</v>
      </c>
      <c r="K89" s="66" t="s">
        <v>8</v>
      </c>
      <c r="L89" s="67" t="s">
        <v>8</v>
      </c>
      <c r="M89" s="65" t="s">
        <v>8</v>
      </c>
      <c r="N89" s="66" t="s">
        <v>8</v>
      </c>
      <c r="O89" s="67" t="s">
        <v>8</v>
      </c>
      <c r="P89" s="65" t="s">
        <v>8</v>
      </c>
    </row>
    <row r="90" spans="1:16" ht="15.75" hidden="1">
      <c r="A90" s="153"/>
      <c r="B90" s="68"/>
      <c r="C90" s="69"/>
      <c r="D90" s="70"/>
      <c r="E90" s="70"/>
      <c r="F90" s="71"/>
      <c r="G90" s="72" t="s">
        <v>8</v>
      </c>
      <c r="H90" s="73" t="s">
        <v>8</v>
      </c>
      <c r="I90" s="74" t="s">
        <v>8</v>
      </c>
      <c r="J90" s="72" t="s">
        <v>8</v>
      </c>
      <c r="K90" s="73" t="s">
        <v>8</v>
      </c>
      <c r="L90" s="74" t="s">
        <v>8</v>
      </c>
      <c r="M90" s="72" t="s">
        <v>8</v>
      </c>
      <c r="N90" s="73" t="s">
        <v>8</v>
      </c>
      <c r="O90" s="74" t="s">
        <v>8</v>
      </c>
      <c r="P90" s="72" t="s">
        <v>8</v>
      </c>
    </row>
    <row r="91" spans="1:16" ht="15.75" hidden="1">
      <c r="A91" s="153"/>
      <c r="B91" s="54"/>
      <c r="C91" s="75"/>
      <c r="D91" s="76"/>
      <c r="E91" s="76"/>
      <c r="F91" s="77"/>
      <c r="G91" s="58" t="s">
        <v>8</v>
      </c>
      <c r="H91" s="59" t="s">
        <v>8</v>
      </c>
      <c r="I91" s="60" t="s">
        <v>8</v>
      </c>
      <c r="J91" s="58" t="s">
        <v>8</v>
      </c>
      <c r="K91" s="59" t="s">
        <v>8</v>
      </c>
      <c r="L91" s="60" t="s">
        <v>8</v>
      </c>
      <c r="M91" s="58" t="s">
        <v>8</v>
      </c>
      <c r="N91" s="59" t="s">
        <v>8</v>
      </c>
      <c r="O91" s="60" t="s">
        <v>8</v>
      </c>
      <c r="P91" s="58" t="s">
        <v>8</v>
      </c>
    </row>
    <row r="92" spans="1:16" ht="15.75" hidden="1">
      <c r="A92" s="153"/>
      <c r="B92" s="61"/>
      <c r="C92" s="62"/>
      <c r="D92" s="63"/>
      <c r="E92" s="63"/>
      <c r="F92" s="64"/>
      <c r="G92" s="65" t="s">
        <v>8</v>
      </c>
      <c r="H92" s="66" t="s">
        <v>8</v>
      </c>
      <c r="I92" s="67" t="s">
        <v>8</v>
      </c>
      <c r="J92" s="65" t="s">
        <v>8</v>
      </c>
      <c r="K92" s="66" t="s">
        <v>8</v>
      </c>
      <c r="L92" s="67" t="s">
        <v>8</v>
      </c>
      <c r="M92" s="65" t="s">
        <v>8</v>
      </c>
      <c r="N92" s="66" t="s">
        <v>8</v>
      </c>
      <c r="O92" s="67" t="s">
        <v>8</v>
      </c>
      <c r="P92" s="65" t="s">
        <v>8</v>
      </c>
    </row>
    <row r="93" spans="1:16" ht="15.75" hidden="1">
      <c r="A93" s="153"/>
      <c r="B93" s="68"/>
      <c r="C93" s="69"/>
      <c r="D93" s="70"/>
      <c r="E93" s="70"/>
      <c r="F93" s="71"/>
      <c r="G93" s="72" t="s">
        <v>8</v>
      </c>
      <c r="H93" s="73" t="s">
        <v>8</v>
      </c>
      <c r="I93" s="74" t="s">
        <v>8</v>
      </c>
      <c r="J93" s="72" t="s">
        <v>8</v>
      </c>
      <c r="K93" s="73" t="s">
        <v>8</v>
      </c>
      <c r="L93" s="74" t="s">
        <v>8</v>
      </c>
      <c r="M93" s="72" t="s">
        <v>8</v>
      </c>
      <c r="N93" s="73" t="s">
        <v>8</v>
      </c>
      <c r="O93" s="74" t="s">
        <v>8</v>
      </c>
      <c r="P93" s="72" t="s">
        <v>8</v>
      </c>
    </row>
    <row r="94" spans="1:16" ht="15.75" hidden="1">
      <c r="A94" s="153"/>
      <c r="B94" s="54"/>
      <c r="C94" s="75"/>
      <c r="D94" s="76"/>
      <c r="E94" s="76"/>
      <c r="F94" s="77"/>
      <c r="G94" s="58" t="s">
        <v>8</v>
      </c>
      <c r="H94" s="59" t="s">
        <v>8</v>
      </c>
      <c r="I94" s="60" t="s">
        <v>8</v>
      </c>
      <c r="J94" s="58" t="s">
        <v>8</v>
      </c>
      <c r="K94" s="59" t="s">
        <v>8</v>
      </c>
      <c r="L94" s="60" t="s">
        <v>8</v>
      </c>
      <c r="M94" s="58" t="s">
        <v>8</v>
      </c>
      <c r="N94" s="59" t="s">
        <v>8</v>
      </c>
      <c r="O94" s="60" t="s">
        <v>8</v>
      </c>
      <c r="P94" s="58" t="s">
        <v>8</v>
      </c>
    </row>
    <row r="95" spans="1:16" ht="15.75" hidden="1">
      <c r="A95" s="153"/>
      <c r="B95" s="61"/>
      <c r="C95" s="62"/>
      <c r="D95" s="63"/>
      <c r="E95" s="63"/>
      <c r="F95" s="64"/>
      <c r="G95" s="65" t="s">
        <v>8</v>
      </c>
      <c r="H95" s="66" t="s">
        <v>8</v>
      </c>
      <c r="I95" s="67" t="s">
        <v>8</v>
      </c>
      <c r="J95" s="65" t="s">
        <v>8</v>
      </c>
      <c r="K95" s="66" t="s">
        <v>8</v>
      </c>
      <c r="L95" s="67" t="s">
        <v>8</v>
      </c>
      <c r="M95" s="65" t="s">
        <v>8</v>
      </c>
      <c r="N95" s="66" t="s">
        <v>8</v>
      </c>
      <c r="O95" s="67" t="s">
        <v>8</v>
      </c>
      <c r="P95" s="65" t="s">
        <v>8</v>
      </c>
    </row>
    <row r="96" spans="1:16" ht="15.75" hidden="1">
      <c r="A96" s="153"/>
      <c r="B96" s="68"/>
      <c r="C96" s="69"/>
      <c r="D96" s="70"/>
      <c r="E96" s="70"/>
      <c r="F96" s="71"/>
      <c r="G96" s="72" t="s">
        <v>8</v>
      </c>
      <c r="H96" s="73" t="s">
        <v>8</v>
      </c>
      <c r="I96" s="74" t="s">
        <v>8</v>
      </c>
      <c r="J96" s="72" t="s">
        <v>8</v>
      </c>
      <c r="K96" s="73" t="s">
        <v>8</v>
      </c>
      <c r="L96" s="74" t="s">
        <v>8</v>
      </c>
      <c r="M96" s="72" t="s">
        <v>8</v>
      </c>
      <c r="N96" s="73" t="s">
        <v>8</v>
      </c>
      <c r="O96" s="74" t="s">
        <v>8</v>
      </c>
      <c r="P96" s="72" t="s">
        <v>8</v>
      </c>
    </row>
    <row r="97" spans="1:16" ht="15.75" hidden="1">
      <c r="A97" s="153"/>
      <c r="B97" s="54"/>
      <c r="C97" s="75"/>
      <c r="D97" s="76"/>
      <c r="E97" s="76"/>
      <c r="F97" s="77"/>
      <c r="G97" s="58" t="s">
        <v>8</v>
      </c>
      <c r="H97" s="59" t="s">
        <v>8</v>
      </c>
      <c r="I97" s="60" t="s">
        <v>8</v>
      </c>
      <c r="J97" s="58" t="s">
        <v>8</v>
      </c>
      <c r="K97" s="59" t="s">
        <v>8</v>
      </c>
      <c r="L97" s="60" t="s">
        <v>8</v>
      </c>
      <c r="M97" s="58" t="s">
        <v>8</v>
      </c>
      <c r="N97" s="59" t="s">
        <v>8</v>
      </c>
      <c r="O97" s="60" t="s">
        <v>8</v>
      </c>
      <c r="P97" s="58" t="s">
        <v>8</v>
      </c>
    </row>
    <row r="98" spans="1:16" ht="15.75" hidden="1">
      <c r="A98" s="153"/>
      <c r="B98" s="61"/>
      <c r="C98" s="62"/>
      <c r="D98" s="63"/>
      <c r="E98" s="63"/>
      <c r="F98" s="64"/>
      <c r="G98" s="65" t="s">
        <v>8</v>
      </c>
      <c r="H98" s="66" t="s">
        <v>8</v>
      </c>
      <c r="I98" s="67" t="s">
        <v>8</v>
      </c>
      <c r="J98" s="65" t="s">
        <v>8</v>
      </c>
      <c r="K98" s="66" t="s">
        <v>8</v>
      </c>
      <c r="L98" s="67" t="s">
        <v>8</v>
      </c>
      <c r="M98" s="65" t="s">
        <v>8</v>
      </c>
      <c r="N98" s="66" t="s">
        <v>8</v>
      </c>
      <c r="O98" s="67" t="s">
        <v>8</v>
      </c>
      <c r="P98" s="65" t="s">
        <v>8</v>
      </c>
    </row>
    <row r="99" spans="1:16" ht="15.75" hidden="1">
      <c r="A99" s="153"/>
      <c r="B99" s="68"/>
      <c r="C99" s="78"/>
      <c r="D99" s="79"/>
      <c r="E99" s="79"/>
      <c r="F99" s="80"/>
      <c r="G99" s="72" t="s">
        <v>8</v>
      </c>
      <c r="H99" s="73" t="s">
        <v>8</v>
      </c>
      <c r="I99" s="74" t="s">
        <v>8</v>
      </c>
      <c r="J99" s="72" t="s">
        <v>8</v>
      </c>
      <c r="K99" s="73" t="s">
        <v>8</v>
      </c>
      <c r="L99" s="74" t="s">
        <v>8</v>
      </c>
      <c r="M99" s="72" t="s">
        <v>8</v>
      </c>
      <c r="N99" s="73" t="s">
        <v>8</v>
      </c>
      <c r="O99" s="74" t="s">
        <v>8</v>
      </c>
      <c r="P99" s="72" t="s">
        <v>8</v>
      </c>
    </row>
    <row r="100" spans="1:16" ht="15.75" hidden="1">
      <c r="A100" s="154" t="str">
        <f>A1</f>
        <v>中華民國103年渣打全國業餘高爾夫秋季排名賽</v>
      </c>
      <c r="B100" s="154"/>
      <c r="C100" s="154"/>
      <c r="D100" s="154"/>
      <c r="E100" s="154"/>
      <c r="F100" s="154"/>
      <c r="G100" s="49" t="s">
        <v>100</v>
      </c>
      <c r="H100" s="49">
        <v>10</v>
      </c>
      <c r="I100" s="49">
        <v>11</v>
      </c>
      <c r="J100" s="49">
        <v>12</v>
      </c>
      <c r="K100" s="49">
        <v>13</v>
      </c>
      <c r="L100" s="49">
        <v>14</v>
      </c>
      <c r="M100" s="49">
        <v>15</v>
      </c>
      <c r="N100" s="49">
        <v>16</v>
      </c>
      <c r="O100" s="49">
        <v>17</v>
      </c>
      <c r="P100" s="49">
        <v>18</v>
      </c>
    </row>
    <row r="101" spans="1:16" ht="15.75" hidden="1">
      <c r="A101" s="156">
        <f>A2</f>
        <v>0</v>
      </c>
      <c r="B101" s="156"/>
      <c r="C101" s="156"/>
      <c r="D101" s="81"/>
      <c r="E101" s="157">
        <f>E2</f>
        <v>42156</v>
      </c>
      <c r="F101" s="158"/>
      <c r="G101" s="49" t="s">
        <v>101</v>
      </c>
      <c r="H101" s="51">
        <f aca="true" t="shared" si="74" ref="H101:P101">H35</f>
        <v>4</v>
      </c>
      <c r="I101" s="49">
        <f t="shared" si="74"/>
        <v>5</v>
      </c>
      <c r="J101" s="49">
        <f t="shared" si="74"/>
        <v>4</v>
      </c>
      <c r="K101" s="49">
        <f t="shared" si="74"/>
        <v>3</v>
      </c>
      <c r="L101" s="49">
        <f t="shared" si="74"/>
        <v>4</v>
      </c>
      <c r="M101" s="49">
        <f t="shared" si="74"/>
        <v>4</v>
      </c>
      <c r="N101" s="49">
        <f t="shared" si="74"/>
        <v>3</v>
      </c>
      <c r="O101" s="49">
        <f t="shared" si="74"/>
        <v>5</v>
      </c>
      <c r="P101" s="49">
        <f t="shared" si="74"/>
        <v>4</v>
      </c>
    </row>
    <row r="102" spans="1:16" ht="15.75" hidden="1">
      <c r="A102" s="160" t="str">
        <f>A3</f>
        <v>嘉南高爾夫球場</v>
      </c>
      <c r="B102" s="160"/>
      <c r="C102" s="160"/>
      <c r="D102" s="160"/>
      <c r="E102" s="160"/>
      <c r="F102" s="160"/>
      <c r="G102" s="52">
        <v>10</v>
      </c>
      <c r="H102" s="53">
        <f aca="true" t="shared" si="75" ref="H102:P102">H36</f>
        <v>0.15</v>
      </c>
      <c r="I102" s="53">
        <f t="shared" si="75"/>
        <v>0.18</v>
      </c>
      <c r="J102" s="53">
        <f t="shared" si="75"/>
        <v>0.15</v>
      </c>
      <c r="K102" s="53">
        <f t="shared" si="75"/>
        <v>0.12</v>
      </c>
      <c r="L102" s="53">
        <f t="shared" si="75"/>
        <v>0.15</v>
      </c>
      <c r="M102" s="53">
        <f t="shared" si="75"/>
        <v>0.15</v>
      </c>
      <c r="N102" s="53">
        <f t="shared" si="75"/>
        <v>0.12</v>
      </c>
      <c r="O102" s="53">
        <f t="shared" si="75"/>
        <v>0.18</v>
      </c>
      <c r="P102" s="53">
        <f t="shared" si="75"/>
        <v>0.15</v>
      </c>
    </row>
    <row r="103" spans="1:16" ht="15.75" hidden="1">
      <c r="A103" s="153" t="s">
        <v>103</v>
      </c>
      <c r="B103" s="82" t="e">
        <f aca="true" t="shared" si="76" ref="B103:F105">B85</f>
        <v>#VALUE!</v>
      </c>
      <c r="C103" s="55" t="e">
        <f t="shared" si="76"/>
        <v>#VALUE!</v>
      </c>
      <c r="D103" s="76" t="e">
        <f t="shared" si="76"/>
        <v>#VALUE!</v>
      </c>
      <c r="E103" s="76" t="e">
        <f t="shared" si="76"/>
        <v>#VALUE!</v>
      </c>
      <c r="F103" s="83" t="e">
        <f t="shared" si="76"/>
        <v>#VALUE!</v>
      </c>
      <c r="G103" s="58" t="e">
        <f>IF(B103="","",'基本資料'!$B$7+'基本資料'!$L$7*(B103-1)/60/24)</f>
        <v>#VALUE!</v>
      </c>
      <c r="H103" s="59" t="e">
        <f aca="true" t="shared" si="77" ref="H103:P103">IF($B103="","",G103+H$36*100/60/24)</f>
        <v>#VALUE!</v>
      </c>
      <c r="I103" s="60" t="e">
        <f t="shared" si="77"/>
        <v>#VALUE!</v>
      </c>
      <c r="J103" s="58" t="e">
        <f t="shared" si="77"/>
        <v>#VALUE!</v>
      </c>
      <c r="K103" s="59" t="e">
        <f t="shared" si="77"/>
        <v>#VALUE!</v>
      </c>
      <c r="L103" s="60" t="e">
        <f t="shared" si="77"/>
        <v>#VALUE!</v>
      </c>
      <c r="M103" s="58" t="e">
        <f t="shared" si="77"/>
        <v>#VALUE!</v>
      </c>
      <c r="N103" s="59" t="e">
        <f t="shared" si="77"/>
        <v>#VALUE!</v>
      </c>
      <c r="O103" s="60" t="e">
        <f t="shared" si="77"/>
        <v>#VALUE!</v>
      </c>
      <c r="P103" s="58" t="e">
        <f t="shared" si="77"/>
        <v>#VALUE!</v>
      </c>
    </row>
    <row r="104" spans="1:16" ht="15.75" hidden="1">
      <c r="A104" s="153"/>
      <c r="B104" s="84" t="e">
        <f t="shared" si="76"/>
        <v>#VALUE!</v>
      </c>
      <c r="C104" s="63" t="e">
        <f t="shared" si="76"/>
        <v>#VALUE!</v>
      </c>
      <c r="D104" s="63" t="e">
        <f t="shared" si="76"/>
        <v>#VALUE!</v>
      </c>
      <c r="E104" s="63" t="e">
        <f t="shared" si="76"/>
        <v>#VALUE!</v>
      </c>
      <c r="F104" s="85" t="e">
        <f t="shared" si="76"/>
        <v>#VALUE!</v>
      </c>
      <c r="G104" s="65" t="e">
        <f>IF(B104="","",'基本資料'!$B$7+'基本資料'!$L$7*(B104-1)/60/24)</f>
        <v>#VALUE!</v>
      </c>
      <c r="H104" s="66" t="e">
        <f aca="true" t="shared" si="78" ref="H104:P104">IF($B104="","",G104+H$36*100/60/24)</f>
        <v>#VALUE!</v>
      </c>
      <c r="I104" s="67" t="e">
        <f t="shared" si="78"/>
        <v>#VALUE!</v>
      </c>
      <c r="J104" s="65" t="e">
        <f t="shared" si="78"/>
        <v>#VALUE!</v>
      </c>
      <c r="K104" s="66" t="e">
        <f t="shared" si="78"/>
        <v>#VALUE!</v>
      </c>
      <c r="L104" s="67" t="e">
        <f t="shared" si="78"/>
        <v>#VALUE!</v>
      </c>
      <c r="M104" s="65" t="e">
        <f t="shared" si="78"/>
        <v>#VALUE!</v>
      </c>
      <c r="N104" s="66" t="e">
        <f t="shared" si="78"/>
        <v>#VALUE!</v>
      </c>
      <c r="O104" s="67" t="e">
        <f t="shared" si="78"/>
        <v>#VALUE!</v>
      </c>
      <c r="P104" s="65" t="e">
        <f t="shared" si="78"/>
        <v>#VALUE!</v>
      </c>
    </row>
    <row r="105" spans="1:16" ht="15.75" hidden="1">
      <c r="A105" s="153"/>
      <c r="B105" s="86" t="e">
        <f t="shared" si="76"/>
        <v>#VALUE!</v>
      </c>
      <c r="C105" s="70" t="e">
        <f t="shared" si="76"/>
        <v>#VALUE!</v>
      </c>
      <c r="D105" s="70" t="e">
        <f t="shared" si="76"/>
        <v>#VALUE!</v>
      </c>
      <c r="E105" s="70" t="e">
        <f t="shared" si="76"/>
        <v>#VALUE!</v>
      </c>
      <c r="F105" s="87" t="e">
        <f t="shared" si="76"/>
        <v>#VALUE!</v>
      </c>
      <c r="G105" s="72" t="e">
        <f>IF(B105="","",'基本資料'!$B$7+'基本資料'!$L$7*(B105-1)/60/24)</f>
        <v>#VALUE!</v>
      </c>
      <c r="H105" s="73" t="e">
        <f aca="true" t="shared" si="79" ref="H105:P105">IF($B105="","",G105+H$36*100/60/24)</f>
        <v>#VALUE!</v>
      </c>
      <c r="I105" s="74" t="e">
        <f t="shared" si="79"/>
        <v>#VALUE!</v>
      </c>
      <c r="J105" s="72" t="e">
        <f t="shared" si="79"/>
        <v>#VALUE!</v>
      </c>
      <c r="K105" s="73" t="e">
        <f t="shared" si="79"/>
        <v>#VALUE!</v>
      </c>
      <c r="L105" s="74" t="e">
        <f t="shared" si="79"/>
        <v>#VALUE!</v>
      </c>
      <c r="M105" s="72" t="e">
        <f t="shared" si="79"/>
        <v>#VALUE!</v>
      </c>
      <c r="N105" s="73" t="e">
        <f t="shared" si="79"/>
        <v>#VALUE!</v>
      </c>
      <c r="O105" s="74" t="e">
        <f t="shared" si="79"/>
        <v>#VALUE!</v>
      </c>
      <c r="P105" s="72" t="e">
        <f t="shared" si="79"/>
        <v>#VALUE!</v>
      </c>
    </row>
    <row r="106" spans="1:16" ht="15.75" hidden="1">
      <c r="A106" s="153"/>
      <c r="B106" s="82">
        <f aca="true" t="shared" si="80" ref="B106:B117">B88</f>
        <v>0</v>
      </c>
      <c r="C106" s="76"/>
      <c r="D106" s="76"/>
      <c r="E106" s="76"/>
      <c r="F106" s="83"/>
      <c r="G106" s="58" t="s">
        <v>8</v>
      </c>
      <c r="H106" s="59" t="s">
        <v>8</v>
      </c>
      <c r="I106" s="60" t="s">
        <v>8</v>
      </c>
      <c r="J106" s="58" t="s">
        <v>8</v>
      </c>
      <c r="K106" s="59" t="s">
        <v>8</v>
      </c>
      <c r="L106" s="60" t="s">
        <v>8</v>
      </c>
      <c r="M106" s="58" t="s">
        <v>8</v>
      </c>
      <c r="N106" s="59" t="s">
        <v>8</v>
      </c>
      <c r="O106" s="60" t="s">
        <v>8</v>
      </c>
      <c r="P106" s="58" t="s">
        <v>8</v>
      </c>
    </row>
    <row r="107" spans="1:16" ht="15.75" hidden="1">
      <c r="A107" s="153"/>
      <c r="B107" s="84">
        <f t="shared" si="80"/>
        <v>0</v>
      </c>
      <c r="C107" s="63"/>
      <c r="D107" s="63"/>
      <c r="E107" s="63"/>
      <c r="F107" s="85"/>
      <c r="G107" s="65" t="s">
        <v>8</v>
      </c>
      <c r="H107" s="66" t="s">
        <v>8</v>
      </c>
      <c r="I107" s="67" t="s">
        <v>8</v>
      </c>
      <c r="J107" s="65" t="s">
        <v>8</v>
      </c>
      <c r="K107" s="66" t="s">
        <v>8</v>
      </c>
      <c r="L107" s="67" t="s">
        <v>8</v>
      </c>
      <c r="M107" s="65" t="s">
        <v>8</v>
      </c>
      <c r="N107" s="66" t="s">
        <v>8</v>
      </c>
      <c r="O107" s="67" t="s">
        <v>8</v>
      </c>
      <c r="P107" s="65" t="s">
        <v>8</v>
      </c>
    </row>
    <row r="108" spans="1:16" ht="15.75" hidden="1">
      <c r="A108" s="153"/>
      <c r="B108" s="86">
        <f t="shared" si="80"/>
        <v>0</v>
      </c>
      <c r="C108" s="70"/>
      <c r="D108" s="70"/>
      <c r="E108" s="70"/>
      <c r="F108" s="87"/>
      <c r="G108" s="72" t="s">
        <v>8</v>
      </c>
      <c r="H108" s="73" t="s">
        <v>8</v>
      </c>
      <c r="I108" s="74" t="s">
        <v>8</v>
      </c>
      <c r="J108" s="72" t="s">
        <v>8</v>
      </c>
      <c r="K108" s="73" t="s">
        <v>8</v>
      </c>
      <c r="L108" s="74" t="s">
        <v>8</v>
      </c>
      <c r="M108" s="72" t="s">
        <v>8</v>
      </c>
      <c r="N108" s="73" t="s">
        <v>8</v>
      </c>
      <c r="O108" s="74" t="s">
        <v>8</v>
      </c>
      <c r="P108" s="72" t="s">
        <v>8</v>
      </c>
    </row>
    <row r="109" spans="1:16" ht="15.75" hidden="1">
      <c r="A109" s="153"/>
      <c r="B109" s="82">
        <f t="shared" si="80"/>
        <v>0</v>
      </c>
      <c r="C109" s="76"/>
      <c r="D109" s="76"/>
      <c r="E109" s="76"/>
      <c r="F109" s="83"/>
      <c r="G109" s="58" t="s">
        <v>8</v>
      </c>
      <c r="H109" s="59" t="s">
        <v>8</v>
      </c>
      <c r="I109" s="60" t="s">
        <v>8</v>
      </c>
      <c r="J109" s="58" t="s">
        <v>8</v>
      </c>
      <c r="K109" s="59" t="s">
        <v>8</v>
      </c>
      <c r="L109" s="60" t="s">
        <v>8</v>
      </c>
      <c r="M109" s="58" t="s">
        <v>8</v>
      </c>
      <c r="N109" s="59" t="s">
        <v>8</v>
      </c>
      <c r="O109" s="60" t="s">
        <v>8</v>
      </c>
      <c r="P109" s="58" t="s">
        <v>8</v>
      </c>
    </row>
    <row r="110" spans="1:16" ht="15.75" hidden="1">
      <c r="A110" s="153"/>
      <c r="B110" s="84">
        <f t="shared" si="80"/>
        <v>0</v>
      </c>
      <c r="C110" s="63"/>
      <c r="D110" s="63"/>
      <c r="E110" s="63"/>
      <c r="F110" s="85"/>
      <c r="G110" s="65" t="s">
        <v>8</v>
      </c>
      <c r="H110" s="66" t="s">
        <v>8</v>
      </c>
      <c r="I110" s="67" t="s">
        <v>8</v>
      </c>
      <c r="J110" s="65" t="s">
        <v>8</v>
      </c>
      <c r="K110" s="66" t="s">
        <v>8</v>
      </c>
      <c r="L110" s="67" t="s">
        <v>8</v>
      </c>
      <c r="M110" s="65" t="s">
        <v>8</v>
      </c>
      <c r="N110" s="66" t="s">
        <v>8</v>
      </c>
      <c r="O110" s="67" t="s">
        <v>8</v>
      </c>
      <c r="P110" s="65" t="s">
        <v>8</v>
      </c>
    </row>
    <row r="111" spans="1:16" ht="15.75" hidden="1">
      <c r="A111" s="153"/>
      <c r="B111" s="86">
        <f t="shared" si="80"/>
        <v>0</v>
      </c>
      <c r="C111" s="70"/>
      <c r="D111" s="70"/>
      <c r="E111" s="70"/>
      <c r="F111" s="87"/>
      <c r="G111" s="72" t="s">
        <v>8</v>
      </c>
      <c r="H111" s="73" t="s">
        <v>8</v>
      </c>
      <c r="I111" s="74" t="s">
        <v>8</v>
      </c>
      <c r="J111" s="72" t="s">
        <v>8</v>
      </c>
      <c r="K111" s="73" t="s">
        <v>8</v>
      </c>
      <c r="L111" s="74" t="s">
        <v>8</v>
      </c>
      <c r="M111" s="72" t="s">
        <v>8</v>
      </c>
      <c r="N111" s="73" t="s">
        <v>8</v>
      </c>
      <c r="O111" s="74" t="s">
        <v>8</v>
      </c>
      <c r="P111" s="72" t="s">
        <v>8</v>
      </c>
    </row>
    <row r="112" spans="1:16" ht="15.75" hidden="1">
      <c r="A112" s="153"/>
      <c r="B112" s="82">
        <f t="shared" si="80"/>
        <v>0</v>
      </c>
      <c r="C112" s="76"/>
      <c r="D112" s="76"/>
      <c r="E112" s="76"/>
      <c r="F112" s="83"/>
      <c r="G112" s="58" t="s">
        <v>8</v>
      </c>
      <c r="H112" s="59" t="s">
        <v>8</v>
      </c>
      <c r="I112" s="60" t="s">
        <v>8</v>
      </c>
      <c r="J112" s="58" t="s">
        <v>8</v>
      </c>
      <c r="K112" s="59" t="s">
        <v>8</v>
      </c>
      <c r="L112" s="60" t="s">
        <v>8</v>
      </c>
      <c r="M112" s="58" t="s">
        <v>8</v>
      </c>
      <c r="N112" s="59" t="s">
        <v>8</v>
      </c>
      <c r="O112" s="60" t="s">
        <v>8</v>
      </c>
      <c r="P112" s="58" t="s">
        <v>8</v>
      </c>
    </row>
    <row r="113" spans="1:16" ht="15.75" hidden="1">
      <c r="A113" s="153"/>
      <c r="B113" s="84">
        <f t="shared" si="80"/>
        <v>0</v>
      </c>
      <c r="C113" s="63"/>
      <c r="D113" s="63"/>
      <c r="E113" s="63"/>
      <c r="F113" s="85"/>
      <c r="G113" s="65" t="s">
        <v>8</v>
      </c>
      <c r="H113" s="66" t="s">
        <v>8</v>
      </c>
      <c r="I113" s="67" t="s">
        <v>8</v>
      </c>
      <c r="J113" s="65" t="s">
        <v>8</v>
      </c>
      <c r="K113" s="66" t="s">
        <v>8</v>
      </c>
      <c r="L113" s="67" t="s">
        <v>8</v>
      </c>
      <c r="M113" s="65" t="s">
        <v>8</v>
      </c>
      <c r="N113" s="66" t="s">
        <v>8</v>
      </c>
      <c r="O113" s="67" t="s">
        <v>8</v>
      </c>
      <c r="P113" s="65" t="s">
        <v>8</v>
      </c>
    </row>
    <row r="114" spans="1:16" ht="15.75" hidden="1">
      <c r="A114" s="153"/>
      <c r="B114" s="86">
        <f t="shared" si="80"/>
        <v>0</v>
      </c>
      <c r="C114" s="70"/>
      <c r="D114" s="70"/>
      <c r="E114" s="70"/>
      <c r="F114" s="87"/>
      <c r="G114" s="72" t="s">
        <v>8</v>
      </c>
      <c r="H114" s="73" t="s">
        <v>8</v>
      </c>
      <c r="I114" s="74" t="s">
        <v>8</v>
      </c>
      <c r="J114" s="72" t="s">
        <v>8</v>
      </c>
      <c r="K114" s="73" t="s">
        <v>8</v>
      </c>
      <c r="L114" s="74" t="s">
        <v>8</v>
      </c>
      <c r="M114" s="72" t="s">
        <v>8</v>
      </c>
      <c r="N114" s="73" t="s">
        <v>8</v>
      </c>
      <c r="O114" s="74" t="s">
        <v>8</v>
      </c>
      <c r="P114" s="72" t="s">
        <v>8</v>
      </c>
    </row>
    <row r="115" spans="1:16" ht="15.75" hidden="1">
      <c r="A115" s="153"/>
      <c r="B115" s="82">
        <f t="shared" si="80"/>
        <v>0</v>
      </c>
      <c r="C115" s="76" t="s">
        <v>8</v>
      </c>
      <c r="D115" s="76" t="s">
        <v>8</v>
      </c>
      <c r="E115" s="76"/>
      <c r="F115" s="83" t="s">
        <v>8</v>
      </c>
      <c r="G115" s="58" t="s">
        <v>8</v>
      </c>
      <c r="H115" s="59" t="s">
        <v>8</v>
      </c>
      <c r="I115" s="60" t="s">
        <v>8</v>
      </c>
      <c r="J115" s="58" t="s">
        <v>8</v>
      </c>
      <c r="K115" s="59" t="s">
        <v>8</v>
      </c>
      <c r="L115" s="60" t="s">
        <v>8</v>
      </c>
      <c r="M115" s="58" t="s">
        <v>8</v>
      </c>
      <c r="N115" s="59" t="s">
        <v>8</v>
      </c>
      <c r="O115" s="60" t="s">
        <v>8</v>
      </c>
      <c r="P115" s="58" t="s">
        <v>8</v>
      </c>
    </row>
    <row r="116" spans="1:16" ht="15.75" hidden="1">
      <c r="A116" s="153"/>
      <c r="B116" s="84">
        <f t="shared" si="80"/>
        <v>0</v>
      </c>
      <c r="C116" s="63" t="s">
        <v>8</v>
      </c>
      <c r="D116" s="63" t="s">
        <v>8</v>
      </c>
      <c r="E116" s="63"/>
      <c r="F116" s="85" t="s">
        <v>8</v>
      </c>
      <c r="G116" s="65" t="s">
        <v>8</v>
      </c>
      <c r="H116" s="66" t="s">
        <v>8</v>
      </c>
      <c r="I116" s="67" t="s">
        <v>8</v>
      </c>
      <c r="J116" s="65" t="s">
        <v>8</v>
      </c>
      <c r="K116" s="66" t="s">
        <v>8</v>
      </c>
      <c r="L116" s="67" t="s">
        <v>8</v>
      </c>
      <c r="M116" s="65" t="s">
        <v>8</v>
      </c>
      <c r="N116" s="66" t="s">
        <v>8</v>
      </c>
      <c r="O116" s="67" t="s">
        <v>8</v>
      </c>
      <c r="P116" s="65" t="s">
        <v>8</v>
      </c>
    </row>
    <row r="117" spans="1:16" ht="15.75" hidden="1">
      <c r="A117" s="153"/>
      <c r="B117" s="86">
        <f t="shared" si="80"/>
        <v>0</v>
      </c>
      <c r="C117" s="70">
        <v>0</v>
      </c>
      <c r="D117" s="70">
        <v>0</v>
      </c>
      <c r="E117" s="70"/>
      <c r="F117" s="87">
        <v>0</v>
      </c>
      <c r="G117" s="72" t="s">
        <v>8</v>
      </c>
      <c r="H117" s="73" t="s">
        <v>8</v>
      </c>
      <c r="I117" s="74" t="s">
        <v>8</v>
      </c>
      <c r="J117" s="72" t="s">
        <v>8</v>
      </c>
      <c r="K117" s="73" t="s">
        <v>8</v>
      </c>
      <c r="L117" s="74" t="s">
        <v>8</v>
      </c>
      <c r="M117" s="72" t="s">
        <v>8</v>
      </c>
      <c r="N117" s="73" t="s">
        <v>8</v>
      </c>
      <c r="O117" s="74" t="s">
        <v>8</v>
      </c>
      <c r="P117" s="72" t="s">
        <v>8</v>
      </c>
    </row>
    <row r="118" spans="1:16" ht="15.75" hidden="1">
      <c r="A118" s="153" t="s">
        <v>102</v>
      </c>
      <c r="B118" s="82" t="e">
        <f aca="true" t="shared" si="81" ref="B118:F120">B70</f>
        <v>#VALUE!</v>
      </c>
      <c r="C118" s="76" t="e">
        <f t="shared" si="81"/>
        <v>#VALUE!</v>
      </c>
      <c r="D118" s="76" t="e">
        <f t="shared" si="81"/>
        <v>#VALUE!</v>
      </c>
      <c r="E118" s="76" t="e">
        <f t="shared" si="81"/>
        <v>#VALUE!</v>
      </c>
      <c r="F118" s="83" t="e">
        <f t="shared" si="81"/>
        <v>#VALUE!</v>
      </c>
      <c r="G118" s="58" t="e">
        <f>IF(B118="","",P70+5/60/24)</f>
        <v>#VALUE!</v>
      </c>
      <c r="H118" s="59" t="e">
        <f aca="true" t="shared" si="82" ref="H118:P118">IF($B118="","",G118+H$36*100/60/24)</f>
        <v>#VALUE!</v>
      </c>
      <c r="I118" s="60" t="e">
        <f t="shared" si="82"/>
        <v>#VALUE!</v>
      </c>
      <c r="J118" s="58" t="e">
        <f t="shared" si="82"/>
        <v>#VALUE!</v>
      </c>
      <c r="K118" s="59" t="e">
        <f t="shared" si="82"/>
        <v>#VALUE!</v>
      </c>
      <c r="L118" s="60" t="e">
        <f t="shared" si="82"/>
        <v>#VALUE!</v>
      </c>
      <c r="M118" s="58" t="e">
        <f t="shared" si="82"/>
        <v>#VALUE!</v>
      </c>
      <c r="N118" s="59" t="e">
        <f t="shared" si="82"/>
        <v>#VALUE!</v>
      </c>
      <c r="O118" s="60" t="e">
        <f t="shared" si="82"/>
        <v>#VALUE!</v>
      </c>
      <c r="P118" s="58" t="e">
        <f t="shared" si="82"/>
        <v>#VALUE!</v>
      </c>
    </row>
    <row r="119" spans="1:16" ht="15.75" hidden="1">
      <c r="A119" s="153"/>
      <c r="B119" s="84" t="e">
        <f t="shared" si="81"/>
        <v>#VALUE!</v>
      </c>
      <c r="C119" s="63" t="e">
        <f t="shared" si="81"/>
        <v>#VALUE!</v>
      </c>
      <c r="D119" s="63" t="e">
        <f t="shared" si="81"/>
        <v>#VALUE!</v>
      </c>
      <c r="E119" s="63" t="e">
        <f t="shared" si="81"/>
        <v>#VALUE!</v>
      </c>
      <c r="F119" s="85" t="e">
        <f t="shared" si="81"/>
        <v>#VALUE!</v>
      </c>
      <c r="G119" s="65" t="e">
        <f>IF(B119="","",P71+5/60/24)</f>
        <v>#VALUE!</v>
      </c>
      <c r="H119" s="66" t="e">
        <f aca="true" t="shared" si="83" ref="H119:P119">IF($B119="","",G119+H$36*100/60/24)</f>
        <v>#VALUE!</v>
      </c>
      <c r="I119" s="67" t="e">
        <f t="shared" si="83"/>
        <v>#VALUE!</v>
      </c>
      <c r="J119" s="65" t="e">
        <f t="shared" si="83"/>
        <v>#VALUE!</v>
      </c>
      <c r="K119" s="66" t="e">
        <f t="shared" si="83"/>
        <v>#VALUE!</v>
      </c>
      <c r="L119" s="67" t="e">
        <f t="shared" si="83"/>
        <v>#VALUE!</v>
      </c>
      <c r="M119" s="65" t="e">
        <f t="shared" si="83"/>
        <v>#VALUE!</v>
      </c>
      <c r="N119" s="66" t="e">
        <f t="shared" si="83"/>
        <v>#VALUE!</v>
      </c>
      <c r="O119" s="67" t="e">
        <f t="shared" si="83"/>
        <v>#VALUE!</v>
      </c>
      <c r="P119" s="65" t="e">
        <f t="shared" si="83"/>
        <v>#VALUE!</v>
      </c>
    </row>
    <row r="120" spans="1:16" ht="15.75" hidden="1">
      <c r="A120" s="153"/>
      <c r="B120" s="86" t="e">
        <f t="shared" si="81"/>
        <v>#VALUE!</v>
      </c>
      <c r="C120" s="70" t="e">
        <f t="shared" si="81"/>
        <v>#VALUE!</v>
      </c>
      <c r="D120" s="70" t="e">
        <f t="shared" si="81"/>
        <v>#VALUE!</v>
      </c>
      <c r="E120" s="70" t="e">
        <f t="shared" si="81"/>
        <v>#VALUE!</v>
      </c>
      <c r="F120" s="87" t="e">
        <f t="shared" si="81"/>
        <v>#VALUE!</v>
      </c>
      <c r="G120" s="72" t="e">
        <f>IF(B120="","",P72+5/60/24)</f>
        <v>#VALUE!</v>
      </c>
      <c r="H120" s="73" t="e">
        <f aca="true" t="shared" si="84" ref="H120:P120">IF($B120="","",G120+H$36*100/60/24)</f>
        <v>#VALUE!</v>
      </c>
      <c r="I120" s="74" t="e">
        <f t="shared" si="84"/>
        <v>#VALUE!</v>
      </c>
      <c r="J120" s="72" t="e">
        <f t="shared" si="84"/>
        <v>#VALUE!</v>
      </c>
      <c r="K120" s="73" t="e">
        <f t="shared" si="84"/>
        <v>#VALUE!</v>
      </c>
      <c r="L120" s="74" t="e">
        <f t="shared" si="84"/>
        <v>#VALUE!</v>
      </c>
      <c r="M120" s="72" t="e">
        <f t="shared" si="84"/>
        <v>#VALUE!</v>
      </c>
      <c r="N120" s="73" t="e">
        <f t="shared" si="84"/>
        <v>#VALUE!</v>
      </c>
      <c r="O120" s="74" t="e">
        <f t="shared" si="84"/>
        <v>#VALUE!</v>
      </c>
      <c r="P120" s="72" t="e">
        <f t="shared" si="84"/>
        <v>#VALUE!</v>
      </c>
    </row>
    <row r="121" spans="1:16" ht="15.75" hidden="1">
      <c r="A121" s="153"/>
      <c r="B121" s="82">
        <f aca="true" t="shared" si="85" ref="B121:B132">B73</f>
        <v>0</v>
      </c>
      <c r="C121" s="76"/>
      <c r="D121" s="76"/>
      <c r="E121" s="76"/>
      <c r="F121" s="83"/>
      <c r="G121" s="88"/>
      <c r="H121" s="59" t="s">
        <v>8</v>
      </c>
      <c r="I121" s="60" t="s">
        <v>8</v>
      </c>
      <c r="J121" s="58" t="s">
        <v>8</v>
      </c>
      <c r="K121" s="59" t="s">
        <v>8</v>
      </c>
      <c r="L121" s="60" t="s">
        <v>8</v>
      </c>
      <c r="M121" s="58" t="s">
        <v>8</v>
      </c>
      <c r="N121" s="59" t="s">
        <v>8</v>
      </c>
      <c r="O121" s="60" t="s">
        <v>8</v>
      </c>
      <c r="P121" s="58" t="s">
        <v>8</v>
      </c>
    </row>
    <row r="122" spans="1:16" ht="15.75" hidden="1">
      <c r="A122" s="153"/>
      <c r="B122" s="84">
        <f t="shared" si="85"/>
        <v>0</v>
      </c>
      <c r="C122" s="63"/>
      <c r="D122" s="63"/>
      <c r="E122" s="63"/>
      <c r="F122" s="85"/>
      <c r="G122" s="89"/>
      <c r="H122" s="66" t="s">
        <v>8</v>
      </c>
      <c r="I122" s="67" t="s">
        <v>8</v>
      </c>
      <c r="J122" s="65" t="s">
        <v>8</v>
      </c>
      <c r="K122" s="66" t="s">
        <v>8</v>
      </c>
      <c r="L122" s="67" t="s">
        <v>8</v>
      </c>
      <c r="M122" s="65" t="s">
        <v>8</v>
      </c>
      <c r="N122" s="66" t="s">
        <v>8</v>
      </c>
      <c r="O122" s="67" t="s">
        <v>8</v>
      </c>
      <c r="P122" s="65" t="s">
        <v>8</v>
      </c>
    </row>
    <row r="123" spans="1:16" ht="15.75" hidden="1">
      <c r="A123" s="153"/>
      <c r="B123" s="86">
        <f t="shared" si="85"/>
        <v>0</v>
      </c>
      <c r="C123" s="70"/>
      <c r="D123" s="70"/>
      <c r="E123" s="70"/>
      <c r="F123" s="87"/>
      <c r="G123" s="90"/>
      <c r="H123" s="73" t="s">
        <v>8</v>
      </c>
      <c r="I123" s="74" t="s">
        <v>8</v>
      </c>
      <c r="J123" s="72" t="s">
        <v>8</v>
      </c>
      <c r="K123" s="73" t="s">
        <v>8</v>
      </c>
      <c r="L123" s="74" t="s">
        <v>8</v>
      </c>
      <c r="M123" s="72" t="s">
        <v>8</v>
      </c>
      <c r="N123" s="73" t="s">
        <v>8</v>
      </c>
      <c r="O123" s="74" t="s">
        <v>8</v>
      </c>
      <c r="P123" s="72" t="s">
        <v>8</v>
      </c>
    </row>
    <row r="124" spans="1:16" ht="15.75" hidden="1">
      <c r="A124" s="153"/>
      <c r="B124" s="82">
        <f t="shared" si="85"/>
        <v>0</v>
      </c>
      <c r="C124" s="76"/>
      <c r="D124" s="76"/>
      <c r="E124" s="76"/>
      <c r="F124" s="83"/>
      <c r="G124" s="88"/>
      <c r="H124" s="59" t="s">
        <v>8</v>
      </c>
      <c r="I124" s="60" t="s">
        <v>8</v>
      </c>
      <c r="J124" s="58" t="s">
        <v>8</v>
      </c>
      <c r="K124" s="59" t="s">
        <v>8</v>
      </c>
      <c r="L124" s="60" t="s">
        <v>8</v>
      </c>
      <c r="M124" s="58" t="s">
        <v>8</v>
      </c>
      <c r="N124" s="59" t="s">
        <v>8</v>
      </c>
      <c r="O124" s="60" t="s">
        <v>8</v>
      </c>
      <c r="P124" s="58" t="s">
        <v>8</v>
      </c>
    </row>
    <row r="125" spans="1:16" ht="15.75" hidden="1">
      <c r="A125" s="153"/>
      <c r="B125" s="84">
        <f t="shared" si="85"/>
        <v>0</v>
      </c>
      <c r="C125" s="63"/>
      <c r="D125" s="63"/>
      <c r="E125" s="63"/>
      <c r="F125" s="85"/>
      <c r="G125" s="89"/>
      <c r="H125" s="66" t="s">
        <v>8</v>
      </c>
      <c r="I125" s="67" t="s">
        <v>8</v>
      </c>
      <c r="J125" s="65" t="s">
        <v>8</v>
      </c>
      <c r="K125" s="66" t="s">
        <v>8</v>
      </c>
      <c r="L125" s="67" t="s">
        <v>8</v>
      </c>
      <c r="M125" s="65" t="s">
        <v>8</v>
      </c>
      <c r="N125" s="66" t="s">
        <v>8</v>
      </c>
      <c r="O125" s="67" t="s">
        <v>8</v>
      </c>
      <c r="P125" s="65" t="s">
        <v>8</v>
      </c>
    </row>
    <row r="126" spans="1:16" ht="15.75" hidden="1">
      <c r="A126" s="153"/>
      <c r="B126" s="86">
        <f t="shared" si="85"/>
        <v>0</v>
      </c>
      <c r="C126" s="70"/>
      <c r="D126" s="70"/>
      <c r="E126" s="70"/>
      <c r="F126" s="87"/>
      <c r="G126" s="90"/>
      <c r="H126" s="73" t="s">
        <v>8</v>
      </c>
      <c r="I126" s="74" t="s">
        <v>8</v>
      </c>
      <c r="J126" s="72" t="s">
        <v>8</v>
      </c>
      <c r="K126" s="73" t="s">
        <v>8</v>
      </c>
      <c r="L126" s="74" t="s">
        <v>8</v>
      </c>
      <c r="M126" s="72" t="s">
        <v>8</v>
      </c>
      <c r="N126" s="73" t="s">
        <v>8</v>
      </c>
      <c r="O126" s="74" t="s">
        <v>8</v>
      </c>
      <c r="P126" s="72" t="s">
        <v>8</v>
      </c>
    </row>
    <row r="127" spans="1:16" ht="15.75" hidden="1">
      <c r="A127" s="153"/>
      <c r="B127" s="82">
        <f t="shared" si="85"/>
        <v>0</v>
      </c>
      <c r="C127" s="76"/>
      <c r="D127" s="76"/>
      <c r="E127" s="76"/>
      <c r="F127" s="83"/>
      <c r="G127" s="88"/>
      <c r="H127" s="59" t="s">
        <v>8</v>
      </c>
      <c r="I127" s="60" t="s">
        <v>8</v>
      </c>
      <c r="J127" s="58" t="s">
        <v>8</v>
      </c>
      <c r="K127" s="59" t="s">
        <v>8</v>
      </c>
      <c r="L127" s="60" t="s">
        <v>8</v>
      </c>
      <c r="M127" s="58" t="s">
        <v>8</v>
      </c>
      <c r="N127" s="59" t="s">
        <v>8</v>
      </c>
      <c r="O127" s="60" t="s">
        <v>8</v>
      </c>
      <c r="P127" s="58" t="s">
        <v>8</v>
      </c>
    </row>
    <row r="128" spans="1:16" ht="15.75" hidden="1">
      <c r="A128" s="153"/>
      <c r="B128" s="84">
        <f t="shared" si="85"/>
        <v>0</v>
      </c>
      <c r="C128" s="63"/>
      <c r="D128" s="63"/>
      <c r="E128" s="63"/>
      <c r="F128" s="85"/>
      <c r="G128" s="89"/>
      <c r="H128" s="66" t="s">
        <v>8</v>
      </c>
      <c r="I128" s="67" t="s">
        <v>8</v>
      </c>
      <c r="J128" s="65" t="s">
        <v>8</v>
      </c>
      <c r="K128" s="66" t="s">
        <v>8</v>
      </c>
      <c r="L128" s="67" t="s">
        <v>8</v>
      </c>
      <c r="M128" s="65" t="s">
        <v>8</v>
      </c>
      <c r="N128" s="66" t="s">
        <v>8</v>
      </c>
      <c r="O128" s="67" t="s">
        <v>8</v>
      </c>
      <c r="P128" s="65" t="s">
        <v>8</v>
      </c>
    </row>
    <row r="129" spans="1:16" ht="15.75" hidden="1">
      <c r="A129" s="153"/>
      <c r="B129" s="86">
        <f t="shared" si="85"/>
        <v>0</v>
      </c>
      <c r="C129" s="70"/>
      <c r="D129" s="70"/>
      <c r="E129" s="70"/>
      <c r="F129" s="87"/>
      <c r="G129" s="90"/>
      <c r="H129" s="73" t="s">
        <v>8</v>
      </c>
      <c r="I129" s="74" t="s">
        <v>8</v>
      </c>
      <c r="J129" s="72" t="s">
        <v>8</v>
      </c>
      <c r="K129" s="73" t="s">
        <v>8</v>
      </c>
      <c r="L129" s="74" t="s">
        <v>8</v>
      </c>
      <c r="M129" s="72" t="s">
        <v>8</v>
      </c>
      <c r="N129" s="73" t="s">
        <v>8</v>
      </c>
      <c r="O129" s="74" t="s">
        <v>8</v>
      </c>
      <c r="P129" s="72" t="s">
        <v>8</v>
      </c>
    </row>
    <row r="130" spans="1:16" ht="15.75" hidden="1">
      <c r="A130" s="153"/>
      <c r="B130" s="82">
        <f t="shared" si="85"/>
        <v>0</v>
      </c>
      <c r="C130" s="76"/>
      <c r="D130" s="76"/>
      <c r="E130" s="76"/>
      <c r="F130" s="83"/>
      <c r="G130" s="88"/>
      <c r="H130" s="59" t="s">
        <v>8</v>
      </c>
      <c r="I130" s="60" t="s">
        <v>8</v>
      </c>
      <c r="J130" s="58" t="s">
        <v>8</v>
      </c>
      <c r="K130" s="59" t="s">
        <v>8</v>
      </c>
      <c r="L130" s="60" t="s">
        <v>8</v>
      </c>
      <c r="M130" s="58" t="s">
        <v>8</v>
      </c>
      <c r="N130" s="59" t="s">
        <v>8</v>
      </c>
      <c r="O130" s="60" t="s">
        <v>8</v>
      </c>
      <c r="P130" s="58" t="s">
        <v>8</v>
      </c>
    </row>
    <row r="131" spans="1:16" ht="15.75" hidden="1">
      <c r="A131" s="153"/>
      <c r="B131" s="84">
        <f t="shared" si="85"/>
        <v>0</v>
      </c>
      <c r="C131" s="63"/>
      <c r="D131" s="63"/>
      <c r="E131" s="63"/>
      <c r="F131" s="85"/>
      <c r="G131" s="89"/>
      <c r="H131" s="66" t="s">
        <v>8</v>
      </c>
      <c r="I131" s="67" t="s">
        <v>8</v>
      </c>
      <c r="J131" s="65" t="s">
        <v>8</v>
      </c>
      <c r="K131" s="66" t="s">
        <v>8</v>
      </c>
      <c r="L131" s="67" t="s">
        <v>8</v>
      </c>
      <c r="M131" s="65" t="s">
        <v>8</v>
      </c>
      <c r="N131" s="66" t="s">
        <v>8</v>
      </c>
      <c r="O131" s="67" t="s">
        <v>8</v>
      </c>
      <c r="P131" s="65" t="s">
        <v>8</v>
      </c>
    </row>
    <row r="132" spans="1:16" ht="15.75" hidden="1">
      <c r="A132" s="153"/>
      <c r="B132" s="86">
        <f t="shared" si="85"/>
        <v>0</v>
      </c>
      <c r="C132" s="70"/>
      <c r="D132" s="70"/>
      <c r="E132" s="70"/>
      <c r="F132" s="87"/>
      <c r="G132" s="90"/>
      <c r="H132" s="73" t="s">
        <v>8</v>
      </c>
      <c r="I132" s="74" t="s">
        <v>8</v>
      </c>
      <c r="J132" s="72" t="s">
        <v>8</v>
      </c>
      <c r="K132" s="73" t="s">
        <v>8</v>
      </c>
      <c r="L132" s="74" t="s">
        <v>8</v>
      </c>
      <c r="M132" s="72" t="s">
        <v>8</v>
      </c>
      <c r="N132" s="73" t="s">
        <v>8</v>
      </c>
      <c r="O132" s="74" t="s">
        <v>8</v>
      </c>
      <c r="P132" s="72" t="s">
        <v>8</v>
      </c>
    </row>
  </sheetData>
  <sheetProtection/>
  <mergeCells count="24">
    <mergeCell ref="A52:A66"/>
    <mergeCell ref="A1:F1"/>
    <mergeCell ref="A2:C2"/>
    <mergeCell ref="E2:F2"/>
    <mergeCell ref="A3:F3"/>
    <mergeCell ref="A4:A18"/>
    <mergeCell ref="A19:A33"/>
    <mergeCell ref="A34:F34"/>
    <mergeCell ref="A35:C35"/>
    <mergeCell ref="E35:F35"/>
    <mergeCell ref="A36:F36"/>
    <mergeCell ref="A37:A51"/>
    <mergeCell ref="A118:A132"/>
    <mergeCell ref="A67:F67"/>
    <mergeCell ref="A68:C68"/>
    <mergeCell ref="E68:F68"/>
    <mergeCell ref="A69:F69"/>
    <mergeCell ref="A70:A84"/>
    <mergeCell ref="A85:A99"/>
    <mergeCell ref="A100:F100"/>
    <mergeCell ref="A101:C101"/>
    <mergeCell ref="E101:F101"/>
    <mergeCell ref="A102:F102"/>
    <mergeCell ref="A103:A117"/>
  </mergeCells>
  <dataValidations count="1">
    <dataValidation type="list" allowBlank="1" showInputMessage="1" showErrorMessage="1" sqref="A2:C2">
      <formula1>$U$1:$Y$1</formula1>
    </dataValidation>
  </dataValidations>
  <printOptions horizontalCentered="1"/>
  <pageMargins left="0" right="0" top="0.07874015748031496" bottom="0.07874015748031496" header="0.31496062992125984" footer="0.31496062992125984"/>
  <pageSetup horizontalDpi="300" verticalDpi="300" orientation="portrait" paperSize="9" scale="80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501"/>
  <sheetViews>
    <sheetView zoomScalePageLayoutView="0" workbookViewId="0" topLeftCell="A1">
      <selection activeCell="K21" sqref="K20:K21"/>
    </sheetView>
  </sheetViews>
  <sheetFormatPr defaultColWidth="9.00390625" defaultRowHeight="15.75"/>
  <cols>
    <col min="1" max="1" width="12.875" style="0" bestFit="1" customWidth="1"/>
    <col min="2" max="2" width="21.50390625" style="0" bestFit="1" customWidth="1"/>
  </cols>
  <sheetData>
    <row r="1" spans="1:2" ht="16.5">
      <c r="A1" s="107" t="s">
        <v>270</v>
      </c>
      <c r="B1" s="107" t="s">
        <v>271</v>
      </c>
    </row>
    <row r="2" spans="1:2" ht="16.5">
      <c r="A2" s="108" t="s">
        <v>272</v>
      </c>
      <c r="B2" s="109" t="s">
        <v>273</v>
      </c>
    </row>
    <row r="3" spans="1:2" ht="16.5">
      <c r="A3" s="108" t="s">
        <v>274</v>
      </c>
      <c r="B3" s="109" t="s">
        <v>275</v>
      </c>
    </row>
    <row r="4" spans="1:2" ht="16.5">
      <c r="A4" s="108" t="s">
        <v>276</v>
      </c>
      <c r="B4" s="109" t="s">
        <v>277</v>
      </c>
    </row>
    <row r="5" spans="1:2" ht="16.5">
      <c r="A5" s="108" t="s">
        <v>278</v>
      </c>
      <c r="B5" s="109" t="s">
        <v>279</v>
      </c>
    </row>
    <row r="6" spans="1:2" ht="16.5">
      <c r="A6" s="108" t="s">
        <v>58</v>
      </c>
      <c r="B6" s="109" t="s">
        <v>280</v>
      </c>
    </row>
    <row r="7" spans="1:2" ht="16.5">
      <c r="A7" s="108" t="s">
        <v>281</v>
      </c>
      <c r="B7" s="109" t="s">
        <v>282</v>
      </c>
    </row>
    <row r="8" spans="1:2" ht="16.5">
      <c r="A8" s="108" t="s">
        <v>190</v>
      </c>
      <c r="B8" s="109" t="s">
        <v>283</v>
      </c>
    </row>
    <row r="9" spans="1:2" ht="16.5">
      <c r="A9" s="108" t="s">
        <v>22</v>
      </c>
      <c r="B9" s="109" t="s">
        <v>284</v>
      </c>
    </row>
    <row r="10" spans="1:2" ht="16.5">
      <c r="A10" s="108" t="s">
        <v>285</v>
      </c>
      <c r="B10" s="109" t="s">
        <v>286</v>
      </c>
    </row>
    <row r="11" spans="1:2" ht="16.5">
      <c r="A11" s="108" t="s">
        <v>182</v>
      </c>
      <c r="B11" s="109" t="s">
        <v>287</v>
      </c>
    </row>
    <row r="12" spans="1:2" ht="16.5">
      <c r="A12" s="108" t="s">
        <v>288</v>
      </c>
      <c r="B12" s="109" t="s">
        <v>289</v>
      </c>
    </row>
    <row r="13" spans="1:2" ht="16.5">
      <c r="A13" s="108" t="s">
        <v>290</v>
      </c>
      <c r="B13" s="109" t="s">
        <v>291</v>
      </c>
    </row>
    <row r="14" spans="1:2" ht="16.5">
      <c r="A14" s="108" t="s">
        <v>292</v>
      </c>
      <c r="B14" s="109" t="s">
        <v>293</v>
      </c>
    </row>
    <row r="15" spans="1:2" ht="16.5">
      <c r="A15" s="108" t="s">
        <v>294</v>
      </c>
      <c r="B15" s="109" t="s">
        <v>295</v>
      </c>
    </row>
    <row r="16" spans="1:2" ht="16.5">
      <c r="A16" s="108" t="s">
        <v>296</v>
      </c>
      <c r="B16" s="109" t="s">
        <v>297</v>
      </c>
    </row>
    <row r="17" spans="1:2" ht="16.5">
      <c r="A17" s="108" t="s">
        <v>298</v>
      </c>
      <c r="B17" s="109" t="s">
        <v>299</v>
      </c>
    </row>
    <row r="18" spans="1:2" ht="16.5">
      <c r="A18" s="108" t="s">
        <v>300</v>
      </c>
      <c r="B18" s="109" t="s">
        <v>301</v>
      </c>
    </row>
    <row r="19" spans="1:2" ht="16.5">
      <c r="A19" s="108" t="s">
        <v>302</v>
      </c>
      <c r="B19" s="109" t="s">
        <v>303</v>
      </c>
    </row>
    <row r="20" spans="1:2" ht="16.5">
      <c r="A20" s="108" t="s">
        <v>304</v>
      </c>
      <c r="B20" s="109" t="s">
        <v>305</v>
      </c>
    </row>
    <row r="21" spans="1:2" ht="16.5">
      <c r="A21" s="108" t="s">
        <v>306</v>
      </c>
      <c r="B21" s="109" t="s">
        <v>307</v>
      </c>
    </row>
    <row r="22" spans="1:2" ht="16.5">
      <c r="A22" s="108" t="s">
        <v>308</v>
      </c>
      <c r="B22" s="109" t="s">
        <v>309</v>
      </c>
    </row>
    <row r="23" spans="1:2" ht="16.5">
      <c r="A23" s="108" t="s">
        <v>310</v>
      </c>
      <c r="B23" s="109" t="s">
        <v>311</v>
      </c>
    </row>
    <row r="24" spans="1:2" ht="16.5">
      <c r="A24" s="108" t="s">
        <v>312</v>
      </c>
      <c r="B24" s="109" t="s">
        <v>313</v>
      </c>
    </row>
    <row r="25" spans="1:2" ht="16.5">
      <c r="A25" s="108" t="s">
        <v>314</v>
      </c>
      <c r="B25" s="109" t="s">
        <v>315</v>
      </c>
    </row>
    <row r="26" spans="1:2" ht="16.5">
      <c r="A26" s="108" t="s">
        <v>316</v>
      </c>
      <c r="B26" s="109" t="s">
        <v>317</v>
      </c>
    </row>
    <row r="27" spans="1:2" ht="16.5">
      <c r="A27" s="108" t="s">
        <v>318</v>
      </c>
      <c r="B27" s="109" t="s">
        <v>319</v>
      </c>
    </row>
    <row r="28" spans="1:2" ht="16.5">
      <c r="A28" s="108" t="s">
        <v>320</v>
      </c>
      <c r="B28" s="109" t="s">
        <v>321</v>
      </c>
    </row>
    <row r="29" spans="1:2" ht="16.5">
      <c r="A29" s="108" t="s">
        <v>322</v>
      </c>
      <c r="B29" s="109" t="s">
        <v>323</v>
      </c>
    </row>
    <row r="30" spans="1:2" ht="16.5">
      <c r="A30" s="108" t="s">
        <v>324</v>
      </c>
      <c r="B30" s="109" t="s">
        <v>325</v>
      </c>
    </row>
    <row r="31" spans="1:2" ht="16.5">
      <c r="A31" s="110" t="s">
        <v>326</v>
      </c>
      <c r="B31" s="111" t="s">
        <v>327</v>
      </c>
    </row>
    <row r="32" spans="1:2" ht="16.5">
      <c r="A32" s="108" t="s">
        <v>328</v>
      </c>
      <c r="B32" s="109" t="s">
        <v>329</v>
      </c>
    </row>
    <row r="33" spans="1:2" ht="16.5">
      <c r="A33" s="108" t="s">
        <v>330</v>
      </c>
      <c r="B33" s="109" t="s">
        <v>331</v>
      </c>
    </row>
    <row r="34" spans="1:2" ht="16.5">
      <c r="A34" s="108" t="s">
        <v>332</v>
      </c>
      <c r="B34" s="109" t="s">
        <v>333</v>
      </c>
    </row>
    <row r="35" spans="1:2" ht="16.5">
      <c r="A35" s="108" t="s">
        <v>185</v>
      </c>
      <c r="B35" s="109" t="s">
        <v>334</v>
      </c>
    </row>
    <row r="36" spans="1:2" ht="16.5">
      <c r="A36" s="108" t="s">
        <v>335</v>
      </c>
      <c r="B36" s="109" t="s">
        <v>336</v>
      </c>
    </row>
    <row r="37" spans="1:2" ht="16.5">
      <c r="A37" s="108" t="s">
        <v>337</v>
      </c>
      <c r="B37" s="109" t="s">
        <v>338</v>
      </c>
    </row>
    <row r="38" spans="1:2" ht="16.5">
      <c r="A38" s="108" t="s">
        <v>1042</v>
      </c>
      <c r="B38" s="109" t="s">
        <v>339</v>
      </c>
    </row>
    <row r="39" spans="1:2" ht="16.5">
      <c r="A39" s="108" t="s">
        <v>340</v>
      </c>
      <c r="B39" s="109" t="s">
        <v>341</v>
      </c>
    </row>
    <row r="40" spans="1:2" ht="16.5">
      <c r="A40" s="108" t="s">
        <v>342</v>
      </c>
      <c r="B40" s="109" t="s">
        <v>343</v>
      </c>
    </row>
    <row r="41" spans="1:2" ht="16.5">
      <c r="A41" s="108" t="s">
        <v>344</v>
      </c>
      <c r="B41" s="109" t="s">
        <v>345</v>
      </c>
    </row>
    <row r="42" spans="1:2" ht="16.5">
      <c r="A42" s="108" t="s">
        <v>346</v>
      </c>
      <c r="B42" s="109" t="s">
        <v>347</v>
      </c>
    </row>
    <row r="43" spans="1:2" ht="16.5">
      <c r="A43" s="108" t="s">
        <v>348</v>
      </c>
      <c r="B43" s="109" t="s">
        <v>349</v>
      </c>
    </row>
    <row r="44" spans="1:2" ht="16.5">
      <c r="A44" s="108" t="s">
        <v>350</v>
      </c>
      <c r="B44" s="109" t="s">
        <v>351</v>
      </c>
    </row>
    <row r="45" spans="1:2" ht="16.5">
      <c r="A45" s="108" t="s">
        <v>352</v>
      </c>
      <c r="B45" s="109" t="s">
        <v>353</v>
      </c>
    </row>
    <row r="46" spans="1:2" ht="16.5">
      <c r="A46" s="108" t="s">
        <v>354</v>
      </c>
      <c r="B46" s="109" t="s">
        <v>355</v>
      </c>
    </row>
    <row r="47" spans="1:2" ht="16.5">
      <c r="A47" s="108" t="s">
        <v>356</v>
      </c>
      <c r="B47" s="109" t="s">
        <v>357</v>
      </c>
    </row>
    <row r="48" spans="1:2" ht="16.5">
      <c r="A48" s="108" t="s">
        <v>358</v>
      </c>
      <c r="B48" s="109" t="s">
        <v>359</v>
      </c>
    </row>
    <row r="49" spans="1:2" ht="16.5">
      <c r="A49" s="108" t="s">
        <v>360</v>
      </c>
      <c r="B49" s="109" t="s">
        <v>361</v>
      </c>
    </row>
    <row r="50" spans="1:2" ht="16.5">
      <c r="A50" s="108" t="s">
        <v>362</v>
      </c>
      <c r="B50" s="109" t="s">
        <v>363</v>
      </c>
    </row>
    <row r="51" spans="1:2" ht="16.5">
      <c r="A51" s="108" t="s">
        <v>364</v>
      </c>
      <c r="B51" s="109" t="s">
        <v>365</v>
      </c>
    </row>
    <row r="52" spans="1:2" ht="16.5">
      <c r="A52" s="108" t="s">
        <v>366</v>
      </c>
      <c r="B52" s="109" t="s">
        <v>367</v>
      </c>
    </row>
    <row r="53" spans="1:2" ht="16.5">
      <c r="A53" s="108" t="s">
        <v>368</v>
      </c>
      <c r="B53" s="109" t="s">
        <v>369</v>
      </c>
    </row>
    <row r="54" spans="1:2" ht="16.5">
      <c r="A54" s="108" t="s">
        <v>370</v>
      </c>
      <c r="B54" s="109" t="s">
        <v>371</v>
      </c>
    </row>
    <row r="55" spans="1:2" ht="16.5">
      <c r="A55" s="108" t="s">
        <v>25</v>
      </c>
      <c r="B55" s="109" t="s">
        <v>372</v>
      </c>
    </row>
    <row r="56" spans="1:2" ht="16.5">
      <c r="A56" s="108" t="s">
        <v>373</v>
      </c>
      <c r="B56" s="109" t="s">
        <v>374</v>
      </c>
    </row>
    <row r="57" spans="1:2" ht="16.5">
      <c r="A57" s="108" t="s">
        <v>375</v>
      </c>
      <c r="B57" s="109" t="s">
        <v>376</v>
      </c>
    </row>
    <row r="58" spans="1:2" ht="16.5">
      <c r="A58" s="108" t="s">
        <v>377</v>
      </c>
      <c r="B58" s="109" t="s">
        <v>378</v>
      </c>
    </row>
    <row r="59" spans="1:2" ht="16.5">
      <c r="A59" s="108" t="s">
        <v>379</v>
      </c>
      <c r="B59" s="109" t="s">
        <v>380</v>
      </c>
    </row>
    <row r="60" spans="1:2" ht="16.5">
      <c r="A60" s="108" t="s">
        <v>381</v>
      </c>
      <c r="B60" s="109" t="s">
        <v>382</v>
      </c>
    </row>
    <row r="61" spans="1:2" ht="16.5">
      <c r="A61" s="108" t="s">
        <v>383</v>
      </c>
      <c r="B61" s="109" t="s">
        <v>384</v>
      </c>
    </row>
    <row r="62" spans="1:2" ht="16.5">
      <c r="A62" s="108" t="s">
        <v>184</v>
      </c>
      <c r="B62" s="109" t="s">
        <v>385</v>
      </c>
    </row>
    <row r="63" spans="1:2" ht="16.5">
      <c r="A63" s="108" t="s">
        <v>386</v>
      </c>
      <c r="B63" s="109" t="s">
        <v>387</v>
      </c>
    </row>
    <row r="64" spans="1:2" ht="16.5">
      <c r="A64" s="110" t="s">
        <v>388</v>
      </c>
      <c r="B64" s="111" t="s">
        <v>389</v>
      </c>
    </row>
    <row r="65" spans="1:2" ht="16.5">
      <c r="A65" s="108" t="s">
        <v>390</v>
      </c>
      <c r="B65" s="109" t="s">
        <v>391</v>
      </c>
    </row>
    <row r="66" spans="1:2" ht="16.5">
      <c r="A66" s="108" t="s">
        <v>392</v>
      </c>
      <c r="B66" s="109" t="s">
        <v>393</v>
      </c>
    </row>
    <row r="67" spans="1:2" ht="16.5">
      <c r="A67" s="108" t="s">
        <v>394</v>
      </c>
      <c r="B67" s="109" t="s">
        <v>395</v>
      </c>
    </row>
    <row r="68" spans="1:2" ht="16.5">
      <c r="A68" s="108" t="s">
        <v>396</v>
      </c>
      <c r="B68" s="109" t="s">
        <v>397</v>
      </c>
    </row>
    <row r="69" spans="1:2" ht="16.5">
      <c r="A69" s="108" t="s">
        <v>398</v>
      </c>
      <c r="B69" s="109" t="s">
        <v>399</v>
      </c>
    </row>
    <row r="70" spans="1:2" ht="16.5">
      <c r="A70" s="108" t="s">
        <v>400</v>
      </c>
      <c r="B70" s="109" t="s">
        <v>401</v>
      </c>
    </row>
    <row r="71" spans="1:2" ht="16.5">
      <c r="A71" s="108" t="s">
        <v>402</v>
      </c>
      <c r="B71" s="109" t="s">
        <v>403</v>
      </c>
    </row>
    <row r="72" spans="1:2" ht="16.5">
      <c r="A72" s="108" t="s">
        <v>404</v>
      </c>
      <c r="B72" s="109" t="s">
        <v>405</v>
      </c>
    </row>
    <row r="73" spans="1:2" ht="16.5">
      <c r="A73" s="108" t="s">
        <v>406</v>
      </c>
      <c r="B73" s="109" t="s">
        <v>399</v>
      </c>
    </row>
    <row r="74" spans="1:2" ht="16.5">
      <c r="A74" s="108" t="s">
        <v>407</v>
      </c>
      <c r="B74" s="109" t="s">
        <v>408</v>
      </c>
    </row>
    <row r="75" spans="1:2" ht="16.5">
      <c r="A75" s="108" t="s">
        <v>409</v>
      </c>
      <c r="B75" s="109" t="s">
        <v>410</v>
      </c>
    </row>
    <row r="76" spans="1:2" ht="16.5">
      <c r="A76" s="108" t="s">
        <v>411</v>
      </c>
      <c r="B76" s="109" t="s">
        <v>412</v>
      </c>
    </row>
    <row r="77" spans="1:2" ht="16.5">
      <c r="A77" s="108" t="s">
        <v>186</v>
      </c>
      <c r="B77" s="109" t="s">
        <v>413</v>
      </c>
    </row>
    <row r="78" spans="1:2" ht="16.5">
      <c r="A78" s="108" t="s">
        <v>414</v>
      </c>
      <c r="B78" s="109" t="s">
        <v>415</v>
      </c>
    </row>
    <row r="79" spans="1:2" ht="16.5">
      <c r="A79" s="108" t="s">
        <v>416</v>
      </c>
      <c r="B79" s="109" t="s">
        <v>417</v>
      </c>
    </row>
    <row r="80" spans="1:2" ht="16.5">
      <c r="A80" s="110" t="s">
        <v>418</v>
      </c>
      <c r="B80" s="111" t="s">
        <v>419</v>
      </c>
    </row>
    <row r="81" spans="1:2" ht="16.5">
      <c r="A81" s="108" t="s">
        <v>1043</v>
      </c>
      <c r="B81" s="109" t="s">
        <v>420</v>
      </c>
    </row>
    <row r="82" spans="1:2" ht="16.5">
      <c r="A82" s="108" t="s">
        <v>421</v>
      </c>
      <c r="B82" s="109" t="s">
        <v>422</v>
      </c>
    </row>
    <row r="83" spans="1:2" ht="16.5">
      <c r="A83" s="108" t="s">
        <v>423</v>
      </c>
      <c r="B83" s="109" t="s">
        <v>424</v>
      </c>
    </row>
    <row r="84" spans="1:2" ht="16.5">
      <c r="A84" s="108" t="s">
        <v>425</v>
      </c>
      <c r="B84" s="109" t="s">
        <v>426</v>
      </c>
    </row>
    <row r="85" spans="1:2" ht="16.5">
      <c r="A85" s="108" t="s">
        <v>427</v>
      </c>
      <c r="B85" s="109" t="s">
        <v>428</v>
      </c>
    </row>
    <row r="86" spans="1:2" ht="16.5">
      <c r="A86" s="108" t="s">
        <v>429</v>
      </c>
      <c r="B86" s="109" t="s">
        <v>430</v>
      </c>
    </row>
    <row r="87" spans="1:2" ht="16.5">
      <c r="A87" s="108" t="s">
        <v>431</v>
      </c>
      <c r="B87" s="109" t="s">
        <v>432</v>
      </c>
    </row>
    <row r="88" spans="1:2" ht="16.5">
      <c r="A88" s="108" t="s">
        <v>433</v>
      </c>
      <c r="B88" s="109" t="s">
        <v>434</v>
      </c>
    </row>
    <row r="89" spans="1:2" ht="16.5">
      <c r="A89" s="108" t="s">
        <v>435</v>
      </c>
      <c r="B89" s="109" t="s">
        <v>436</v>
      </c>
    </row>
    <row r="90" spans="1:2" ht="16.5">
      <c r="A90" s="108" t="s">
        <v>437</v>
      </c>
      <c r="B90" s="109" t="s">
        <v>438</v>
      </c>
    </row>
    <row r="91" spans="1:2" ht="16.5">
      <c r="A91" s="108" t="s">
        <v>439</v>
      </c>
      <c r="B91" s="109" t="s">
        <v>440</v>
      </c>
    </row>
    <row r="92" spans="1:2" ht="16.5">
      <c r="A92" s="108" t="s">
        <v>441</v>
      </c>
      <c r="B92" s="109" t="s">
        <v>442</v>
      </c>
    </row>
    <row r="93" spans="1:2" ht="16.5">
      <c r="A93" s="108" t="s">
        <v>443</v>
      </c>
      <c r="B93" s="109" t="s">
        <v>444</v>
      </c>
    </row>
    <row r="94" spans="1:2" ht="16.5">
      <c r="A94" s="108" t="s">
        <v>445</v>
      </c>
      <c r="B94" s="109" t="s">
        <v>446</v>
      </c>
    </row>
    <row r="95" spans="1:2" ht="16.5">
      <c r="A95" s="108" t="s">
        <v>29</v>
      </c>
      <c r="B95" s="109" t="s">
        <v>447</v>
      </c>
    </row>
    <row r="96" spans="1:2" ht="16.5">
      <c r="A96" s="108" t="s">
        <v>448</v>
      </c>
      <c r="B96" s="109" t="s">
        <v>449</v>
      </c>
    </row>
    <row r="97" spans="1:2" ht="16.5">
      <c r="A97" s="108" t="s">
        <v>450</v>
      </c>
      <c r="B97" s="109" t="s">
        <v>451</v>
      </c>
    </row>
    <row r="98" spans="1:2" ht="16.5">
      <c r="A98" s="108" t="s">
        <v>452</v>
      </c>
      <c r="B98" s="109" t="s">
        <v>453</v>
      </c>
    </row>
    <row r="99" spans="1:2" ht="16.5">
      <c r="A99" s="108" t="s">
        <v>454</v>
      </c>
      <c r="B99" s="109" t="s">
        <v>455</v>
      </c>
    </row>
    <row r="100" spans="1:2" ht="16.5">
      <c r="A100" s="108" t="s">
        <v>19</v>
      </c>
      <c r="B100" s="109" t="s">
        <v>456</v>
      </c>
    </row>
    <row r="101" spans="1:2" ht="16.5">
      <c r="A101" s="108" t="s">
        <v>457</v>
      </c>
      <c r="B101" s="109" t="s">
        <v>458</v>
      </c>
    </row>
    <row r="102" spans="1:2" ht="16.5">
      <c r="A102" s="108" t="s">
        <v>459</v>
      </c>
      <c r="B102" s="109" t="s">
        <v>460</v>
      </c>
    </row>
    <row r="103" spans="1:2" ht="16.5">
      <c r="A103" s="108" t="s">
        <v>461</v>
      </c>
      <c r="B103" s="109" t="s">
        <v>462</v>
      </c>
    </row>
    <row r="104" spans="1:2" ht="16.5">
      <c r="A104" s="108" t="s">
        <v>463</v>
      </c>
      <c r="B104" s="109" t="s">
        <v>464</v>
      </c>
    </row>
    <row r="105" spans="1:2" ht="16.5">
      <c r="A105" s="108" t="s">
        <v>465</v>
      </c>
      <c r="B105" s="109" t="s">
        <v>466</v>
      </c>
    </row>
    <row r="106" spans="1:2" ht="16.5">
      <c r="A106" s="108" t="s">
        <v>467</v>
      </c>
      <c r="B106" s="109" t="s">
        <v>468</v>
      </c>
    </row>
    <row r="107" spans="1:2" ht="16.5">
      <c r="A107" s="108" t="s">
        <v>469</v>
      </c>
      <c r="B107" s="109" t="s">
        <v>470</v>
      </c>
    </row>
    <row r="108" spans="1:2" ht="16.5">
      <c r="A108" s="108" t="s">
        <v>471</v>
      </c>
      <c r="B108" s="109" t="s">
        <v>472</v>
      </c>
    </row>
    <row r="109" spans="1:2" ht="16.5">
      <c r="A109" s="108" t="s">
        <v>473</v>
      </c>
      <c r="B109" s="109" t="s">
        <v>474</v>
      </c>
    </row>
    <row r="110" spans="1:2" ht="16.5">
      <c r="A110" s="108" t="s">
        <v>475</v>
      </c>
      <c r="B110" s="109" t="s">
        <v>476</v>
      </c>
    </row>
    <row r="111" spans="1:2" ht="16.5">
      <c r="A111" s="108" t="s">
        <v>477</v>
      </c>
      <c r="B111" s="109" t="s">
        <v>478</v>
      </c>
    </row>
    <row r="112" spans="1:2" ht="16.5">
      <c r="A112" s="108" t="s">
        <v>479</v>
      </c>
      <c r="B112" s="109" t="s">
        <v>480</v>
      </c>
    </row>
    <row r="113" spans="1:2" ht="16.5">
      <c r="A113" s="108" t="s">
        <v>481</v>
      </c>
      <c r="B113" s="109" t="s">
        <v>482</v>
      </c>
    </row>
    <row r="114" spans="1:2" ht="16.5">
      <c r="A114" s="108" t="s">
        <v>483</v>
      </c>
      <c r="B114" s="109" t="s">
        <v>484</v>
      </c>
    </row>
    <row r="115" spans="1:2" ht="16.5">
      <c r="A115" s="108" t="s">
        <v>485</v>
      </c>
      <c r="B115" s="109" t="s">
        <v>486</v>
      </c>
    </row>
    <row r="116" spans="1:2" ht="16.5">
      <c r="A116" s="108" t="s">
        <v>487</v>
      </c>
      <c r="B116" s="109" t="s">
        <v>488</v>
      </c>
    </row>
    <row r="117" spans="1:2" ht="16.5">
      <c r="A117" s="108" t="s">
        <v>75</v>
      </c>
      <c r="B117" s="109" t="s">
        <v>489</v>
      </c>
    </row>
    <row r="118" spans="1:2" ht="16.5">
      <c r="A118" s="108" t="s">
        <v>490</v>
      </c>
      <c r="B118" s="109" t="s">
        <v>491</v>
      </c>
    </row>
    <row r="119" spans="1:2" ht="16.5">
      <c r="A119" s="108" t="s">
        <v>492</v>
      </c>
      <c r="B119" s="109" t="s">
        <v>493</v>
      </c>
    </row>
    <row r="120" spans="1:2" ht="16.5">
      <c r="A120" s="108" t="s">
        <v>494</v>
      </c>
      <c r="B120" s="109" t="s">
        <v>495</v>
      </c>
    </row>
    <row r="121" spans="1:2" ht="16.5">
      <c r="A121" s="108" t="s">
        <v>207</v>
      </c>
      <c r="B121" s="109" t="s">
        <v>496</v>
      </c>
    </row>
    <row r="122" spans="1:2" ht="16.5">
      <c r="A122" s="110" t="s">
        <v>497</v>
      </c>
      <c r="B122" s="111" t="s">
        <v>498</v>
      </c>
    </row>
    <row r="123" spans="1:2" ht="16.5">
      <c r="A123" s="108" t="s">
        <v>499</v>
      </c>
      <c r="B123" s="109" t="s">
        <v>500</v>
      </c>
    </row>
    <row r="124" spans="1:2" ht="16.5">
      <c r="A124" s="108" t="s">
        <v>501</v>
      </c>
      <c r="B124" s="109" t="s">
        <v>502</v>
      </c>
    </row>
    <row r="125" spans="1:2" ht="16.5">
      <c r="A125" s="108" t="s">
        <v>503</v>
      </c>
      <c r="B125" s="109" t="s">
        <v>504</v>
      </c>
    </row>
    <row r="126" spans="1:2" ht="16.5">
      <c r="A126" s="108" t="s">
        <v>505</v>
      </c>
      <c r="B126" s="109" t="s">
        <v>506</v>
      </c>
    </row>
    <row r="127" spans="1:2" ht="16.5">
      <c r="A127" s="108" t="s">
        <v>507</v>
      </c>
      <c r="B127" s="109" t="s">
        <v>508</v>
      </c>
    </row>
    <row r="128" spans="1:2" ht="16.5">
      <c r="A128" s="108" t="s">
        <v>198</v>
      </c>
      <c r="B128" s="109" t="s">
        <v>509</v>
      </c>
    </row>
    <row r="129" spans="1:2" ht="16.5">
      <c r="A129" s="108" t="s">
        <v>510</v>
      </c>
      <c r="B129" s="109" t="s">
        <v>511</v>
      </c>
    </row>
    <row r="130" spans="1:2" ht="16.5">
      <c r="A130" s="108" t="s">
        <v>512</v>
      </c>
      <c r="B130" s="109" t="s">
        <v>513</v>
      </c>
    </row>
    <row r="131" spans="1:2" ht="16.5">
      <c r="A131" s="108" t="s">
        <v>514</v>
      </c>
      <c r="B131" s="109" t="s">
        <v>515</v>
      </c>
    </row>
    <row r="132" spans="1:2" ht="16.5">
      <c r="A132" s="108" t="s">
        <v>516</v>
      </c>
      <c r="B132" s="109" t="s">
        <v>517</v>
      </c>
    </row>
    <row r="133" spans="1:2" ht="16.5">
      <c r="A133" s="108" t="s">
        <v>518</v>
      </c>
      <c r="B133" s="109" t="s">
        <v>519</v>
      </c>
    </row>
    <row r="134" spans="1:2" ht="16.5">
      <c r="A134" s="108" t="s">
        <v>520</v>
      </c>
      <c r="B134" s="109" t="s">
        <v>521</v>
      </c>
    </row>
    <row r="135" spans="1:2" ht="16.5">
      <c r="A135" s="108" t="s">
        <v>522</v>
      </c>
      <c r="B135" s="109" t="s">
        <v>523</v>
      </c>
    </row>
    <row r="136" spans="1:2" ht="16.5">
      <c r="A136" s="108" t="s">
        <v>205</v>
      </c>
      <c r="B136" s="109" t="s">
        <v>524</v>
      </c>
    </row>
    <row r="137" spans="1:2" ht="16.5">
      <c r="A137" s="108" t="s">
        <v>525</v>
      </c>
      <c r="B137" s="109" t="s">
        <v>526</v>
      </c>
    </row>
    <row r="138" spans="1:2" ht="16.5">
      <c r="A138" s="108" t="s">
        <v>527</v>
      </c>
      <c r="B138" s="109" t="s">
        <v>528</v>
      </c>
    </row>
    <row r="139" spans="1:2" ht="16.5">
      <c r="A139" s="108" t="s">
        <v>529</v>
      </c>
      <c r="B139" s="109" t="s">
        <v>530</v>
      </c>
    </row>
    <row r="140" spans="1:2" ht="16.5">
      <c r="A140" s="108" t="s">
        <v>531</v>
      </c>
      <c r="B140" s="109" t="s">
        <v>532</v>
      </c>
    </row>
    <row r="141" spans="1:2" ht="16.5">
      <c r="A141" s="108" t="s">
        <v>533</v>
      </c>
      <c r="B141" s="109" t="s">
        <v>534</v>
      </c>
    </row>
    <row r="142" spans="1:2" ht="16.5">
      <c r="A142" s="108" t="s">
        <v>535</v>
      </c>
      <c r="B142" s="109" t="s">
        <v>536</v>
      </c>
    </row>
    <row r="143" spans="1:2" ht="16.5">
      <c r="A143" s="108" t="s">
        <v>195</v>
      </c>
      <c r="B143" s="109" t="s">
        <v>537</v>
      </c>
    </row>
    <row r="144" spans="1:2" ht="16.5">
      <c r="A144" s="108" t="s">
        <v>538</v>
      </c>
      <c r="B144" s="109" t="s">
        <v>539</v>
      </c>
    </row>
    <row r="145" spans="1:2" ht="16.5">
      <c r="A145" s="108" t="s">
        <v>540</v>
      </c>
      <c r="B145" s="109" t="s">
        <v>541</v>
      </c>
    </row>
    <row r="146" spans="1:2" ht="16.5">
      <c r="A146" s="108" t="s">
        <v>26</v>
      </c>
      <c r="B146" s="109" t="s">
        <v>542</v>
      </c>
    </row>
    <row r="147" spans="1:2" ht="16.5">
      <c r="A147" s="108" t="s">
        <v>543</v>
      </c>
      <c r="B147" s="109" t="s">
        <v>544</v>
      </c>
    </row>
    <row r="148" spans="1:2" ht="16.5">
      <c r="A148" s="108" t="s">
        <v>59</v>
      </c>
      <c r="B148" s="109" t="s">
        <v>545</v>
      </c>
    </row>
    <row r="149" spans="1:2" ht="16.5">
      <c r="A149" s="108" t="s">
        <v>546</v>
      </c>
      <c r="B149" s="109" t="s">
        <v>547</v>
      </c>
    </row>
    <row r="150" spans="1:2" ht="16.5">
      <c r="A150" s="108" t="s">
        <v>200</v>
      </c>
      <c r="B150" s="109" t="s">
        <v>548</v>
      </c>
    </row>
    <row r="151" spans="1:2" ht="16.5">
      <c r="A151" s="108" t="s">
        <v>549</v>
      </c>
      <c r="B151" s="109" t="s">
        <v>550</v>
      </c>
    </row>
    <row r="152" spans="1:2" ht="16.5">
      <c r="A152" s="108" t="s">
        <v>551</v>
      </c>
      <c r="B152" s="109" t="s">
        <v>552</v>
      </c>
    </row>
    <row r="153" spans="1:2" ht="16.5">
      <c r="A153" s="108" t="s">
        <v>181</v>
      </c>
      <c r="B153" s="109" t="s">
        <v>553</v>
      </c>
    </row>
    <row r="154" spans="1:2" ht="16.5">
      <c r="A154" s="108" t="s">
        <v>18</v>
      </c>
      <c r="B154" s="109" t="s">
        <v>554</v>
      </c>
    </row>
    <row r="155" spans="1:2" ht="16.5">
      <c r="A155" s="108" t="s">
        <v>555</v>
      </c>
      <c r="B155" s="109" t="s">
        <v>556</v>
      </c>
    </row>
    <row r="156" spans="1:2" ht="16.5">
      <c r="A156" s="108" t="s">
        <v>557</v>
      </c>
      <c r="B156" s="109" t="s">
        <v>558</v>
      </c>
    </row>
    <row r="157" spans="1:2" ht="16.5">
      <c r="A157" s="108" t="s">
        <v>559</v>
      </c>
      <c r="B157" s="109" t="s">
        <v>560</v>
      </c>
    </row>
    <row r="158" spans="1:2" ht="16.5">
      <c r="A158" s="108" t="s">
        <v>561</v>
      </c>
      <c r="B158" s="109" t="s">
        <v>562</v>
      </c>
    </row>
    <row r="159" spans="1:2" ht="16.5">
      <c r="A159" s="108" t="s">
        <v>193</v>
      </c>
      <c r="B159" s="109" t="s">
        <v>563</v>
      </c>
    </row>
    <row r="160" spans="1:2" ht="16.5">
      <c r="A160" s="108" t="s">
        <v>564</v>
      </c>
      <c r="B160" s="109" t="s">
        <v>565</v>
      </c>
    </row>
    <row r="161" spans="1:2" ht="16.5">
      <c r="A161" s="108" t="s">
        <v>566</v>
      </c>
      <c r="B161" s="109" t="s">
        <v>567</v>
      </c>
    </row>
    <row r="162" spans="1:2" ht="16.5">
      <c r="A162" s="108" t="s">
        <v>568</v>
      </c>
      <c r="B162" s="109" t="s">
        <v>569</v>
      </c>
    </row>
    <row r="163" spans="1:2" ht="16.5">
      <c r="A163" s="108" t="s">
        <v>570</v>
      </c>
      <c r="B163" s="109" t="s">
        <v>571</v>
      </c>
    </row>
    <row r="164" spans="1:2" ht="16.5">
      <c r="A164" s="108" t="s">
        <v>572</v>
      </c>
      <c r="B164" s="109" t="s">
        <v>573</v>
      </c>
    </row>
    <row r="165" spans="1:2" ht="16.5">
      <c r="A165" s="110" t="s">
        <v>574</v>
      </c>
      <c r="B165" s="111" t="s">
        <v>575</v>
      </c>
    </row>
    <row r="166" spans="1:2" ht="16.5">
      <c r="A166" s="108" t="s">
        <v>180</v>
      </c>
      <c r="B166" s="109" t="s">
        <v>576</v>
      </c>
    </row>
    <row r="167" spans="1:2" ht="16.5">
      <c r="A167" s="108" t="s">
        <v>577</v>
      </c>
      <c r="B167" s="109" t="s">
        <v>578</v>
      </c>
    </row>
    <row r="168" spans="1:2" ht="16.5">
      <c r="A168" s="108" t="s">
        <v>579</v>
      </c>
      <c r="B168" s="109" t="s">
        <v>580</v>
      </c>
    </row>
    <row r="169" spans="1:2" ht="16.5">
      <c r="A169" s="108" t="s">
        <v>581</v>
      </c>
      <c r="B169" s="109" t="s">
        <v>582</v>
      </c>
    </row>
    <row r="170" spans="1:2" ht="16.5">
      <c r="A170" s="108" t="s">
        <v>583</v>
      </c>
      <c r="B170" s="109" t="s">
        <v>584</v>
      </c>
    </row>
    <row r="171" spans="1:2" ht="16.5">
      <c r="A171" s="108" t="s">
        <v>60</v>
      </c>
      <c r="B171" s="109" t="s">
        <v>585</v>
      </c>
    </row>
    <row r="172" spans="1:2" ht="16.5">
      <c r="A172" s="108" t="s">
        <v>17</v>
      </c>
      <c r="B172" s="109" t="s">
        <v>586</v>
      </c>
    </row>
    <row r="173" spans="1:2" ht="16.5">
      <c r="A173" s="108" t="s">
        <v>587</v>
      </c>
      <c r="B173" s="109" t="s">
        <v>588</v>
      </c>
    </row>
    <row r="174" spans="1:2" ht="16.5">
      <c r="A174" s="108" t="s">
        <v>589</v>
      </c>
      <c r="B174" s="109" t="s">
        <v>590</v>
      </c>
    </row>
    <row r="175" spans="1:2" ht="16.5">
      <c r="A175" s="108" t="s">
        <v>591</v>
      </c>
      <c r="B175" s="109" t="s">
        <v>592</v>
      </c>
    </row>
    <row r="176" spans="1:2" ht="16.5">
      <c r="A176" s="110" t="s">
        <v>593</v>
      </c>
      <c r="B176" s="111" t="s">
        <v>594</v>
      </c>
    </row>
    <row r="177" spans="1:2" ht="16.5">
      <c r="A177" s="108" t="s">
        <v>595</v>
      </c>
      <c r="B177" s="109" t="s">
        <v>596</v>
      </c>
    </row>
    <row r="178" spans="1:2" ht="16.5">
      <c r="A178" s="108" t="s">
        <v>597</v>
      </c>
      <c r="B178" s="109" t="s">
        <v>598</v>
      </c>
    </row>
    <row r="179" spans="1:2" ht="16.5">
      <c r="A179" s="108" t="s">
        <v>21</v>
      </c>
      <c r="B179" s="109" t="s">
        <v>599</v>
      </c>
    </row>
    <row r="180" spans="1:2" ht="16.5">
      <c r="A180" s="108" t="s">
        <v>600</v>
      </c>
      <c r="B180" s="109" t="s">
        <v>601</v>
      </c>
    </row>
    <row r="181" spans="1:2" ht="16.5">
      <c r="A181" s="108" t="s">
        <v>203</v>
      </c>
      <c r="B181" s="109" t="s">
        <v>602</v>
      </c>
    </row>
    <row r="182" spans="1:2" ht="16.5">
      <c r="A182" s="108" t="s">
        <v>603</v>
      </c>
      <c r="B182" s="109" t="s">
        <v>604</v>
      </c>
    </row>
    <row r="183" spans="1:2" ht="16.5">
      <c r="A183" s="108" t="s">
        <v>605</v>
      </c>
      <c r="B183" s="109" t="s">
        <v>606</v>
      </c>
    </row>
    <row r="184" spans="1:2" ht="16.5">
      <c r="A184" s="108" t="s">
        <v>607</v>
      </c>
      <c r="B184" s="109" t="s">
        <v>608</v>
      </c>
    </row>
    <row r="185" spans="1:2" ht="16.5">
      <c r="A185" s="108" t="s">
        <v>609</v>
      </c>
      <c r="B185" s="109" t="s">
        <v>610</v>
      </c>
    </row>
    <row r="186" spans="1:2" ht="16.5">
      <c r="A186" s="108" t="s">
        <v>611</v>
      </c>
      <c r="B186" s="109" t="s">
        <v>612</v>
      </c>
    </row>
    <row r="187" spans="1:2" ht="16.5">
      <c r="A187" s="108" t="s">
        <v>613</v>
      </c>
      <c r="B187" s="109" t="s">
        <v>614</v>
      </c>
    </row>
    <row r="188" spans="1:2" ht="16.5">
      <c r="A188" s="108" t="s">
        <v>615</v>
      </c>
      <c r="B188" s="109" t="s">
        <v>616</v>
      </c>
    </row>
    <row r="189" spans="1:2" ht="16.5">
      <c r="A189" s="108" t="s">
        <v>617</v>
      </c>
      <c r="B189" s="109" t="s">
        <v>618</v>
      </c>
    </row>
    <row r="190" spans="1:2" ht="16.5">
      <c r="A190" s="108" t="s">
        <v>619</v>
      </c>
      <c r="B190" s="109" t="s">
        <v>620</v>
      </c>
    </row>
    <row r="191" spans="1:2" ht="16.5">
      <c r="A191" s="108" t="s">
        <v>621</v>
      </c>
      <c r="B191" s="109" t="s">
        <v>622</v>
      </c>
    </row>
    <row r="192" spans="1:2" ht="16.5">
      <c r="A192" s="108" t="s">
        <v>623</v>
      </c>
      <c r="B192" s="109" t="s">
        <v>624</v>
      </c>
    </row>
    <row r="193" spans="1:2" ht="16.5">
      <c r="A193" s="108" t="s">
        <v>625</v>
      </c>
      <c r="B193" s="109" t="s">
        <v>626</v>
      </c>
    </row>
    <row r="194" spans="1:2" ht="16.5">
      <c r="A194" s="108" t="s">
        <v>627</v>
      </c>
      <c r="B194" s="109" t="s">
        <v>628</v>
      </c>
    </row>
    <row r="195" spans="1:2" ht="16.5">
      <c r="A195" s="108" t="s">
        <v>629</v>
      </c>
      <c r="B195" s="109" t="s">
        <v>630</v>
      </c>
    </row>
    <row r="196" spans="1:2" ht="16.5">
      <c r="A196" s="108" t="s">
        <v>631</v>
      </c>
      <c r="B196" s="109" t="s">
        <v>632</v>
      </c>
    </row>
    <row r="197" spans="1:2" ht="16.5">
      <c r="A197" s="108" t="s">
        <v>633</v>
      </c>
      <c r="B197" s="109" t="s">
        <v>634</v>
      </c>
    </row>
    <row r="198" spans="1:2" ht="16.5">
      <c r="A198" s="108" t="s">
        <v>635</v>
      </c>
      <c r="B198" s="109" t="s">
        <v>636</v>
      </c>
    </row>
    <row r="199" spans="1:2" ht="16.5">
      <c r="A199" s="108" t="s">
        <v>637</v>
      </c>
      <c r="B199" s="109" t="s">
        <v>638</v>
      </c>
    </row>
    <row r="200" spans="1:2" ht="16.5">
      <c r="A200" s="108" t="s">
        <v>639</v>
      </c>
      <c r="B200" s="109" t="s">
        <v>640</v>
      </c>
    </row>
    <row r="201" spans="1:2" ht="16.5">
      <c r="A201" s="108" t="s">
        <v>641</v>
      </c>
      <c r="B201" s="109" t="s">
        <v>642</v>
      </c>
    </row>
    <row r="202" spans="1:2" ht="16.5">
      <c r="A202" s="108" t="s">
        <v>643</v>
      </c>
      <c r="B202" s="109" t="s">
        <v>644</v>
      </c>
    </row>
    <row r="203" spans="1:2" ht="16.5">
      <c r="A203" s="108" t="s">
        <v>645</v>
      </c>
      <c r="B203" s="109" t="s">
        <v>646</v>
      </c>
    </row>
    <row r="204" spans="1:2" ht="16.5">
      <c r="A204" s="108" t="s">
        <v>647</v>
      </c>
      <c r="B204" s="109" t="s">
        <v>648</v>
      </c>
    </row>
    <row r="205" spans="1:2" ht="16.5">
      <c r="A205" s="108" t="s">
        <v>649</v>
      </c>
      <c r="B205" s="109" t="s">
        <v>650</v>
      </c>
    </row>
    <row r="206" spans="1:2" ht="16.5">
      <c r="A206" s="108" t="s">
        <v>61</v>
      </c>
      <c r="B206" s="109" t="s">
        <v>646</v>
      </c>
    </row>
    <row r="207" spans="1:2" ht="16.5">
      <c r="A207" s="108" t="s">
        <v>651</v>
      </c>
      <c r="B207" s="109" t="s">
        <v>652</v>
      </c>
    </row>
    <row r="208" spans="1:2" ht="16.5">
      <c r="A208" s="108" t="s">
        <v>653</v>
      </c>
      <c r="B208" s="109" t="s">
        <v>654</v>
      </c>
    </row>
    <row r="209" spans="1:2" ht="16.5">
      <c r="A209" s="108" t="s">
        <v>655</v>
      </c>
      <c r="B209" s="109" t="s">
        <v>656</v>
      </c>
    </row>
    <row r="210" spans="1:2" ht="16.5">
      <c r="A210" s="108" t="s">
        <v>657</v>
      </c>
      <c r="B210" s="109" t="s">
        <v>658</v>
      </c>
    </row>
    <row r="211" spans="1:2" ht="16.5">
      <c r="A211" s="108" t="s">
        <v>659</v>
      </c>
      <c r="B211" s="109" t="s">
        <v>660</v>
      </c>
    </row>
    <row r="212" spans="1:2" ht="16.5">
      <c r="A212" s="108" t="s">
        <v>661</v>
      </c>
      <c r="B212" s="109" t="s">
        <v>662</v>
      </c>
    </row>
    <row r="213" spans="1:2" ht="16.5">
      <c r="A213" s="108" t="s">
        <v>663</v>
      </c>
      <c r="B213" s="109" t="s">
        <v>664</v>
      </c>
    </row>
    <row r="214" spans="1:2" ht="16.5">
      <c r="A214" s="110" t="s">
        <v>665</v>
      </c>
      <c r="B214" s="111" t="s">
        <v>666</v>
      </c>
    </row>
    <row r="215" spans="1:2" ht="16.5">
      <c r="A215" s="108" t="s">
        <v>667</v>
      </c>
      <c r="B215" s="109" t="s">
        <v>668</v>
      </c>
    </row>
    <row r="216" spans="1:2" ht="16.5">
      <c r="A216" s="108" t="s">
        <v>669</v>
      </c>
      <c r="B216" s="109" t="s">
        <v>670</v>
      </c>
    </row>
    <row r="217" spans="1:2" ht="16.5">
      <c r="A217" s="108" t="s">
        <v>671</v>
      </c>
      <c r="B217" s="109" t="s">
        <v>672</v>
      </c>
    </row>
    <row r="218" spans="1:2" ht="16.5">
      <c r="A218" s="108" t="s">
        <v>673</v>
      </c>
      <c r="B218" s="109" t="s">
        <v>674</v>
      </c>
    </row>
    <row r="219" spans="1:2" ht="16.5">
      <c r="A219" s="108" t="s">
        <v>675</v>
      </c>
      <c r="B219" s="109" t="s">
        <v>676</v>
      </c>
    </row>
    <row r="220" spans="1:2" ht="16.5">
      <c r="A220" s="108" t="s">
        <v>677</v>
      </c>
      <c r="B220" s="109" t="s">
        <v>678</v>
      </c>
    </row>
    <row r="221" spans="1:2" ht="16.5">
      <c r="A221" s="108" t="s">
        <v>183</v>
      </c>
      <c r="B221" s="109" t="s">
        <v>679</v>
      </c>
    </row>
    <row r="222" spans="1:2" ht="16.5">
      <c r="A222" s="108" t="s">
        <v>680</v>
      </c>
      <c r="B222" s="109" t="s">
        <v>681</v>
      </c>
    </row>
    <row r="223" spans="1:2" ht="16.5">
      <c r="A223" s="108" t="s">
        <v>682</v>
      </c>
      <c r="B223" s="109" t="s">
        <v>683</v>
      </c>
    </row>
    <row r="224" spans="1:2" ht="16.5">
      <c r="A224" s="108" t="s">
        <v>684</v>
      </c>
      <c r="B224" s="109" t="s">
        <v>685</v>
      </c>
    </row>
    <row r="225" spans="1:2" ht="16.5">
      <c r="A225" s="108" t="s">
        <v>686</v>
      </c>
      <c r="B225" s="109" t="s">
        <v>687</v>
      </c>
    </row>
    <row r="226" spans="1:2" ht="16.5">
      <c r="A226" s="108" t="s">
        <v>688</v>
      </c>
      <c r="B226" s="109" t="s">
        <v>689</v>
      </c>
    </row>
    <row r="227" spans="1:2" ht="16.5">
      <c r="A227" s="108" t="s">
        <v>690</v>
      </c>
      <c r="B227" s="109" t="s">
        <v>691</v>
      </c>
    </row>
    <row r="228" spans="1:2" ht="16.5">
      <c r="A228" s="108" t="s">
        <v>692</v>
      </c>
      <c r="B228" s="109" t="s">
        <v>693</v>
      </c>
    </row>
    <row r="229" spans="1:2" ht="16.5">
      <c r="A229" s="108" t="s">
        <v>694</v>
      </c>
      <c r="B229" s="109" t="s">
        <v>695</v>
      </c>
    </row>
    <row r="230" spans="1:2" ht="16.5">
      <c r="A230" s="108" t="s">
        <v>201</v>
      </c>
      <c r="B230" s="109" t="s">
        <v>696</v>
      </c>
    </row>
    <row r="231" spans="1:2" ht="16.5">
      <c r="A231" s="108" t="s">
        <v>697</v>
      </c>
      <c r="B231" s="109" t="s">
        <v>698</v>
      </c>
    </row>
    <row r="232" spans="1:2" ht="16.5">
      <c r="A232" s="108" t="s">
        <v>699</v>
      </c>
      <c r="B232" s="109" t="s">
        <v>700</v>
      </c>
    </row>
    <row r="233" spans="1:2" ht="16.5">
      <c r="A233" s="110" t="s">
        <v>701</v>
      </c>
      <c r="B233" s="111" t="s">
        <v>702</v>
      </c>
    </row>
    <row r="234" spans="1:2" ht="16.5">
      <c r="A234" s="108" t="s">
        <v>703</v>
      </c>
      <c r="B234" s="109" t="s">
        <v>704</v>
      </c>
    </row>
    <row r="235" spans="1:2" ht="16.5">
      <c r="A235" s="108" t="s">
        <v>705</v>
      </c>
      <c r="B235" s="109" t="s">
        <v>706</v>
      </c>
    </row>
    <row r="236" spans="1:2" ht="16.5">
      <c r="A236" s="108" t="s">
        <v>196</v>
      </c>
      <c r="B236" s="109" t="s">
        <v>707</v>
      </c>
    </row>
    <row r="237" spans="1:2" ht="16.5">
      <c r="A237" s="108" t="s">
        <v>199</v>
      </c>
      <c r="B237" s="109" t="s">
        <v>708</v>
      </c>
    </row>
    <row r="238" spans="1:2" ht="16.5">
      <c r="A238" s="108" t="s">
        <v>709</v>
      </c>
      <c r="B238" s="109" t="s">
        <v>710</v>
      </c>
    </row>
    <row r="239" spans="1:2" ht="16.5">
      <c r="A239" s="108" t="s">
        <v>711</v>
      </c>
      <c r="B239" s="109" t="s">
        <v>712</v>
      </c>
    </row>
    <row r="240" spans="1:2" ht="16.5">
      <c r="A240" s="108" t="s">
        <v>23</v>
      </c>
      <c r="B240" s="109" t="s">
        <v>713</v>
      </c>
    </row>
    <row r="241" spans="1:2" ht="16.5">
      <c r="A241" s="108" t="s">
        <v>204</v>
      </c>
      <c r="B241" s="109" t="s">
        <v>714</v>
      </c>
    </row>
    <row r="242" spans="1:2" ht="16.5">
      <c r="A242" s="108" t="s">
        <v>715</v>
      </c>
      <c r="B242" s="109" t="s">
        <v>716</v>
      </c>
    </row>
    <row r="243" spans="1:2" ht="16.5">
      <c r="A243" s="108" t="s">
        <v>717</v>
      </c>
      <c r="B243" s="109" t="s">
        <v>718</v>
      </c>
    </row>
    <row r="244" spans="1:2" ht="16.5">
      <c r="A244" s="108" t="s">
        <v>719</v>
      </c>
      <c r="B244" s="109" t="s">
        <v>720</v>
      </c>
    </row>
    <row r="245" spans="1:2" ht="16.5">
      <c r="A245" s="108" t="s">
        <v>721</v>
      </c>
      <c r="B245" s="109" t="s">
        <v>722</v>
      </c>
    </row>
    <row r="246" spans="1:2" ht="16.5">
      <c r="A246" s="108" t="s">
        <v>723</v>
      </c>
      <c r="B246" s="109" t="s">
        <v>724</v>
      </c>
    </row>
    <row r="247" spans="1:2" ht="16.5">
      <c r="A247" s="108" t="s">
        <v>725</v>
      </c>
      <c r="B247" s="109" t="s">
        <v>726</v>
      </c>
    </row>
    <row r="248" spans="1:2" ht="16.5">
      <c r="A248" s="108" t="s">
        <v>727</v>
      </c>
      <c r="B248" s="109" t="s">
        <v>728</v>
      </c>
    </row>
    <row r="249" spans="1:2" ht="16.5">
      <c r="A249" s="108" t="s">
        <v>729</v>
      </c>
      <c r="B249" s="109" t="s">
        <v>730</v>
      </c>
    </row>
    <row r="250" spans="1:2" ht="16.5">
      <c r="A250" s="108" t="s">
        <v>731</v>
      </c>
      <c r="B250" s="109" t="s">
        <v>732</v>
      </c>
    </row>
    <row r="251" spans="1:2" ht="16.5">
      <c r="A251" s="108" t="s">
        <v>733</v>
      </c>
      <c r="B251" s="109" t="s">
        <v>734</v>
      </c>
    </row>
    <row r="252" spans="1:2" ht="16.5">
      <c r="A252" s="108" t="s">
        <v>735</v>
      </c>
      <c r="B252" s="109" t="s">
        <v>736</v>
      </c>
    </row>
    <row r="253" spans="1:2" ht="16.5">
      <c r="A253" s="108" t="s">
        <v>737</v>
      </c>
      <c r="B253" s="109" t="s">
        <v>738</v>
      </c>
    </row>
    <row r="254" spans="1:2" ht="16.5">
      <c r="A254" s="108" t="s">
        <v>739</v>
      </c>
      <c r="B254" s="109" t="s">
        <v>730</v>
      </c>
    </row>
    <row r="255" spans="1:2" ht="16.5">
      <c r="A255" s="108" t="s">
        <v>740</v>
      </c>
      <c r="B255" s="109" t="s">
        <v>741</v>
      </c>
    </row>
    <row r="256" spans="1:2" ht="16.5">
      <c r="A256" s="108" t="s">
        <v>742</v>
      </c>
      <c r="B256" s="109" t="s">
        <v>743</v>
      </c>
    </row>
    <row r="257" spans="1:2" ht="16.5">
      <c r="A257" s="108" t="s">
        <v>744</v>
      </c>
      <c r="B257" s="109" t="s">
        <v>745</v>
      </c>
    </row>
    <row r="258" spans="1:2" ht="16.5">
      <c r="A258" s="108" t="s">
        <v>746</v>
      </c>
      <c r="B258" s="109" t="s">
        <v>747</v>
      </c>
    </row>
    <row r="259" spans="1:2" ht="16.5">
      <c r="A259" s="108" t="s">
        <v>748</v>
      </c>
      <c r="B259" s="109" t="s">
        <v>749</v>
      </c>
    </row>
    <row r="260" spans="1:2" ht="16.5">
      <c r="A260" s="108" t="s">
        <v>750</v>
      </c>
      <c r="B260" s="109" t="s">
        <v>751</v>
      </c>
    </row>
    <row r="261" spans="1:2" ht="16.5">
      <c r="A261" s="108" t="s">
        <v>752</v>
      </c>
      <c r="B261" s="109" t="s">
        <v>753</v>
      </c>
    </row>
    <row r="262" spans="1:2" ht="16.5">
      <c r="A262" s="108" t="s">
        <v>194</v>
      </c>
      <c r="B262" s="109" t="s">
        <v>754</v>
      </c>
    </row>
    <row r="263" spans="1:2" ht="16.5">
      <c r="A263" s="108" t="s">
        <v>755</v>
      </c>
      <c r="B263" s="109" t="s">
        <v>756</v>
      </c>
    </row>
    <row r="264" spans="1:2" ht="16.5">
      <c r="A264" s="108" t="s">
        <v>757</v>
      </c>
      <c r="B264" s="109" t="s">
        <v>758</v>
      </c>
    </row>
    <row r="265" spans="1:2" ht="16.5">
      <c r="A265" s="108" t="s">
        <v>759</v>
      </c>
      <c r="B265" s="109" t="s">
        <v>760</v>
      </c>
    </row>
    <row r="266" spans="1:2" ht="16.5">
      <c r="A266" s="108" t="s">
        <v>761</v>
      </c>
      <c r="B266" s="109" t="s">
        <v>762</v>
      </c>
    </row>
    <row r="267" spans="1:2" ht="16.5">
      <c r="A267" s="108" t="s">
        <v>763</v>
      </c>
      <c r="B267" s="109" t="s">
        <v>764</v>
      </c>
    </row>
    <row r="268" spans="1:2" ht="16.5">
      <c r="A268" s="108" t="s">
        <v>765</v>
      </c>
      <c r="B268" s="109" t="s">
        <v>766</v>
      </c>
    </row>
    <row r="269" spans="1:2" ht="16.5">
      <c r="A269" s="108" t="s">
        <v>767</v>
      </c>
      <c r="B269" s="109" t="s">
        <v>768</v>
      </c>
    </row>
    <row r="270" spans="1:2" ht="16.5">
      <c r="A270" s="108" t="s">
        <v>769</v>
      </c>
      <c r="B270" s="109" t="s">
        <v>770</v>
      </c>
    </row>
    <row r="271" spans="1:2" ht="16.5">
      <c r="A271" s="108" t="s">
        <v>771</v>
      </c>
      <c r="B271" s="109" t="s">
        <v>772</v>
      </c>
    </row>
    <row r="272" spans="1:2" ht="16.5">
      <c r="A272" s="108" t="s">
        <v>24</v>
      </c>
      <c r="B272" s="109" t="s">
        <v>773</v>
      </c>
    </row>
    <row r="273" spans="1:2" ht="16.5">
      <c r="A273" s="108" t="s">
        <v>774</v>
      </c>
      <c r="B273" s="109" t="s">
        <v>775</v>
      </c>
    </row>
    <row r="274" spans="1:2" ht="16.5">
      <c r="A274" s="108" t="s">
        <v>776</v>
      </c>
      <c r="B274" s="109" t="s">
        <v>777</v>
      </c>
    </row>
    <row r="275" spans="1:2" ht="16.5">
      <c r="A275" s="108" t="s">
        <v>778</v>
      </c>
      <c r="B275" s="109" t="s">
        <v>779</v>
      </c>
    </row>
    <row r="276" spans="1:2" ht="16.5">
      <c r="A276" s="108" t="s">
        <v>780</v>
      </c>
      <c r="B276" s="109" t="s">
        <v>781</v>
      </c>
    </row>
    <row r="277" spans="1:2" ht="16.5">
      <c r="A277" s="108" t="s">
        <v>202</v>
      </c>
      <c r="B277" s="109" t="s">
        <v>782</v>
      </c>
    </row>
    <row r="278" spans="1:2" ht="16.5">
      <c r="A278" s="108" t="s">
        <v>783</v>
      </c>
      <c r="B278" s="109" t="s">
        <v>784</v>
      </c>
    </row>
    <row r="279" spans="1:2" ht="16.5">
      <c r="A279" s="108" t="s">
        <v>785</v>
      </c>
      <c r="B279" s="109" t="s">
        <v>786</v>
      </c>
    </row>
    <row r="280" spans="1:2" ht="16.5">
      <c r="A280" s="108" t="s">
        <v>787</v>
      </c>
      <c r="B280" s="109" t="s">
        <v>788</v>
      </c>
    </row>
    <row r="281" spans="1:2" ht="16.5">
      <c r="A281" s="108" t="s">
        <v>179</v>
      </c>
      <c r="B281" s="109" t="s">
        <v>789</v>
      </c>
    </row>
    <row r="282" spans="1:2" ht="16.5">
      <c r="A282" s="108" t="s">
        <v>790</v>
      </c>
      <c r="B282" s="109" t="s">
        <v>791</v>
      </c>
    </row>
    <row r="283" spans="1:2" ht="16.5">
      <c r="A283" s="108" t="s">
        <v>792</v>
      </c>
      <c r="B283" s="109" t="s">
        <v>793</v>
      </c>
    </row>
    <row r="284" spans="1:2" ht="16.5">
      <c r="A284" s="108" t="s">
        <v>794</v>
      </c>
      <c r="B284" s="109" t="s">
        <v>795</v>
      </c>
    </row>
    <row r="285" spans="1:2" ht="16.5">
      <c r="A285" s="108" t="s">
        <v>796</v>
      </c>
      <c r="B285" s="109" t="s">
        <v>797</v>
      </c>
    </row>
    <row r="286" spans="1:2" ht="16.5">
      <c r="A286" s="108" t="s">
        <v>798</v>
      </c>
      <c r="B286" s="109" t="s">
        <v>799</v>
      </c>
    </row>
    <row r="287" spans="1:2" ht="16.5">
      <c r="A287" s="108" t="s">
        <v>800</v>
      </c>
      <c r="B287" s="109" t="s">
        <v>801</v>
      </c>
    </row>
    <row r="288" spans="1:2" ht="16.5">
      <c r="A288" s="108" t="s">
        <v>802</v>
      </c>
      <c r="B288" s="109" t="s">
        <v>803</v>
      </c>
    </row>
    <row r="289" spans="1:2" ht="16.5">
      <c r="A289" s="108" t="s">
        <v>804</v>
      </c>
      <c r="B289" s="109" t="s">
        <v>805</v>
      </c>
    </row>
    <row r="290" spans="1:2" ht="16.5">
      <c r="A290" s="108" t="s">
        <v>806</v>
      </c>
      <c r="B290" s="109" t="s">
        <v>807</v>
      </c>
    </row>
    <row r="291" spans="1:2" ht="16.5">
      <c r="A291" s="108" t="s">
        <v>808</v>
      </c>
      <c r="B291" s="109" t="s">
        <v>809</v>
      </c>
    </row>
    <row r="292" spans="1:2" ht="16.5">
      <c r="A292" s="108" t="s">
        <v>810</v>
      </c>
      <c r="B292" s="109" t="s">
        <v>811</v>
      </c>
    </row>
    <row r="293" spans="1:2" ht="16.5">
      <c r="A293" s="108" t="s">
        <v>812</v>
      </c>
      <c r="B293" s="109" t="s">
        <v>813</v>
      </c>
    </row>
    <row r="294" spans="1:2" ht="16.5">
      <c r="A294" s="108" t="s">
        <v>814</v>
      </c>
      <c r="B294" s="109" t="s">
        <v>815</v>
      </c>
    </row>
    <row r="295" spans="1:2" ht="16.5">
      <c r="A295" s="108" t="s">
        <v>816</v>
      </c>
      <c r="B295" s="109" t="s">
        <v>817</v>
      </c>
    </row>
    <row r="296" spans="1:2" ht="16.5">
      <c r="A296" s="108" t="s">
        <v>62</v>
      </c>
      <c r="B296" s="109" t="s">
        <v>818</v>
      </c>
    </row>
    <row r="297" spans="1:2" ht="16.5">
      <c r="A297" s="108" t="s">
        <v>819</v>
      </c>
      <c r="B297" s="109" t="s">
        <v>820</v>
      </c>
    </row>
    <row r="298" spans="1:2" ht="16.5">
      <c r="A298" s="108" t="s">
        <v>192</v>
      </c>
      <c r="B298" s="109" t="s">
        <v>821</v>
      </c>
    </row>
    <row r="299" spans="1:2" ht="16.5">
      <c r="A299" s="108" t="s">
        <v>822</v>
      </c>
      <c r="B299" s="109" t="s">
        <v>823</v>
      </c>
    </row>
    <row r="300" spans="1:2" ht="16.5">
      <c r="A300" s="108" t="s">
        <v>824</v>
      </c>
      <c r="B300" s="109" t="s">
        <v>825</v>
      </c>
    </row>
    <row r="301" spans="1:2" ht="16.5">
      <c r="A301" s="108" t="s">
        <v>826</v>
      </c>
      <c r="B301" s="109" t="s">
        <v>827</v>
      </c>
    </row>
    <row r="302" spans="1:2" ht="16.5">
      <c r="A302" s="108" t="s">
        <v>828</v>
      </c>
      <c r="B302" s="109" t="s">
        <v>829</v>
      </c>
    </row>
    <row r="303" spans="1:2" ht="16.5">
      <c r="A303" s="108" t="s">
        <v>830</v>
      </c>
      <c r="B303" s="109" t="s">
        <v>831</v>
      </c>
    </row>
    <row r="304" spans="1:2" ht="16.5">
      <c r="A304" s="108" t="s">
        <v>832</v>
      </c>
      <c r="B304" s="109" t="s">
        <v>833</v>
      </c>
    </row>
    <row r="305" spans="1:2" ht="16.5">
      <c r="A305" s="108" t="s">
        <v>834</v>
      </c>
      <c r="B305" s="109" t="s">
        <v>835</v>
      </c>
    </row>
    <row r="306" spans="1:2" ht="16.5">
      <c r="A306" s="108" t="s">
        <v>836</v>
      </c>
      <c r="B306" s="109" t="s">
        <v>837</v>
      </c>
    </row>
    <row r="307" spans="1:2" ht="16.5">
      <c r="A307" s="108" t="s">
        <v>838</v>
      </c>
      <c r="B307" s="109" t="s">
        <v>839</v>
      </c>
    </row>
    <row r="308" spans="1:2" ht="16.5">
      <c r="A308" s="108" t="s">
        <v>840</v>
      </c>
      <c r="B308" s="109" t="s">
        <v>841</v>
      </c>
    </row>
    <row r="309" spans="1:2" ht="16.5">
      <c r="A309" s="108" t="s">
        <v>842</v>
      </c>
      <c r="B309" s="109" t="s">
        <v>843</v>
      </c>
    </row>
    <row r="310" spans="1:2" ht="16.5">
      <c r="A310" s="108" t="s">
        <v>63</v>
      </c>
      <c r="B310" s="109" t="s">
        <v>844</v>
      </c>
    </row>
    <row r="311" spans="1:2" ht="16.5">
      <c r="A311" s="108" t="s">
        <v>845</v>
      </c>
      <c r="B311" s="109" t="s">
        <v>846</v>
      </c>
    </row>
    <row r="312" spans="1:2" ht="16.5">
      <c r="A312" s="108" t="s">
        <v>847</v>
      </c>
      <c r="B312" s="109" t="s">
        <v>848</v>
      </c>
    </row>
    <row r="313" spans="1:2" ht="16.5">
      <c r="A313" s="108" t="s">
        <v>849</v>
      </c>
      <c r="B313" s="109" t="s">
        <v>850</v>
      </c>
    </row>
    <row r="314" spans="1:2" ht="16.5">
      <c r="A314" s="108" t="s">
        <v>851</v>
      </c>
      <c r="B314" s="109" t="s">
        <v>852</v>
      </c>
    </row>
    <row r="315" spans="1:2" ht="16.5">
      <c r="A315" s="108" t="s">
        <v>853</v>
      </c>
      <c r="B315" s="109" t="s">
        <v>854</v>
      </c>
    </row>
    <row r="316" spans="1:2" ht="16.5">
      <c r="A316" s="108" t="s">
        <v>855</v>
      </c>
      <c r="B316" s="109" t="s">
        <v>856</v>
      </c>
    </row>
    <row r="317" spans="1:2" ht="16.5">
      <c r="A317" s="108" t="s">
        <v>857</v>
      </c>
      <c r="B317" s="109" t="s">
        <v>858</v>
      </c>
    </row>
    <row r="318" spans="1:2" ht="16.5">
      <c r="A318" s="110" t="s">
        <v>859</v>
      </c>
      <c r="B318" s="111" t="s">
        <v>860</v>
      </c>
    </row>
    <row r="319" spans="1:2" ht="16.5">
      <c r="A319" s="108" t="s">
        <v>861</v>
      </c>
      <c r="B319" s="109" t="s">
        <v>862</v>
      </c>
    </row>
    <row r="320" spans="1:2" ht="16.5">
      <c r="A320" s="110" t="s">
        <v>863</v>
      </c>
      <c r="B320" s="111" t="s">
        <v>864</v>
      </c>
    </row>
    <row r="321" spans="1:2" ht="16.5">
      <c r="A321" s="110" t="s">
        <v>865</v>
      </c>
      <c r="B321" s="111" t="s">
        <v>866</v>
      </c>
    </row>
    <row r="322" spans="1:2" ht="16.5">
      <c r="A322" s="108" t="s">
        <v>867</v>
      </c>
      <c r="B322" s="109" t="s">
        <v>868</v>
      </c>
    </row>
    <row r="323" spans="1:2" ht="16.5">
      <c r="A323" s="108" t="s">
        <v>869</v>
      </c>
      <c r="B323" s="109" t="s">
        <v>870</v>
      </c>
    </row>
    <row r="324" spans="1:2" ht="16.5">
      <c r="A324" s="108" t="s">
        <v>871</v>
      </c>
      <c r="B324" s="109" t="s">
        <v>872</v>
      </c>
    </row>
    <row r="325" spans="1:2" ht="16.5">
      <c r="A325" s="108" t="s">
        <v>873</v>
      </c>
      <c r="B325" s="109" t="s">
        <v>874</v>
      </c>
    </row>
    <row r="326" spans="1:2" ht="16.5">
      <c r="A326" s="108" t="s">
        <v>875</v>
      </c>
      <c r="B326" s="109" t="s">
        <v>876</v>
      </c>
    </row>
    <row r="327" spans="1:2" ht="16.5">
      <c r="A327" s="108" t="s">
        <v>877</v>
      </c>
      <c r="B327" s="109" t="s">
        <v>878</v>
      </c>
    </row>
    <row r="328" spans="1:2" ht="16.5">
      <c r="A328" s="108" t="s">
        <v>879</v>
      </c>
      <c r="B328" s="109" t="s">
        <v>880</v>
      </c>
    </row>
    <row r="329" spans="1:2" ht="16.5">
      <c r="A329" s="108" t="s">
        <v>881</v>
      </c>
      <c r="B329" s="109" t="s">
        <v>882</v>
      </c>
    </row>
    <row r="330" spans="1:2" ht="16.5">
      <c r="A330" s="108" t="s">
        <v>197</v>
      </c>
      <c r="B330" s="109" t="s">
        <v>883</v>
      </c>
    </row>
    <row r="331" spans="1:2" ht="16.5">
      <c r="A331" s="108" t="s">
        <v>884</v>
      </c>
      <c r="B331" s="109" t="s">
        <v>885</v>
      </c>
    </row>
    <row r="332" spans="1:2" ht="16.5">
      <c r="A332" s="108" t="s">
        <v>886</v>
      </c>
      <c r="B332" s="109" t="s">
        <v>887</v>
      </c>
    </row>
    <row r="333" spans="1:2" ht="16.5">
      <c r="A333" s="108" t="s">
        <v>888</v>
      </c>
      <c r="B333" s="109" t="s">
        <v>889</v>
      </c>
    </row>
    <row r="334" spans="1:2" ht="16.5">
      <c r="A334" s="108" t="s">
        <v>890</v>
      </c>
      <c r="B334" s="109" t="s">
        <v>891</v>
      </c>
    </row>
    <row r="335" spans="1:2" ht="16.5">
      <c r="A335" s="108" t="s">
        <v>892</v>
      </c>
      <c r="B335" s="109" t="s">
        <v>893</v>
      </c>
    </row>
    <row r="336" spans="1:2" ht="16.5">
      <c r="A336" s="108" t="s">
        <v>894</v>
      </c>
      <c r="B336" s="109" t="s">
        <v>895</v>
      </c>
    </row>
    <row r="337" spans="1:2" ht="16.5">
      <c r="A337" s="108" t="s">
        <v>896</v>
      </c>
      <c r="B337" s="109" t="s">
        <v>897</v>
      </c>
    </row>
    <row r="338" spans="1:2" ht="16.5">
      <c r="A338" s="110" t="s">
        <v>898</v>
      </c>
      <c r="B338" s="111" t="s">
        <v>899</v>
      </c>
    </row>
    <row r="339" spans="1:2" ht="16.5">
      <c r="A339" s="110" t="s">
        <v>900</v>
      </c>
      <c r="B339" s="111" t="s">
        <v>901</v>
      </c>
    </row>
    <row r="340" spans="1:2" ht="16.5">
      <c r="A340" s="110" t="s">
        <v>189</v>
      </c>
      <c r="B340" s="111" t="s">
        <v>902</v>
      </c>
    </row>
    <row r="341" spans="1:2" ht="16.5">
      <c r="A341" s="110" t="s">
        <v>903</v>
      </c>
      <c r="B341" s="111" t="s">
        <v>904</v>
      </c>
    </row>
    <row r="342" spans="1:2" ht="16.5">
      <c r="A342" s="108" t="s">
        <v>905</v>
      </c>
      <c r="B342" s="109" t="s">
        <v>906</v>
      </c>
    </row>
    <row r="343" spans="1:2" ht="16.5">
      <c r="A343" s="110" t="s">
        <v>907</v>
      </c>
      <c r="B343" s="111" t="s">
        <v>908</v>
      </c>
    </row>
    <row r="344" spans="1:2" ht="16.5">
      <c r="A344" s="110" t="s">
        <v>909</v>
      </c>
      <c r="B344" s="111" t="s">
        <v>910</v>
      </c>
    </row>
    <row r="345" spans="1:2" ht="16.5">
      <c r="A345" s="110" t="s">
        <v>911</v>
      </c>
      <c r="B345" s="111" t="s">
        <v>912</v>
      </c>
    </row>
    <row r="346" spans="1:2" ht="16.5">
      <c r="A346" s="110" t="s">
        <v>913</v>
      </c>
      <c r="B346" s="111" t="s">
        <v>914</v>
      </c>
    </row>
    <row r="347" spans="1:2" ht="16.5">
      <c r="A347" s="110" t="s">
        <v>915</v>
      </c>
      <c r="B347" s="111" t="s">
        <v>916</v>
      </c>
    </row>
    <row r="348" spans="1:2" ht="16.5">
      <c r="A348" s="108" t="s">
        <v>28</v>
      </c>
      <c r="B348" s="109" t="s">
        <v>917</v>
      </c>
    </row>
    <row r="349" spans="1:2" ht="16.5">
      <c r="A349" s="108" t="s">
        <v>918</v>
      </c>
      <c r="B349" s="109" t="s">
        <v>919</v>
      </c>
    </row>
    <row r="350" spans="1:2" ht="16.5">
      <c r="A350" s="108" t="s">
        <v>920</v>
      </c>
      <c r="B350" s="109" t="s">
        <v>921</v>
      </c>
    </row>
    <row r="351" spans="1:2" ht="16.5">
      <c r="A351" s="108" t="s">
        <v>922</v>
      </c>
      <c r="B351" s="109" t="s">
        <v>923</v>
      </c>
    </row>
    <row r="352" spans="1:2" ht="16.5">
      <c r="A352" s="108" t="s">
        <v>924</v>
      </c>
      <c r="B352" s="109" t="s">
        <v>925</v>
      </c>
    </row>
    <row r="353" spans="1:2" ht="16.5">
      <c r="A353" s="108" t="s">
        <v>926</v>
      </c>
      <c r="B353" s="109" t="s">
        <v>927</v>
      </c>
    </row>
    <row r="354" spans="1:2" ht="16.5">
      <c r="A354" s="108" t="s">
        <v>928</v>
      </c>
      <c r="B354" s="109" t="s">
        <v>929</v>
      </c>
    </row>
    <row r="355" spans="1:2" ht="16.5">
      <c r="A355" s="108" t="s">
        <v>188</v>
      </c>
      <c r="B355" s="109" t="s">
        <v>930</v>
      </c>
    </row>
    <row r="356" spans="1:2" ht="16.5">
      <c r="A356" s="108" t="s">
        <v>931</v>
      </c>
      <c r="B356" s="109" t="s">
        <v>932</v>
      </c>
    </row>
    <row r="357" spans="1:2" ht="16.5">
      <c r="A357" s="108" t="s">
        <v>933</v>
      </c>
      <c r="B357" s="109" t="s">
        <v>934</v>
      </c>
    </row>
    <row r="358" spans="1:2" ht="16.5">
      <c r="A358" s="108" t="s">
        <v>935</v>
      </c>
      <c r="B358" s="109" t="s">
        <v>936</v>
      </c>
    </row>
    <row r="359" spans="1:2" ht="16.5">
      <c r="A359" s="108" t="s">
        <v>64</v>
      </c>
      <c r="B359" s="109" t="s">
        <v>937</v>
      </c>
    </row>
    <row r="360" spans="1:2" ht="16.5">
      <c r="A360" s="108" t="s">
        <v>938</v>
      </c>
      <c r="B360" s="109" t="s">
        <v>939</v>
      </c>
    </row>
    <row r="361" spans="1:2" ht="16.5">
      <c r="A361" s="108" t="s">
        <v>940</v>
      </c>
      <c r="B361" s="109" t="s">
        <v>941</v>
      </c>
    </row>
    <row r="362" spans="1:2" ht="16.5">
      <c r="A362" s="108" t="s">
        <v>206</v>
      </c>
      <c r="B362" s="109" t="s">
        <v>942</v>
      </c>
    </row>
    <row r="363" spans="1:2" ht="16.5">
      <c r="A363" s="108" t="s">
        <v>943</v>
      </c>
      <c r="B363" s="109" t="s">
        <v>944</v>
      </c>
    </row>
    <row r="364" spans="1:2" ht="16.5">
      <c r="A364" s="108" t="s">
        <v>945</v>
      </c>
      <c r="B364" s="109" t="s">
        <v>946</v>
      </c>
    </row>
    <row r="365" spans="1:2" ht="16.5">
      <c r="A365" s="108" t="s">
        <v>947</v>
      </c>
      <c r="B365" s="109" t="s">
        <v>948</v>
      </c>
    </row>
    <row r="366" spans="1:2" ht="16.5">
      <c r="A366" s="108" t="s">
        <v>949</v>
      </c>
      <c r="B366" s="109" t="s">
        <v>950</v>
      </c>
    </row>
    <row r="367" spans="1:2" ht="16.5">
      <c r="A367" s="108" t="s">
        <v>951</v>
      </c>
      <c r="B367" s="109" t="s">
        <v>952</v>
      </c>
    </row>
    <row r="368" spans="1:2" ht="16.5">
      <c r="A368" s="108" t="s">
        <v>953</v>
      </c>
      <c r="B368" s="109" t="s">
        <v>954</v>
      </c>
    </row>
    <row r="369" spans="1:2" ht="16.5">
      <c r="A369" s="108" t="s">
        <v>955</v>
      </c>
      <c r="B369" s="109" t="s">
        <v>956</v>
      </c>
    </row>
    <row r="370" spans="1:2" ht="16.5">
      <c r="A370" s="108" t="s">
        <v>957</v>
      </c>
      <c r="B370" s="109" t="s">
        <v>958</v>
      </c>
    </row>
    <row r="371" spans="1:2" ht="16.5">
      <c r="A371" s="108" t="s">
        <v>959</v>
      </c>
      <c r="B371" s="109" t="s">
        <v>960</v>
      </c>
    </row>
    <row r="372" spans="1:2" ht="16.5">
      <c r="A372" s="108" t="s">
        <v>961</v>
      </c>
      <c r="B372" s="109" t="s">
        <v>962</v>
      </c>
    </row>
    <row r="373" spans="1:2" ht="16.5">
      <c r="A373" s="108" t="s">
        <v>963</v>
      </c>
      <c r="B373" s="109" t="s">
        <v>964</v>
      </c>
    </row>
    <row r="374" spans="1:2" ht="16.5">
      <c r="A374" s="108" t="s">
        <v>965</v>
      </c>
      <c r="B374" s="109" t="s">
        <v>966</v>
      </c>
    </row>
    <row r="375" spans="1:2" ht="16.5">
      <c r="A375" s="108" t="s">
        <v>967</v>
      </c>
      <c r="B375" s="109" t="s">
        <v>968</v>
      </c>
    </row>
    <row r="376" spans="1:2" ht="16.5">
      <c r="A376" s="108" t="s">
        <v>969</v>
      </c>
      <c r="B376" s="109" t="s">
        <v>970</v>
      </c>
    </row>
    <row r="377" spans="1:2" ht="16.5">
      <c r="A377" s="108" t="s">
        <v>971</v>
      </c>
      <c r="B377" s="109" t="s">
        <v>972</v>
      </c>
    </row>
    <row r="378" spans="1:2" ht="16.5">
      <c r="A378" s="108" t="s">
        <v>20</v>
      </c>
      <c r="B378" s="109" t="s">
        <v>973</v>
      </c>
    </row>
    <row r="379" spans="1:2" ht="16.5">
      <c r="A379" s="108" t="s">
        <v>974</v>
      </c>
      <c r="B379" s="109" t="s">
        <v>975</v>
      </c>
    </row>
    <row r="380" spans="1:2" ht="16.5">
      <c r="A380" s="108" t="s">
        <v>976</v>
      </c>
      <c r="B380" s="109" t="s">
        <v>977</v>
      </c>
    </row>
    <row r="381" spans="1:2" ht="16.5">
      <c r="A381" s="108" t="s">
        <v>978</v>
      </c>
      <c r="B381" s="109" t="s">
        <v>979</v>
      </c>
    </row>
    <row r="382" spans="1:2" ht="16.5">
      <c r="A382" s="108" t="s">
        <v>980</v>
      </c>
      <c r="B382" s="109" t="s">
        <v>981</v>
      </c>
    </row>
    <row r="383" spans="1:2" ht="16.5">
      <c r="A383" s="108" t="s">
        <v>982</v>
      </c>
      <c r="B383" s="109" t="s">
        <v>983</v>
      </c>
    </row>
    <row r="384" spans="1:2" ht="16.5">
      <c r="A384" s="108" t="s">
        <v>984</v>
      </c>
      <c r="B384" s="109" t="s">
        <v>985</v>
      </c>
    </row>
    <row r="385" spans="1:2" ht="16.5">
      <c r="A385" s="108" t="s">
        <v>986</v>
      </c>
      <c r="B385" s="109" t="s">
        <v>987</v>
      </c>
    </row>
    <row r="386" spans="1:2" ht="16.5">
      <c r="A386" s="108" t="s">
        <v>988</v>
      </c>
      <c r="B386" s="109" t="s">
        <v>989</v>
      </c>
    </row>
    <row r="387" spans="1:2" ht="16.5">
      <c r="A387" s="108" t="s">
        <v>65</v>
      </c>
      <c r="B387" s="109" t="s">
        <v>990</v>
      </c>
    </row>
    <row r="388" spans="1:2" ht="16.5">
      <c r="A388" s="108" t="s">
        <v>991</v>
      </c>
      <c r="B388" s="109" t="s">
        <v>992</v>
      </c>
    </row>
    <row r="389" spans="1:2" ht="16.5">
      <c r="A389" s="108" t="s">
        <v>30</v>
      </c>
      <c r="B389" s="109" t="s">
        <v>993</v>
      </c>
    </row>
    <row r="390" spans="1:2" ht="16.5">
      <c r="A390" s="108" t="s">
        <v>994</v>
      </c>
      <c r="B390" s="109" t="s">
        <v>995</v>
      </c>
    </row>
    <row r="391" spans="1:2" ht="16.5">
      <c r="A391" s="108" t="s">
        <v>996</v>
      </c>
      <c r="B391" s="109" t="s">
        <v>997</v>
      </c>
    </row>
    <row r="392" spans="1:2" ht="16.5">
      <c r="A392" s="108" t="s">
        <v>998</v>
      </c>
      <c r="B392" s="109" t="s">
        <v>999</v>
      </c>
    </row>
    <row r="393" spans="1:2" ht="16.5">
      <c r="A393" s="108" t="s">
        <v>1000</v>
      </c>
      <c r="B393" s="109" t="s">
        <v>1001</v>
      </c>
    </row>
    <row r="394" spans="1:2" ht="16.5">
      <c r="A394" s="108" t="s">
        <v>1002</v>
      </c>
      <c r="B394" s="109" t="s">
        <v>1003</v>
      </c>
    </row>
    <row r="395" spans="1:2" ht="16.5">
      <c r="A395" s="108" t="s">
        <v>1004</v>
      </c>
      <c r="B395" s="109" t="s">
        <v>1005</v>
      </c>
    </row>
    <row r="396" spans="1:2" ht="16.5">
      <c r="A396" s="108" t="s">
        <v>1006</v>
      </c>
      <c r="B396" s="109" t="s">
        <v>1007</v>
      </c>
    </row>
    <row r="397" spans="1:2" ht="16.5">
      <c r="A397" s="108" t="s">
        <v>1008</v>
      </c>
      <c r="B397" s="109" t="s">
        <v>1009</v>
      </c>
    </row>
    <row r="398" spans="1:2" ht="16.5">
      <c r="A398" s="108" t="s">
        <v>1010</v>
      </c>
      <c r="B398" s="109" t="s">
        <v>1011</v>
      </c>
    </row>
    <row r="399" spans="1:2" ht="16.5">
      <c r="A399" s="108" t="s">
        <v>1012</v>
      </c>
      <c r="B399" s="109" t="s">
        <v>1013</v>
      </c>
    </row>
    <row r="400" spans="1:2" ht="16.5">
      <c r="A400" s="108" t="s">
        <v>1014</v>
      </c>
      <c r="B400" s="109" t="s">
        <v>1015</v>
      </c>
    </row>
    <row r="401" spans="1:2" ht="16.5">
      <c r="A401" s="108" t="s">
        <v>27</v>
      </c>
      <c r="B401" s="109" t="s">
        <v>1016</v>
      </c>
    </row>
    <row r="402" spans="1:2" ht="16.5">
      <c r="A402" s="108" t="s">
        <v>1017</v>
      </c>
      <c r="B402" s="109" t="s">
        <v>1018</v>
      </c>
    </row>
    <row r="403" spans="1:2" ht="16.5">
      <c r="A403" s="108" t="s">
        <v>1019</v>
      </c>
      <c r="B403" s="109" t="s">
        <v>1020</v>
      </c>
    </row>
    <row r="404" spans="1:2" ht="16.5">
      <c r="A404" s="108" t="s">
        <v>1021</v>
      </c>
      <c r="B404" s="109" t="s">
        <v>1022</v>
      </c>
    </row>
    <row r="405" spans="1:2" ht="16.5">
      <c r="A405" s="108" t="s">
        <v>1023</v>
      </c>
      <c r="B405" s="109" t="s">
        <v>1024</v>
      </c>
    </row>
    <row r="406" spans="1:2" ht="16.5">
      <c r="A406" s="108" t="s">
        <v>191</v>
      </c>
      <c r="B406" s="109" t="s">
        <v>1025</v>
      </c>
    </row>
    <row r="407" spans="1:2" ht="16.5">
      <c r="A407" s="108" t="s">
        <v>1026</v>
      </c>
      <c r="B407" s="109" t="s">
        <v>1027</v>
      </c>
    </row>
    <row r="408" spans="1:2" ht="16.5">
      <c r="A408" s="108" t="s">
        <v>1028</v>
      </c>
      <c r="B408" s="109" t="s">
        <v>1029</v>
      </c>
    </row>
    <row r="409" spans="1:2" ht="16.5">
      <c r="A409" s="108" t="s">
        <v>1030</v>
      </c>
      <c r="B409" s="109" t="s">
        <v>1031</v>
      </c>
    </row>
    <row r="410" spans="1:2" ht="16.5">
      <c r="A410" s="108" t="s">
        <v>1032</v>
      </c>
      <c r="B410" s="109" t="s">
        <v>1033</v>
      </c>
    </row>
    <row r="411" spans="1:2" ht="16.5">
      <c r="A411" s="108" t="s">
        <v>1034</v>
      </c>
      <c r="B411" s="109" t="s">
        <v>1035</v>
      </c>
    </row>
    <row r="412" spans="1:2" ht="16.5">
      <c r="A412" s="108" t="s">
        <v>1036</v>
      </c>
      <c r="B412" s="109" t="s">
        <v>1037</v>
      </c>
    </row>
    <row r="413" spans="1:2" ht="16.5">
      <c r="A413" s="108" t="s">
        <v>1038</v>
      </c>
      <c r="B413" s="109" t="s">
        <v>1039</v>
      </c>
    </row>
    <row r="414" spans="1:2" ht="16.5">
      <c r="A414" s="108" t="s">
        <v>1040</v>
      </c>
      <c r="B414" s="109" t="s">
        <v>1041</v>
      </c>
    </row>
    <row r="415" spans="1:2" ht="16.5">
      <c r="A415" s="108"/>
      <c r="B415" s="109"/>
    </row>
    <row r="416" spans="1:2" ht="16.5">
      <c r="A416" s="108"/>
      <c r="B416" s="109"/>
    </row>
    <row r="417" spans="1:2" ht="16.5">
      <c r="A417" s="108"/>
      <c r="B417" s="109"/>
    </row>
    <row r="418" spans="1:2" ht="16.5">
      <c r="A418" s="108"/>
      <c r="B418" s="109"/>
    </row>
    <row r="419" spans="1:2" ht="16.5">
      <c r="A419" s="108"/>
      <c r="B419" s="109"/>
    </row>
    <row r="420" spans="1:2" ht="16.5">
      <c r="A420" s="108"/>
      <c r="B420" s="109"/>
    </row>
    <row r="421" spans="1:2" ht="16.5">
      <c r="A421" s="108"/>
      <c r="B421" s="109"/>
    </row>
    <row r="422" spans="1:2" ht="16.5">
      <c r="A422" s="108"/>
      <c r="B422" s="109"/>
    </row>
    <row r="423" spans="1:2" ht="16.5">
      <c r="A423" s="108"/>
      <c r="B423" s="109"/>
    </row>
    <row r="424" spans="1:2" ht="16.5">
      <c r="A424" s="108"/>
      <c r="B424" s="109"/>
    </row>
    <row r="425" spans="1:2" ht="16.5">
      <c r="A425" s="108"/>
      <c r="B425" s="109"/>
    </row>
    <row r="426" spans="1:2" ht="16.5">
      <c r="A426" s="108"/>
      <c r="B426" s="109"/>
    </row>
    <row r="427" spans="1:2" ht="16.5">
      <c r="A427" s="108"/>
      <c r="B427" s="109"/>
    </row>
    <row r="428" spans="1:2" ht="16.5">
      <c r="A428" s="108"/>
      <c r="B428" s="109"/>
    </row>
    <row r="429" spans="1:2" ht="16.5">
      <c r="A429" s="108"/>
      <c r="B429" s="109"/>
    </row>
    <row r="430" spans="1:2" ht="16.5">
      <c r="A430" s="108"/>
      <c r="B430" s="109"/>
    </row>
    <row r="431" spans="1:2" ht="16.5">
      <c r="A431" s="108"/>
      <c r="B431" s="109"/>
    </row>
    <row r="432" spans="1:2" ht="16.5">
      <c r="A432" s="108"/>
      <c r="B432" s="109"/>
    </row>
    <row r="433" spans="1:2" ht="16.5">
      <c r="A433" s="108"/>
      <c r="B433" s="109"/>
    </row>
    <row r="434" spans="1:2" ht="16.5">
      <c r="A434" s="108"/>
      <c r="B434" s="109"/>
    </row>
    <row r="435" spans="1:2" ht="16.5">
      <c r="A435" s="108"/>
      <c r="B435" s="109"/>
    </row>
    <row r="436" spans="1:2" ht="16.5">
      <c r="A436" s="108"/>
      <c r="B436" s="109"/>
    </row>
    <row r="437" spans="1:2" ht="16.5">
      <c r="A437" s="108"/>
      <c r="B437" s="109"/>
    </row>
    <row r="438" spans="1:2" ht="16.5">
      <c r="A438" s="108"/>
      <c r="B438" s="109"/>
    </row>
    <row r="439" spans="1:2" ht="16.5">
      <c r="A439" s="108"/>
      <c r="B439" s="109"/>
    </row>
    <row r="440" spans="1:2" ht="16.5">
      <c r="A440" s="108"/>
      <c r="B440" s="109"/>
    </row>
    <row r="441" spans="1:2" ht="16.5">
      <c r="A441" s="108"/>
      <c r="B441" s="109"/>
    </row>
    <row r="442" spans="1:2" ht="16.5">
      <c r="A442" s="108"/>
      <c r="B442" s="109"/>
    </row>
    <row r="443" spans="1:2" ht="16.5">
      <c r="A443" s="108"/>
      <c r="B443" s="109"/>
    </row>
    <row r="444" spans="1:2" ht="16.5">
      <c r="A444" s="108"/>
      <c r="B444" s="109"/>
    </row>
    <row r="445" spans="1:2" ht="16.5">
      <c r="A445" s="108"/>
      <c r="B445" s="109"/>
    </row>
    <row r="446" spans="1:2" ht="16.5">
      <c r="A446" s="108"/>
      <c r="B446" s="109"/>
    </row>
    <row r="447" spans="1:2" ht="16.5">
      <c r="A447" s="108"/>
      <c r="B447" s="109"/>
    </row>
    <row r="448" spans="1:2" ht="16.5">
      <c r="A448" s="108"/>
      <c r="B448" s="109"/>
    </row>
    <row r="449" spans="1:2" ht="16.5">
      <c r="A449" s="108"/>
      <c r="B449" s="109"/>
    </row>
    <row r="450" spans="1:2" ht="16.5">
      <c r="A450" s="108"/>
      <c r="B450" s="109"/>
    </row>
    <row r="451" spans="1:2" ht="16.5">
      <c r="A451" s="108"/>
      <c r="B451" s="109"/>
    </row>
    <row r="452" spans="1:2" ht="16.5">
      <c r="A452" s="108"/>
      <c r="B452" s="109"/>
    </row>
    <row r="453" spans="1:2" ht="16.5">
      <c r="A453" s="108"/>
      <c r="B453" s="109"/>
    </row>
    <row r="454" spans="1:2" ht="16.5">
      <c r="A454" s="108"/>
      <c r="B454" s="109"/>
    </row>
    <row r="455" spans="1:2" ht="16.5">
      <c r="A455" s="108"/>
      <c r="B455" s="109"/>
    </row>
    <row r="456" spans="1:2" ht="16.5">
      <c r="A456" s="108"/>
      <c r="B456" s="109"/>
    </row>
    <row r="457" spans="1:2" ht="16.5">
      <c r="A457" s="108"/>
      <c r="B457" s="109"/>
    </row>
    <row r="458" spans="1:2" ht="16.5">
      <c r="A458" s="108"/>
      <c r="B458" s="109"/>
    </row>
    <row r="459" spans="1:2" ht="16.5">
      <c r="A459" s="108"/>
      <c r="B459" s="109"/>
    </row>
    <row r="460" spans="1:2" ht="16.5">
      <c r="A460" s="108"/>
      <c r="B460" s="109"/>
    </row>
    <row r="461" spans="1:2" ht="16.5">
      <c r="A461" s="108"/>
      <c r="B461" s="109"/>
    </row>
    <row r="462" spans="1:2" ht="16.5">
      <c r="A462" s="108"/>
      <c r="B462" s="109"/>
    </row>
    <row r="463" spans="1:2" ht="16.5">
      <c r="A463" s="108"/>
      <c r="B463" s="109"/>
    </row>
    <row r="464" spans="1:2" ht="16.5">
      <c r="A464" s="108"/>
      <c r="B464" s="109"/>
    </row>
    <row r="465" spans="1:2" ht="16.5">
      <c r="A465" s="108"/>
      <c r="B465" s="109"/>
    </row>
    <row r="466" spans="1:2" ht="16.5">
      <c r="A466" s="108"/>
      <c r="B466" s="109"/>
    </row>
    <row r="467" spans="1:2" ht="16.5">
      <c r="A467" s="108"/>
      <c r="B467" s="109"/>
    </row>
    <row r="468" spans="1:2" ht="16.5">
      <c r="A468" s="108"/>
      <c r="B468" s="109"/>
    </row>
    <row r="469" spans="1:2" ht="16.5">
      <c r="A469" s="108"/>
      <c r="B469" s="109"/>
    </row>
    <row r="470" spans="1:2" ht="16.5">
      <c r="A470" s="108"/>
      <c r="B470" s="109"/>
    </row>
    <row r="471" spans="1:2" ht="16.5">
      <c r="A471" s="108"/>
      <c r="B471" s="109"/>
    </row>
    <row r="472" spans="1:2" ht="16.5">
      <c r="A472" s="108"/>
      <c r="B472" s="109"/>
    </row>
    <row r="473" spans="1:2" ht="16.5">
      <c r="A473" s="108"/>
      <c r="B473" s="109"/>
    </row>
    <row r="474" spans="1:2" ht="16.5">
      <c r="A474" s="108"/>
      <c r="B474" s="109"/>
    </row>
    <row r="475" spans="1:2" ht="16.5">
      <c r="A475" s="108"/>
      <c r="B475" s="109"/>
    </row>
    <row r="476" spans="1:2" ht="16.5">
      <c r="A476" s="108"/>
      <c r="B476" s="109"/>
    </row>
    <row r="477" spans="1:2" ht="16.5">
      <c r="A477" s="108"/>
      <c r="B477" s="109"/>
    </row>
    <row r="478" spans="1:2" ht="16.5">
      <c r="A478" s="108"/>
      <c r="B478" s="109"/>
    </row>
    <row r="479" spans="1:2" ht="16.5">
      <c r="A479" s="108"/>
      <c r="B479" s="109"/>
    </row>
    <row r="480" spans="1:2" ht="16.5">
      <c r="A480" s="108"/>
      <c r="B480" s="109"/>
    </row>
    <row r="481" spans="1:2" ht="16.5">
      <c r="A481" s="108"/>
      <c r="B481" s="109"/>
    </row>
    <row r="482" spans="1:2" ht="16.5">
      <c r="A482" s="108"/>
      <c r="B482" s="109"/>
    </row>
    <row r="483" spans="1:2" ht="16.5">
      <c r="A483" s="108"/>
      <c r="B483" s="109"/>
    </row>
    <row r="484" spans="1:2" ht="16.5">
      <c r="A484" s="108"/>
      <c r="B484" s="109"/>
    </row>
    <row r="485" spans="1:2" ht="16.5">
      <c r="A485" s="108"/>
      <c r="B485" s="109"/>
    </row>
    <row r="486" spans="1:2" ht="16.5">
      <c r="A486" s="108"/>
      <c r="B486" s="109"/>
    </row>
    <row r="487" spans="1:2" ht="16.5">
      <c r="A487" s="108"/>
      <c r="B487" s="109"/>
    </row>
    <row r="488" spans="1:2" ht="16.5">
      <c r="A488" s="108"/>
      <c r="B488" s="109"/>
    </row>
    <row r="489" spans="1:2" ht="16.5">
      <c r="A489" s="108"/>
      <c r="B489" s="109"/>
    </row>
    <row r="490" spans="1:2" ht="16.5">
      <c r="A490" s="108"/>
      <c r="B490" s="109"/>
    </row>
    <row r="491" spans="1:2" ht="16.5">
      <c r="A491" s="108"/>
      <c r="B491" s="109"/>
    </row>
    <row r="492" spans="1:2" ht="16.5">
      <c r="A492" s="108"/>
      <c r="B492" s="109"/>
    </row>
    <row r="493" spans="1:2" ht="16.5">
      <c r="A493" s="108"/>
      <c r="B493" s="109"/>
    </row>
    <row r="494" spans="1:2" ht="16.5">
      <c r="A494" s="108"/>
      <c r="B494" s="109"/>
    </row>
    <row r="495" spans="1:2" ht="16.5">
      <c r="A495" s="108"/>
      <c r="B495" s="109"/>
    </row>
    <row r="496" spans="1:2" ht="16.5">
      <c r="A496" s="108"/>
      <c r="B496" s="109"/>
    </row>
    <row r="497" spans="1:2" ht="16.5">
      <c r="A497" s="108"/>
      <c r="B497" s="109"/>
    </row>
    <row r="498" spans="1:2" ht="16.5">
      <c r="A498" s="108"/>
      <c r="B498" s="109"/>
    </row>
    <row r="499" spans="1:2" ht="16.5">
      <c r="A499" s="108"/>
      <c r="B499" s="109"/>
    </row>
    <row r="500" spans="1:2" ht="16.5">
      <c r="A500" s="108"/>
      <c r="B500" s="109"/>
    </row>
    <row r="501" spans="1:2" ht="16.5">
      <c r="A501" s="108"/>
      <c r="B501" s="10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3">
      <selection activeCell="H22" sqref="H22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  <col min="13" max="16" width="21.50390625" style="0" bestFit="1" customWidth="1"/>
  </cols>
  <sheetData>
    <row r="1" spans="1:16" ht="21">
      <c r="A1" s="150" t="str">
        <f>'R1編組表'!A1:F1</f>
        <v>中華民國104年渣打全國業餘高爾夫夏季排名賽</v>
      </c>
      <c r="B1" s="150"/>
      <c r="C1" s="150"/>
      <c r="D1" s="150"/>
      <c r="E1" s="150"/>
      <c r="F1" s="150"/>
      <c r="M1" s="112">
        <v>1</v>
      </c>
      <c r="N1" s="112">
        <v>2</v>
      </c>
      <c r="O1" s="112">
        <v>3</v>
      </c>
      <c r="P1" s="112">
        <v>4</v>
      </c>
    </row>
    <row r="2" spans="1:6" ht="16.5" thickBot="1">
      <c r="A2" s="151" t="str">
        <f>'R1編組表'!A2:C2</f>
        <v>地點：再興高爾夫俱樂部</v>
      </c>
      <c r="B2" s="151"/>
      <c r="C2" s="151"/>
      <c r="D2" s="103">
        <v>1</v>
      </c>
      <c r="E2" s="152">
        <f>D2+'基本資料'!B3-1</f>
        <v>42157</v>
      </c>
      <c r="F2" s="152"/>
    </row>
    <row r="3" spans="1:6" ht="17.25" hidden="1" thickBot="1" thickTop="1">
      <c r="A3" s="101"/>
      <c r="B3" s="101"/>
      <c r="C3" s="101"/>
      <c r="D3" s="101"/>
      <c r="E3" s="101"/>
      <c r="F3" s="102"/>
    </row>
    <row r="4" spans="1:6" ht="16.5" customHeight="1" thickTop="1">
      <c r="A4" s="144" t="s">
        <v>1044</v>
      </c>
      <c r="B4" s="25" t="s">
        <v>1045</v>
      </c>
      <c r="C4" s="138" t="s">
        <v>1046</v>
      </c>
      <c r="D4" s="138" t="s">
        <v>1046</v>
      </c>
      <c r="E4" s="138" t="s">
        <v>1046</v>
      </c>
      <c r="F4" s="140" t="s">
        <v>1046</v>
      </c>
    </row>
    <row r="5" spans="1:6" ht="16.5" customHeight="1" thickBot="1">
      <c r="A5" s="145"/>
      <c r="B5" s="26" t="s">
        <v>1047</v>
      </c>
      <c r="C5" s="139"/>
      <c r="D5" s="139"/>
      <c r="E5" s="139"/>
      <c r="F5" s="141"/>
    </row>
    <row r="6" spans="1:6" ht="16.5" customHeight="1" thickTop="1">
      <c r="A6" s="149">
        <v>1</v>
      </c>
      <c r="B6" s="143">
        <v>0.2708333333333333</v>
      </c>
      <c r="C6" s="91" t="s">
        <v>172</v>
      </c>
      <c r="D6" s="91" t="s">
        <v>176</v>
      </c>
      <c r="E6" s="91" t="s">
        <v>208</v>
      </c>
      <c r="F6" s="92" t="s">
        <v>8</v>
      </c>
    </row>
    <row r="7" spans="1:6" ht="16.5" customHeight="1">
      <c r="A7" s="147"/>
      <c r="B7" s="137"/>
      <c r="C7" s="93">
        <v>0</v>
      </c>
      <c r="D7" s="93">
        <v>0</v>
      </c>
      <c r="E7" s="93">
        <v>0</v>
      </c>
      <c r="F7" s="94">
        <v>0</v>
      </c>
    </row>
    <row r="8" spans="1:6" ht="16.5" customHeight="1">
      <c r="A8" s="146">
        <v>2</v>
      </c>
      <c r="B8" s="134">
        <v>0.2770833333333333</v>
      </c>
      <c r="C8" s="95" t="s">
        <v>177</v>
      </c>
      <c r="D8" s="95" t="s">
        <v>209</v>
      </c>
      <c r="E8" s="95" t="s">
        <v>210</v>
      </c>
      <c r="F8" s="96" t="s">
        <v>269</v>
      </c>
    </row>
    <row r="9" spans="1:6" ht="16.5" customHeight="1">
      <c r="A9" s="147"/>
      <c r="B9" s="137"/>
      <c r="C9" s="93">
        <v>0</v>
      </c>
      <c r="D9" s="93">
        <v>0</v>
      </c>
      <c r="E9" s="93">
        <v>0</v>
      </c>
      <c r="F9" s="94">
        <v>0</v>
      </c>
    </row>
    <row r="10" spans="1:6" ht="16.5" customHeight="1">
      <c r="A10" s="146">
        <v>3</v>
      </c>
      <c r="B10" s="134">
        <v>0.2833333333333333</v>
      </c>
      <c r="C10" s="95" t="s">
        <v>178</v>
      </c>
      <c r="D10" s="95" t="s">
        <v>104</v>
      </c>
      <c r="E10" s="95" t="s">
        <v>212</v>
      </c>
      <c r="F10" s="96" t="s">
        <v>211</v>
      </c>
    </row>
    <row r="11" spans="1:6" ht="16.5" customHeight="1">
      <c r="A11" s="147"/>
      <c r="B11" s="137"/>
      <c r="C11" s="93">
        <v>0</v>
      </c>
      <c r="D11" s="93">
        <v>0</v>
      </c>
      <c r="E11" s="93">
        <v>0</v>
      </c>
      <c r="F11" s="94">
        <v>0</v>
      </c>
    </row>
    <row r="12" spans="1:6" ht="16.5" customHeight="1">
      <c r="A12" s="146">
        <v>4</v>
      </c>
      <c r="B12" s="134">
        <v>0.2895833333333333</v>
      </c>
      <c r="C12" s="95" t="s">
        <v>175</v>
      </c>
      <c r="D12" s="95" t="s">
        <v>214</v>
      </c>
      <c r="E12" s="95" t="s">
        <v>215</v>
      </c>
      <c r="F12" s="96" t="s">
        <v>213</v>
      </c>
    </row>
    <row r="13" spans="1:6" ht="16.5" customHeight="1">
      <c r="A13" s="147"/>
      <c r="B13" s="137"/>
      <c r="C13" s="93">
        <v>0</v>
      </c>
      <c r="D13" s="93">
        <v>0</v>
      </c>
      <c r="E13" s="93">
        <v>0</v>
      </c>
      <c r="F13" s="94">
        <v>0</v>
      </c>
    </row>
    <row r="14" spans="1:6" ht="16.5" customHeight="1">
      <c r="A14" s="146">
        <v>5</v>
      </c>
      <c r="B14" s="134">
        <v>0.29583333333333334</v>
      </c>
      <c r="C14" s="95" t="s">
        <v>173</v>
      </c>
      <c r="D14" s="95" t="s">
        <v>217</v>
      </c>
      <c r="E14" s="95" t="s">
        <v>218</v>
      </c>
      <c r="F14" s="96" t="s">
        <v>216</v>
      </c>
    </row>
    <row r="15" spans="1:6" ht="16.5" customHeight="1">
      <c r="A15" s="147"/>
      <c r="B15" s="137"/>
      <c r="C15" s="93">
        <v>0</v>
      </c>
      <c r="D15" s="93">
        <v>0</v>
      </c>
      <c r="E15" s="93">
        <v>0</v>
      </c>
      <c r="F15" s="94">
        <v>0</v>
      </c>
    </row>
    <row r="16" spans="1:6" ht="16.5" customHeight="1">
      <c r="A16" s="146">
        <v>6</v>
      </c>
      <c r="B16" s="134">
        <v>0.3020833333333333</v>
      </c>
      <c r="C16" s="95" t="s">
        <v>105</v>
      </c>
      <c r="D16" s="95" t="s">
        <v>220</v>
      </c>
      <c r="E16" s="95" t="s">
        <v>221</v>
      </c>
      <c r="F16" s="96" t="s">
        <v>219</v>
      </c>
    </row>
    <row r="17" spans="1:6" ht="16.5" customHeight="1">
      <c r="A17" s="147"/>
      <c r="B17" s="137"/>
      <c r="C17" s="93">
        <v>0</v>
      </c>
      <c r="D17" s="93">
        <v>0</v>
      </c>
      <c r="E17" s="93">
        <v>0</v>
      </c>
      <c r="F17" s="94">
        <v>0</v>
      </c>
    </row>
    <row r="18" spans="1:6" ht="16.5" customHeight="1">
      <c r="A18" s="146">
        <v>7</v>
      </c>
      <c r="B18" s="134">
        <v>0.3083333333333333</v>
      </c>
      <c r="C18" s="95" t="s">
        <v>110</v>
      </c>
      <c r="D18" s="95" t="s">
        <v>107</v>
      </c>
      <c r="E18" s="95" t="s">
        <v>226</v>
      </c>
      <c r="F18" s="96" t="s">
        <v>111</v>
      </c>
    </row>
    <row r="19" spans="1:6" ht="16.5" customHeight="1">
      <c r="A19" s="147"/>
      <c r="B19" s="137"/>
      <c r="C19" s="93">
        <v>0</v>
      </c>
      <c r="D19" s="93">
        <v>0</v>
      </c>
      <c r="E19" s="93">
        <v>0</v>
      </c>
      <c r="F19" s="94">
        <v>0</v>
      </c>
    </row>
    <row r="20" spans="1:6" ht="16.5" customHeight="1">
      <c r="A20" s="146">
        <v>8</v>
      </c>
      <c r="B20" s="134">
        <v>0.3145833333333333</v>
      </c>
      <c r="C20" s="95" t="s">
        <v>106</v>
      </c>
      <c r="D20" s="95" t="s">
        <v>113</v>
      </c>
      <c r="E20" s="95" t="s">
        <v>116</v>
      </c>
      <c r="F20" s="96" t="s">
        <v>223</v>
      </c>
    </row>
    <row r="21" spans="1:6" ht="16.5" customHeight="1">
      <c r="A21" s="147"/>
      <c r="B21" s="137"/>
      <c r="C21" s="93">
        <v>0</v>
      </c>
      <c r="D21" s="93">
        <v>0</v>
      </c>
      <c r="E21" s="93">
        <v>0</v>
      </c>
      <c r="F21" s="94">
        <v>0</v>
      </c>
    </row>
    <row r="22" spans="1:6" ht="16.5" customHeight="1">
      <c r="A22" s="146">
        <v>9</v>
      </c>
      <c r="B22" s="134">
        <v>0.3208333333333333</v>
      </c>
      <c r="C22" s="95" t="s">
        <v>112</v>
      </c>
      <c r="D22" s="95" t="s">
        <v>117</v>
      </c>
      <c r="E22" s="95" t="s">
        <v>230</v>
      </c>
      <c r="F22" s="96" t="s">
        <v>222</v>
      </c>
    </row>
    <row r="23" spans="1:6" ht="16.5" customHeight="1">
      <c r="A23" s="147"/>
      <c r="B23" s="137"/>
      <c r="C23" s="93">
        <v>0</v>
      </c>
      <c r="D23" s="93">
        <v>0</v>
      </c>
      <c r="E23" s="93">
        <v>0</v>
      </c>
      <c r="F23" s="94">
        <v>0</v>
      </c>
    </row>
    <row r="24" spans="1:6" ht="16.5" customHeight="1">
      <c r="A24" s="146">
        <v>10</v>
      </c>
      <c r="B24" s="134">
        <v>0.32708333333333334</v>
      </c>
      <c r="C24" s="95" t="s">
        <v>115</v>
      </c>
      <c r="D24" s="95" t="s">
        <v>224</v>
      </c>
      <c r="E24" s="95" t="s">
        <v>229</v>
      </c>
      <c r="F24" s="96" t="s">
        <v>227</v>
      </c>
    </row>
    <row r="25" spans="1:6" ht="16.5" customHeight="1">
      <c r="A25" s="147"/>
      <c r="B25" s="137"/>
      <c r="C25" s="93">
        <v>0</v>
      </c>
      <c r="D25" s="93">
        <v>0</v>
      </c>
      <c r="E25" s="93">
        <v>0</v>
      </c>
      <c r="F25" s="94">
        <v>0</v>
      </c>
    </row>
    <row r="26" spans="1:6" ht="16.5" customHeight="1">
      <c r="A26" s="146">
        <v>11</v>
      </c>
      <c r="B26" s="134">
        <v>0.3333333333333333</v>
      </c>
      <c r="C26" s="95" t="s">
        <v>109</v>
      </c>
      <c r="D26" s="95" t="s">
        <v>225</v>
      </c>
      <c r="E26" s="95" t="s">
        <v>228</v>
      </c>
      <c r="F26" s="96" t="s">
        <v>114</v>
      </c>
    </row>
    <row r="27" spans="1:6" ht="16.5" customHeight="1">
      <c r="A27" s="147"/>
      <c r="B27" s="137"/>
      <c r="C27" s="93">
        <v>0</v>
      </c>
      <c r="D27" s="93">
        <v>0</v>
      </c>
      <c r="E27" s="93">
        <v>0</v>
      </c>
      <c r="F27" s="94">
        <v>0</v>
      </c>
    </row>
    <row r="28" spans="1:6" ht="16.5" customHeight="1">
      <c r="A28" s="146">
        <v>12</v>
      </c>
      <c r="B28" s="134">
        <v>0.3395833333333333</v>
      </c>
      <c r="C28" s="95" t="s">
        <v>118</v>
      </c>
      <c r="D28" s="95" t="s">
        <v>120</v>
      </c>
      <c r="E28" s="95" t="s">
        <v>171</v>
      </c>
      <c r="F28" s="96" t="s">
        <v>231</v>
      </c>
    </row>
    <row r="29" spans="1:6" ht="16.5" customHeight="1">
      <c r="A29" s="147"/>
      <c r="B29" s="137"/>
      <c r="C29" s="93">
        <v>0</v>
      </c>
      <c r="D29" s="93">
        <v>0</v>
      </c>
      <c r="E29" s="93">
        <v>0</v>
      </c>
      <c r="F29" s="94">
        <v>0</v>
      </c>
    </row>
    <row r="30" spans="1:6" ht="16.5" customHeight="1">
      <c r="A30" s="146">
        <v>13</v>
      </c>
      <c r="B30" s="134">
        <v>0.3458333333333333</v>
      </c>
      <c r="C30" s="95" t="s">
        <v>122</v>
      </c>
      <c r="D30" s="95" t="s">
        <v>127</v>
      </c>
      <c r="E30" s="95" t="s">
        <v>232</v>
      </c>
      <c r="F30" s="96" t="s">
        <v>233</v>
      </c>
    </row>
    <row r="31" spans="1:6" ht="16.5" customHeight="1">
      <c r="A31" s="147"/>
      <c r="B31" s="137"/>
      <c r="C31" s="93">
        <v>0</v>
      </c>
      <c r="D31" s="93">
        <v>0</v>
      </c>
      <c r="E31" s="93">
        <v>0</v>
      </c>
      <c r="F31" s="94">
        <v>0</v>
      </c>
    </row>
    <row r="32" spans="1:6" ht="16.5" customHeight="1">
      <c r="A32" s="146">
        <v>14</v>
      </c>
      <c r="B32" s="134">
        <v>0.3520833333333333</v>
      </c>
      <c r="C32" s="95" t="s">
        <v>119</v>
      </c>
      <c r="D32" s="95" t="s">
        <v>126</v>
      </c>
      <c r="E32" s="95" t="s">
        <v>125</v>
      </c>
      <c r="F32" s="96" t="s">
        <v>234</v>
      </c>
    </row>
    <row r="33" spans="1:6" ht="16.5" customHeight="1">
      <c r="A33" s="147"/>
      <c r="B33" s="137"/>
      <c r="C33" s="93">
        <v>0</v>
      </c>
      <c r="D33" s="93">
        <v>0</v>
      </c>
      <c r="E33" s="93">
        <v>0</v>
      </c>
      <c r="F33" s="94">
        <v>0</v>
      </c>
    </row>
    <row r="34" spans="1:6" ht="16.5" customHeight="1">
      <c r="A34" s="146">
        <v>15</v>
      </c>
      <c r="B34" s="134">
        <v>0.35833333333333334</v>
      </c>
      <c r="C34" s="95" t="s">
        <v>121</v>
      </c>
      <c r="D34" s="95" t="s">
        <v>123</v>
      </c>
      <c r="E34" s="95" t="s">
        <v>235</v>
      </c>
      <c r="F34" s="96" t="s">
        <v>236</v>
      </c>
    </row>
    <row r="35" spans="1:6" ht="16.5" customHeight="1">
      <c r="A35" s="147"/>
      <c r="B35" s="137"/>
      <c r="C35" s="93">
        <v>0</v>
      </c>
      <c r="D35" s="93">
        <v>0</v>
      </c>
      <c r="E35" s="93">
        <v>0</v>
      </c>
      <c r="F35" s="94">
        <v>0</v>
      </c>
    </row>
    <row r="36" spans="1:6" ht="16.5" customHeight="1">
      <c r="A36" s="146"/>
      <c r="B36" s="134" t="s">
        <v>8</v>
      </c>
      <c r="C36" s="95"/>
      <c r="D36" s="95"/>
      <c r="E36" s="95"/>
      <c r="F36" s="96"/>
    </row>
    <row r="37" spans="1:6" ht="16.5" customHeight="1">
      <c r="A37" s="147"/>
      <c r="B37" s="137"/>
      <c r="C37" s="93">
        <v>0</v>
      </c>
      <c r="D37" s="93">
        <v>0</v>
      </c>
      <c r="E37" s="93">
        <v>0</v>
      </c>
      <c r="F37" s="94">
        <v>0</v>
      </c>
    </row>
    <row r="38" spans="1:6" ht="16.5" customHeight="1">
      <c r="A38" s="146" t="s">
        <v>8</v>
      </c>
      <c r="B38" s="134" t="s">
        <v>8</v>
      </c>
      <c r="C38" s="95"/>
      <c r="D38" s="95"/>
      <c r="E38" s="95"/>
      <c r="F38" s="96"/>
    </row>
    <row r="39" spans="1:6" ht="16.5" customHeight="1">
      <c r="A39" s="147"/>
      <c r="B39" s="137"/>
      <c r="C39" s="93"/>
      <c r="D39" s="93"/>
      <c r="E39" s="93"/>
      <c r="F39" s="94"/>
    </row>
    <row r="40" spans="1:6" ht="16.5" customHeight="1">
      <c r="A40" s="146" t="s">
        <v>8</v>
      </c>
      <c r="B40" s="134" t="s">
        <v>8</v>
      </c>
      <c r="C40" s="95"/>
      <c r="D40" s="95"/>
      <c r="E40" s="95"/>
      <c r="F40" s="96"/>
    </row>
    <row r="41" spans="1:6" ht="16.5" customHeight="1" thickBot="1">
      <c r="A41" s="148"/>
      <c r="B41" s="135"/>
      <c r="C41" s="97"/>
      <c r="D41" s="97"/>
      <c r="E41" s="97"/>
      <c r="F41" s="98"/>
    </row>
    <row r="42" spans="1:6" ht="16.5" customHeight="1" thickTop="1">
      <c r="A42" s="144" t="s">
        <v>1044</v>
      </c>
      <c r="B42" s="25" t="s">
        <v>1048</v>
      </c>
      <c r="C42" s="138" t="s">
        <v>1046</v>
      </c>
      <c r="D42" s="138" t="s">
        <v>1046</v>
      </c>
      <c r="E42" s="138" t="s">
        <v>1049</v>
      </c>
      <c r="F42" s="140" t="s">
        <v>1049</v>
      </c>
    </row>
    <row r="43" spans="1:6" ht="16.5" customHeight="1" thickBot="1">
      <c r="A43" s="145"/>
      <c r="B43" s="27" t="s">
        <v>40</v>
      </c>
      <c r="C43" s="139"/>
      <c r="D43" s="139"/>
      <c r="E43" s="139"/>
      <c r="F43" s="141"/>
    </row>
    <row r="44" spans="1:6" ht="16.5" customHeight="1" thickTop="1">
      <c r="A44" s="142">
        <v>1</v>
      </c>
      <c r="B44" s="143">
        <v>0.2708333333333333</v>
      </c>
      <c r="C44" s="91" t="s">
        <v>167</v>
      </c>
      <c r="D44" s="91" t="s">
        <v>133</v>
      </c>
      <c r="E44" s="91" t="s">
        <v>237</v>
      </c>
      <c r="F44" s="92" t="s">
        <v>238</v>
      </c>
    </row>
    <row r="45" spans="1:6" ht="16.5" customHeight="1">
      <c r="A45" s="136"/>
      <c r="B45" s="137"/>
      <c r="C45" s="93">
        <v>0</v>
      </c>
      <c r="D45" s="93">
        <v>0</v>
      </c>
      <c r="E45" s="93">
        <v>0</v>
      </c>
      <c r="F45" s="94">
        <v>0</v>
      </c>
    </row>
    <row r="46" spans="1:6" ht="16.5" customHeight="1">
      <c r="A46" s="132">
        <v>2</v>
      </c>
      <c r="B46" s="134">
        <v>0.2770833333333333</v>
      </c>
      <c r="C46" s="95" t="s">
        <v>129</v>
      </c>
      <c r="D46" s="95" t="s">
        <v>136</v>
      </c>
      <c r="E46" s="95" t="s">
        <v>239</v>
      </c>
      <c r="F46" s="96" t="s">
        <v>240</v>
      </c>
    </row>
    <row r="47" spans="1:6" ht="16.5" customHeight="1">
      <c r="A47" s="136"/>
      <c r="B47" s="137"/>
      <c r="C47" s="93">
        <v>0</v>
      </c>
      <c r="D47" s="93">
        <v>0</v>
      </c>
      <c r="E47" s="93">
        <v>0</v>
      </c>
      <c r="F47" s="94">
        <v>0</v>
      </c>
    </row>
    <row r="48" spans="1:6" ht="16.5" customHeight="1">
      <c r="A48" s="132">
        <v>3</v>
      </c>
      <c r="B48" s="134">
        <v>0.2833333333333333</v>
      </c>
      <c r="C48" s="95" t="s">
        <v>132</v>
      </c>
      <c r="D48" s="95" t="s">
        <v>168</v>
      </c>
      <c r="E48" s="95" t="s">
        <v>135</v>
      </c>
      <c r="F48" s="96" t="s">
        <v>241</v>
      </c>
    </row>
    <row r="49" spans="1:6" ht="16.5" customHeight="1">
      <c r="A49" s="136"/>
      <c r="B49" s="137"/>
      <c r="C49" s="93">
        <v>0</v>
      </c>
      <c r="D49" s="93">
        <v>0</v>
      </c>
      <c r="E49" s="93">
        <v>0</v>
      </c>
      <c r="F49" s="94">
        <v>0</v>
      </c>
    </row>
    <row r="50" spans="1:6" ht="16.5" customHeight="1">
      <c r="A50" s="132">
        <v>4</v>
      </c>
      <c r="B50" s="134">
        <v>0.2895833333333333</v>
      </c>
      <c r="C50" s="95" t="s">
        <v>130</v>
      </c>
      <c r="D50" s="95" t="s">
        <v>242</v>
      </c>
      <c r="E50" s="95" t="s">
        <v>243</v>
      </c>
      <c r="F50" s="96" t="s">
        <v>244</v>
      </c>
    </row>
    <row r="51" spans="1:6" ht="16.5" customHeight="1">
      <c r="A51" s="136"/>
      <c r="B51" s="137"/>
      <c r="C51" s="93">
        <v>0</v>
      </c>
      <c r="D51" s="93">
        <v>0</v>
      </c>
      <c r="E51" s="93">
        <v>0</v>
      </c>
      <c r="F51" s="94">
        <v>0</v>
      </c>
    </row>
    <row r="52" spans="1:6" ht="16.5" customHeight="1">
      <c r="A52" s="132">
        <v>5</v>
      </c>
      <c r="B52" s="134">
        <v>0.29583333333333334</v>
      </c>
      <c r="C52" s="95" t="s">
        <v>170</v>
      </c>
      <c r="D52" s="95" t="s">
        <v>139</v>
      </c>
      <c r="E52" s="95" t="s">
        <v>137</v>
      </c>
      <c r="F52" s="96" t="s">
        <v>245</v>
      </c>
    </row>
    <row r="53" spans="1:6" ht="16.5" customHeight="1">
      <c r="A53" s="136"/>
      <c r="B53" s="137"/>
      <c r="C53" s="93">
        <v>0</v>
      </c>
      <c r="D53" s="93">
        <v>0</v>
      </c>
      <c r="E53" s="93">
        <v>0</v>
      </c>
      <c r="F53" s="94">
        <v>0</v>
      </c>
    </row>
    <row r="54" spans="1:6" ht="16.5" customHeight="1">
      <c r="A54" s="132">
        <v>6</v>
      </c>
      <c r="B54" s="134">
        <v>0.3020833333333333</v>
      </c>
      <c r="C54" s="95" t="s">
        <v>138</v>
      </c>
      <c r="D54" s="95" t="s">
        <v>246</v>
      </c>
      <c r="E54" s="95" t="s">
        <v>247</v>
      </c>
      <c r="F54" s="96" t="s">
        <v>248</v>
      </c>
    </row>
    <row r="55" spans="1:6" ht="16.5" customHeight="1">
      <c r="A55" s="136"/>
      <c r="B55" s="137"/>
      <c r="C55" s="93">
        <v>0</v>
      </c>
      <c r="D55" s="93">
        <v>0</v>
      </c>
      <c r="E55" s="93">
        <v>0</v>
      </c>
      <c r="F55" s="94">
        <v>0</v>
      </c>
    </row>
    <row r="56" spans="1:6" ht="16.5" customHeight="1">
      <c r="A56" s="132">
        <v>7</v>
      </c>
      <c r="B56" s="134">
        <v>0.3083333333333333</v>
      </c>
      <c r="C56" s="95" t="s">
        <v>128</v>
      </c>
      <c r="D56" s="95" t="s">
        <v>249</v>
      </c>
      <c r="E56" s="95" t="s">
        <v>250</v>
      </c>
      <c r="F56" s="96" t="s">
        <v>141</v>
      </c>
    </row>
    <row r="57" spans="1:6" ht="16.5" customHeight="1">
      <c r="A57" s="136"/>
      <c r="B57" s="137"/>
      <c r="C57" s="93">
        <v>0</v>
      </c>
      <c r="D57" s="93">
        <v>0</v>
      </c>
      <c r="E57" s="93">
        <v>0</v>
      </c>
      <c r="F57" s="94">
        <v>0</v>
      </c>
    </row>
    <row r="58" spans="1:6" ht="16.5" customHeight="1">
      <c r="A58" s="132">
        <v>8</v>
      </c>
      <c r="B58" s="134">
        <v>0.3145833333333333</v>
      </c>
      <c r="C58" s="95" t="s">
        <v>143</v>
      </c>
      <c r="D58" s="95" t="s">
        <v>142</v>
      </c>
      <c r="E58" s="95" t="s">
        <v>251</v>
      </c>
      <c r="F58" s="96" t="s">
        <v>8</v>
      </c>
    </row>
    <row r="59" spans="1:6" ht="16.5" customHeight="1">
      <c r="A59" s="136"/>
      <c r="B59" s="137"/>
      <c r="C59" s="93">
        <v>0</v>
      </c>
      <c r="D59" s="93">
        <v>0</v>
      </c>
      <c r="E59" s="93">
        <v>0</v>
      </c>
      <c r="F59" s="94">
        <v>0</v>
      </c>
    </row>
    <row r="60" spans="1:6" ht="16.5" customHeight="1">
      <c r="A60" s="132">
        <v>9</v>
      </c>
      <c r="B60" s="134">
        <v>0.3208333333333333</v>
      </c>
      <c r="C60" s="95" t="s">
        <v>146</v>
      </c>
      <c r="D60" s="95" t="s">
        <v>145</v>
      </c>
      <c r="E60" s="95" t="s">
        <v>252</v>
      </c>
      <c r="F60" s="96" t="s">
        <v>253</v>
      </c>
    </row>
    <row r="61" spans="1:6" ht="16.5" customHeight="1">
      <c r="A61" s="136"/>
      <c r="B61" s="137"/>
      <c r="C61" s="93">
        <v>0</v>
      </c>
      <c r="D61" s="93">
        <v>0</v>
      </c>
      <c r="E61" s="93">
        <v>0</v>
      </c>
      <c r="F61" s="94">
        <v>0</v>
      </c>
    </row>
    <row r="62" spans="1:6" ht="16.5" customHeight="1">
      <c r="A62" s="132">
        <v>10</v>
      </c>
      <c r="B62" s="134">
        <v>0.32708333333333334</v>
      </c>
      <c r="C62" s="95" t="s">
        <v>144</v>
      </c>
      <c r="D62" s="95" t="s">
        <v>254</v>
      </c>
      <c r="E62" s="95" t="s">
        <v>255</v>
      </c>
      <c r="F62" s="96" t="s">
        <v>256</v>
      </c>
    </row>
    <row r="63" spans="1:6" ht="16.5" customHeight="1">
      <c r="A63" s="136"/>
      <c r="B63" s="137"/>
      <c r="C63" s="93">
        <v>0</v>
      </c>
      <c r="D63" s="93">
        <v>0</v>
      </c>
      <c r="E63" s="93">
        <v>0</v>
      </c>
      <c r="F63" s="94">
        <v>0</v>
      </c>
    </row>
    <row r="64" spans="1:6" ht="16.5" customHeight="1">
      <c r="A64" s="132">
        <v>11</v>
      </c>
      <c r="B64" s="134">
        <v>0.3333333333333333</v>
      </c>
      <c r="C64" s="95" t="s">
        <v>153</v>
      </c>
      <c r="D64" s="95" t="s">
        <v>148</v>
      </c>
      <c r="E64" s="95" t="s">
        <v>257</v>
      </c>
      <c r="F64" s="96" t="s">
        <v>8</v>
      </c>
    </row>
    <row r="65" spans="1:6" ht="16.5" customHeight="1">
      <c r="A65" s="136"/>
      <c r="B65" s="137"/>
      <c r="C65" s="93">
        <v>0</v>
      </c>
      <c r="D65" s="93">
        <v>0</v>
      </c>
      <c r="E65" s="93">
        <v>0</v>
      </c>
      <c r="F65" s="94">
        <v>0</v>
      </c>
    </row>
    <row r="66" spans="1:6" ht="16.5" customHeight="1">
      <c r="A66" s="132">
        <v>12</v>
      </c>
      <c r="B66" s="134">
        <v>0.3395833333333333</v>
      </c>
      <c r="C66" s="95" t="s">
        <v>147</v>
      </c>
      <c r="D66" s="95" t="s">
        <v>150</v>
      </c>
      <c r="E66" s="95" t="s">
        <v>157</v>
      </c>
      <c r="F66" s="96" t="s">
        <v>8</v>
      </c>
    </row>
    <row r="67" spans="1:6" ht="16.5" customHeight="1">
      <c r="A67" s="136"/>
      <c r="B67" s="137"/>
      <c r="C67" s="93">
        <v>0</v>
      </c>
      <c r="D67" s="93">
        <v>0</v>
      </c>
      <c r="E67" s="93">
        <v>0</v>
      </c>
      <c r="F67" s="94">
        <v>0</v>
      </c>
    </row>
    <row r="68" spans="1:6" ht="16.5" customHeight="1">
      <c r="A68" s="132">
        <v>13</v>
      </c>
      <c r="B68" s="134">
        <v>0.3458333333333333</v>
      </c>
      <c r="C68" s="95" t="s">
        <v>149</v>
      </c>
      <c r="D68" s="95" t="s">
        <v>155</v>
      </c>
      <c r="E68" s="95" t="s">
        <v>258</v>
      </c>
      <c r="F68" s="96" t="s">
        <v>8</v>
      </c>
    </row>
    <row r="69" spans="1:6" ht="16.5" customHeight="1">
      <c r="A69" s="136"/>
      <c r="B69" s="137"/>
      <c r="C69" s="93">
        <v>0</v>
      </c>
      <c r="D69" s="93">
        <v>0</v>
      </c>
      <c r="E69" s="93">
        <v>0</v>
      </c>
      <c r="F69" s="94">
        <v>0</v>
      </c>
    </row>
    <row r="70" spans="1:6" ht="16.5" customHeight="1">
      <c r="A70" s="132">
        <v>14</v>
      </c>
      <c r="B70" s="134">
        <v>0.3520833333333333</v>
      </c>
      <c r="C70" s="95" t="s">
        <v>151</v>
      </c>
      <c r="D70" s="95" t="s">
        <v>259</v>
      </c>
      <c r="E70" s="95" t="s">
        <v>260</v>
      </c>
      <c r="F70" s="96" t="s">
        <v>261</v>
      </c>
    </row>
    <row r="71" spans="1:6" ht="16.5" customHeight="1">
      <c r="A71" s="136"/>
      <c r="B71" s="137"/>
      <c r="C71" s="93">
        <v>0</v>
      </c>
      <c r="D71" s="93">
        <v>0</v>
      </c>
      <c r="E71" s="93">
        <v>0</v>
      </c>
      <c r="F71" s="94">
        <v>0</v>
      </c>
    </row>
    <row r="72" spans="1:6" ht="16.5" customHeight="1">
      <c r="A72" s="132">
        <v>15</v>
      </c>
      <c r="B72" s="134">
        <v>0.35833333333333334</v>
      </c>
      <c r="C72" s="95" t="s">
        <v>156</v>
      </c>
      <c r="D72" s="95" t="s">
        <v>154</v>
      </c>
      <c r="E72" s="95" t="s">
        <v>262</v>
      </c>
      <c r="F72" s="96" t="s">
        <v>263</v>
      </c>
    </row>
    <row r="73" spans="1:6" ht="16.5" customHeight="1">
      <c r="A73" s="136"/>
      <c r="B73" s="137"/>
      <c r="C73" s="93">
        <v>0</v>
      </c>
      <c r="D73" s="93">
        <v>0</v>
      </c>
      <c r="E73" s="93">
        <v>0</v>
      </c>
      <c r="F73" s="94">
        <v>0</v>
      </c>
    </row>
    <row r="74" spans="1:6" ht="16.5" customHeight="1">
      <c r="A74" s="132"/>
      <c r="B74" s="134"/>
      <c r="C74" s="95" t="s">
        <v>8</v>
      </c>
      <c r="D74" s="95" t="s">
        <v>8</v>
      </c>
      <c r="E74" s="95" t="s">
        <v>8</v>
      </c>
      <c r="F74" s="96" t="s">
        <v>8</v>
      </c>
    </row>
    <row r="75" spans="1:6" ht="16.5" customHeight="1">
      <c r="A75" s="136"/>
      <c r="B75" s="137"/>
      <c r="C75" s="93">
        <v>0</v>
      </c>
      <c r="D75" s="93">
        <v>0</v>
      </c>
      <c r="E75" s="93">
        <v>0</v>
      </c>
      <c r="F75" s="94">
        <v>0</v>
      </c>
    </row>
    <row r="76" spans="1:6" ht="16.5" customHeight="1">
      <c r="A76" s="132" t="s">
        <v>8</v>
      </c>
      <c r="B76" s="134" t="s">
        <v>8</v>
      </c>
      <c r="C76" s="95" t="s">
        <v>8</v>
      </c>
      <c r="D76" s="95" t="s">
        <v>8</v>
      </c>
      <c r="E76" s="95" t="s">
        <v>8</v>
      </c>
      <c r="F76" s="96" t="s">
        <v>8</v>
      </c>
    </row>
    <row r="77" spans="1:6" ht="16.5" customHeight="1">
      <c r="A77" s="136"/>
      <c r="B77" s="137"/>
      <c r="C77" s="93">
        <v>0</v>
      </c>
      <c r="D77" s="93">
        <v>0</v>
      </c>
      <c r="E77" s="93">
        <v>0</v>
      </c>
      <c r="F77" s="94">
        <v>0</v>
      </c>
    </row>
    <row r="78" spans="1:6" ht="16.5" customHeight="1">
      <c r="A78" s="132" t="s">
        <v>8</v>
      </c>
      <c r="B78" s="134" t="s">
        <v>8</v>
      </c>
      <c r="C78" s="95" t="s">
        <v>8</v>
      </c>
      <c r="D78" s="95" t="s">
        <v>8</v>
      </c>
      <c r="E78" s="95" t="s">
        <v>8</v>
      </c>
      <c r="F78" s="96" t="s">
        <v>8</v>
      </c>
    </row>
    <row r="79" spans="1:6" ht="16.5" customHeight="1" thickBot="1">
      <c r="A79" s="133"/>
      <c r="B79" s="135"/>
      <c r="C79" s="97">
        <v>0</v>
      </c>
      <c r="D79" s="97">
        <v>0</v>
      </c>
      <c r="E79" s="97">
        <v>0</v>
      </c>
      <c r="F79" s="98">
        <v>0</v>
      </c>
    </row>
    <row r="80" ht="17.25" thickTop="1"/>
  </sheetData>
  <sheetProtection/>
  <mergeCells count="85">
    <mergeCell ref="A1:F1"/>
    <mergeCell ref="A2:C2"/>
    <mergeCell ref="E2:F2"/>
    <mergeCell ref="A4:A5"/>
    <mergeCell ref="C4:C5"/>
    <mergeCell ref="D4:D5"/>
    <mergeCell ref="E4:E5"/>
    <mergeCell ref="F4:F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6:A77"/>
    <mergeCell ref="B76:B77"/>
    <mergeCell ref="A78:A79"/>
    <mergeCell ref="B78:B79"/>
    <mergeCell ref="A70:A71"/>
    <mergeCell ref="B70:B71"/>
    <mergeCell ref="A72:A73"/>
    <mergeCell ref="B72:B73"/>
    <mergeCell ref="A74:A75"/>
    <mergeCell ref="B74:B75"/>
  </mergeCells>
  <dataValidations count="1">
    <dataValidation type="list" allowBlank="1" showInputMessage="1" showErrorMessage="1" sqref="D2">
      <formula1>$M$1:$P$1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</cp:lastModifiedBy>
  <cp:lastPrinted>2014-10-03T08:37:52Z</cp:lastPrinted>
  <dcterms:created xsi:type="dcterms:W3CDTF">2013-02-25T03:06:32Z</dcterms:created>
  <dcterms:modified xsi:type="dcterms:W3CDTF">2015-05-28T08:12:04Z</dcterms:modified>
  <cp:category/>
  <cp:version/>
  <cp:contentType/>
  <cp:contentStatus/>
</cp:coreProperties>
</file>