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0" windowWidth="13755" windowHeight="7695" firstSheet="4" activeTab="4"/>
  </bookViews>
  <sheets>
    <sheet name="基本資料" sheetId="6" state="hidden" r:id="rId1"/>
    <sheet name="4月29日" sheetId="1" state="hidden" r:id="rId2"/>
    <sheet name="4月30日" sheetId="2" state="hidden" r:id="rId3"/>
    <sheet name="5月1日" sheetId="3" state="hidden" r:id="rId4"/>
    <sheet name="5月2日" sheetId="4" r:id="rId5"/>
    <sheet name="擊球速度" sheetId="5" state="hidden" r:id="rId6"/>
  </sheets>
  <definedNames>
    <definedName name="_xlnm.Print_Area" localSheetId="1">'4月29日'!$A$1:$F$35</definedName>
    <definedName name="_xlnm.Print_Area" localSheetId="2">'4月30日'!$A$1:$F$35</definedName>
    <definedName name="_xlnm.Print_Area" localSheetId="3">'5月1日'!$A$1:$F$35</definedName>
    <definedName name="_xlnm.Print_Area" localSheetId="4">'5月2日'!$A$1:$F$35</definedName>
    <definedName name="_xlnm.Print_Area" localSheetId="5">擊球速度!$A$1:$P$66</definedName>
    <definedName name="洞別">基本資料!$B$4:$S$6</definedName>
    <definedName name="標準桿">基本資料!$A$17:$X$30</definedName>
  </definedNames>
  <calcPr calcId="145621"/>
</workbook>
</file>

<file path=xl/calcChain.xml><?xml version="1.0" encoding="utf-8"?>
<calcChain xmlns="http://schemas.openxmlformats.org/spreadsheetml/2006/main">
  <c r="AA32" i="4" l="1"/>
  <c r="AD32" i="4" s="1"/>
  <c r="AI32" i="4" s="1"/>
  <c r="AA31" i="4"/>
  <c r="AC31" i="4" s="1"/>
  <c r="AH31" i="4" s="1"/>
  <c r="AA30" i="4"/>
  <c r="AD30" i="4" s="1"/>
  <c r="AI30" i="4" s="1"/>
  <c r="AA29" i="4"/>
  <c r="AC29" i="4" s="1"/>
  <c r="AH29" i="4" s="1"/>
  <c r="AA28" i="4"/>
  <c r="AC28" i="4" s="1"/>
  <c r="AH28" i="4" s="1"/>
  <c r="AA27" i="4"/>
  <c r="AC27" i="4" s="1"/>
  <c r="AH27" i="4" s="1"/>
  <c r="AA26" i="4"/>
  <c r="AD26" i="4" s="1"/>
  <c r="AI26" i="4" s="1"/>
  <c r="AA25" i="4"/>
  <c r="AC25" i="4" s="1"/>
  <c r="AH25" i="4" s="1"/>
  <c r="AA24" i="4"/>
  <c r="AD24" i="4" s="1"/>
  <c r="AI24" i="4" s="1"/>
  <c r="AA23" i="4"/>
  <c r="AC23" i="4" s="1"/>
  <c r="AH23" i="4" s="1"/>
  <c r="AA22" i="4"/>
  <c r="AB22" i="4" s="1"/>
  <c r="AG22" i="4" s="1"/>
  <c r="AA21" i="4"/>
  <c r="AC21" i="4" s="1"/>
  <c r="AH21" i="4" s="1"/>
  <c r="AA20" i="4"/>
  <c r="AC20" i="4" s="1"/>
  <c r="AH20" i="4" s="1"/>
  <c r="AA19" i="4"/>
  <c r="AC19" i="4" s="1"/>
  <c r="AH19" i="4" s="1"/>
  <c r="AA18" i="4"/>
  <c r="AC18" i="4" s="1"/>
  <c r="AH18" i="4" s="1"/>
  <c r="AA17" i="4"/>
  <c r="AC17" i="4" s="1"/>
  <c r="AH17" i="4" s="1"/>
  <c r="AA16" i="4"/>
  <c r="AD16" i="4" s="1"/>
  <c r="AI16" i="4" s="1"/>
  <c r="AA15" i="4"/>
  <c r="AC15" i="4" s="1"/>
  <c r="AH15" i="4" s="1"/>
  <c r="AA14" i="4"/>
  <c r="AD14" i="4" s="1"/>
  <c r="AI14" i="4" s="1"/>
  <c r="AA13" i="4"/>
  <c r="AC13" i="4" s="1"/>
  <c r="AH13" i="4" s="1"/>
  <c r="AA12" i="4"/>
  <c r="AC12" i="4" s="1"/>
  <c r="AH12" i="4" s="1"/>
  <c r="AA11" i="4"/>
  <c r="AC11" i="4" s="1"/>
  <c r="AH11" i="4" s="1"/>
  <c r="AA10" i="4"/>
  <c r="AB10" i="4" s="1"/>
  <c r="AG10" i="4" s="1"/>
  <c r="AA9" i="4"/>
  <c r="AC9" i="4" s="1"/>
  <c r="AH9" i="4" s="1"/>
  <c r="AA8" i="4"/>
  <c r="AD8" i="4" s="1"/>
  <c r="AI8" i="4" s="1"/>
  <c r="AA7" i="4"/>
  <c r="AC7" i="4" s="1"/>
  <c r="AH7" i="4" s="1"/>
  <c r="AA6" i="4"/>
  <c r="AE6" i="4" s="1"/>
  <c r="AJ6" i="4" s="1"/>
  <c r="AA5" i="4"/>
  <c r="AC5" i="4" s="1"/>
  <c r="AH5" i="4" s="1"/>
  <c r="AA4" i="4"/>
  <c r="AC4" i="4" s="1"/>
  <c r="AH4" i="4" s="1"/>
  <c r="AA33" i="3"/>
  <c r="AC33" i="3" s="1"/>
  <c r="AH33" i="3" s="1"/>
  <c r="AA32" i="3"/>
  <c r="AD32" i="3" s="1"/>
  <c r="AI32" i="3" s="1"/>
  <c r="AA31" i="3"/>
  <c r="AC31" i="3" s="1"/>
  <c r="AH31" i="3" s="1"/>
  <c r="AA30" i="3"/>
  <c r="AE30" i="3" s="1"/>
  <c r="AJ30" i="3" s="1"/>
  <c r="AD29" i="3"/>
  <c r="AI29" i="3" s="1"/>
  <c r="AA29" i="3"/>
  <c r="AC29" i="3" s="1"/>
  <c r="AH29" i="3" s="1"/>
  <c r="AA28" i="3"/>
  <c r="AE28" i="3" s="1"/>
  <c r="AJ28" i="3" s="1"/>
  <c r="AD27" i="3"/>
  <c r="AI27" i="3" s="1"/>
  <c r="AA27" i="3"/>
  <c r="AC27" i="3" s="1"/>
  <c r="AH27" i="3" s="1"/>
  <c r="AA26" i="3"/>
  <c r="AE26" i="3" s="1"/>
  <c r="AJ26" i="3" s="1"/>
  <c r="AD25" i="3"/>
  <c r="AI25" i="3" s="1"/>
  <c r="AA25" i="3"/>
  <c r="AC25" i="3" s="1"/>
  <c r="AH25" i="3" s="1"/>
  <c r="AA24" i="3"/>
  <c r="AE24" i="3" s="1"/>
  <c r="AJ24" i="3" s="1"/>
  <c r="AD23" i="3"/>
  <c r="AI23" i="3" s="1"/>
  <c r="AA23" i="3"/>
  <c r="AC23" i="3" s="1"/>
  <c r="AH23" i="3" s="1"/>
  <c r="AA22" i="3"/>
  <c r="AE22" i="3" s="1"/>
  <c r="AJ22" i="3" s="1"/>
  <c r="AD21" i="3"/>
  <c r="AI21" i="3" s="1"/>
  <c r="AA21" i="3"/>
  <c r="AC21" i="3" s="1"/>
  <c r="AH21" i="3" s="1"/>
  <c r="AA20" i="3"/>
  <c r="AE20" i="3" s="1"/>
  <c r="AJ20" i="3" s="1"/>
  <c r="AD19" i="3"/>
  <c r="AI19" i="3" s="1"/>
  <c r="AA19" i="3"/>
  <c r="AC19" i="3" s="1"/>
  <c r="AH19" i="3" s="1"/>
  <c r="AA18" i="3"/>
  <c r="AE18" i="3" s="1"/>
  <c r="AJ18" i="3" s="1"/>
  <c r="AD17" i="3"/>
  <c r="AI17" i="3" s="1"/>
  <c r="AA17" i="3"/>
  <c r="AC17" i="3" s="1"/>
  <c r="AH17" i="3" s="1"/>
  <c r="AA16" i="3"/>
  <c r="AE16" i="3" s="1"/>
  <c r="AJ16" i="3" s="1"/>
  <c r="AD15" i="3"/>
  <c r="AI15" i="3" s="1"/>
  <c r="AA15" i="3"/>
  <c r="AC15" i="3" s="1"/>
  <c r="AH15" i="3" s="1"/>
  <c r="AA14" i="3"/>
  <c r="AD14" i="3" s="1"/>
  <c r="AI14" i="3" s="1"/>
  <c r="AD13" i="3"/>
  <c r="AI13" i="3" s="1"/>
  <c r="AA13" i="3"/>
  <c r="AC13" i="3" s="1"/>
  <c r="AH13" i="3" s="1"/>
  <c r="AA12" i="3"/>
  <c r="AE12" i="3" s="1"/>
  <c r="AJ12" i="3" s="1"/>
  <c r="AD11" i="3"/>
  <c r="AI11" i="3" s="1"/>
  <c r="AA11" i="3"/>
  <c r="AC11" i="3" s="1"/>
  <c r="AH11" i="3" s="1"/>
  <c r="AA10" i="3"/>
  <c r="AE10" i="3" s="1"/>
  <c r="AJ10" i="3" s="1"/>
  <c r="AD9" i="3"/>
  <c r="AI9" i="3" s="1"/>
  <c r="AA9" i="3"/>
  <c r="AC9" i="3" s="1"/>
  <c r="AH9" i="3" s="1"/>
  <c r="AA8" i="3"/>
  <c r="AD8" i="3" s="1"/>
  <c r="AI8" i="3" s="1"/>
  <c r="AD7" i="3"/>
  <c r="AI7" i="3" s="1"/>
  <c r="AA7" i="3"/>
  <c r="AC7" i="3" s="1"/>
  <c r="AH7" i="3" s="1"/>
  <c r="AA6" i="3"/>
  <c r="AE6" i="3" s="1"/>
  <c r="AJ6" i="3" s="1"/>
  <c r="AD5" i="3"/>
  <c r="AI5" i="3" s="1"/>
  <c r="AA5" i="3"/>
  <c r="AC5" i="3" s="1"/>
  <c r="AH5" i="3" s="1"/>
  <c r="AA4" i="3"/>
  <c r="AD4" i="3" s="1"/>
  <c r="AI4" i="3" s="1"/>
  <c r="AA33" i="2"/>
  <c r="AC33" i="2" s="1"/>
  <c r="AH33" i="2" s="1"/>
  <c r="AA32" i="2"/>
  <c r="AD32" i="2"/>
  <c r="AI32" i="2" s="1"/>
  <c r="AA31" i="2"/>
  <c r="AC31" i="2" s="1"/>
  <c r="AH31" i="2" s="1"/>
  <c r="AA30" i="2"/>
  <c r="AD30" i="2" s="1"/>
  <c r="AI30" i="2" s="1"/>
  <c r="AA29" i="2"/>
  <c r="AC29" i="2" s="1"/>
  <c r="AH29" i="2" s="1"/>
  <c r="AA28" i="2"/>
  <c r="AE28" i="2"/>
  <c r="AJ28" i="2" s="1"/>
  <c r="AA27" i="2"/>
  <c r="AC27" i="2" s="1"/>
  <c r="AH27" i="2" s="1"/>
  <c r="AA26" i="2"/>
  <c r="AE26" i="2"/>
  <c r="AJ26" i="2" s="1"/>
  <c r="AA25" i="2"/>
  <c r="AC25" i="2" s="1"/>
  <c r="AH25" i="2" s="1"/>
  <c r="AA24" i="2"/>
  <c r="AE24" i="2"/>
  <c r="AJ24" i="2" s="1"/>
  <c r="AA23" i="2"/>
  <c r="AC23" i="2" s="1"/>
  <c r="AH23" i="2" s="1"/>
  <c r="AA22" i="2"/>
  <c r="AE22" i="2"/>
  <c r="AJ22" i="2" s="1"/>
  <c r="AA21" i="2"/>
  <c r="AC21" i="2" s="1"/>
  <c r="AH21" i="2" s="1"/>
  <c r="AA20" i="2"/>
  <c r="AE20" i="2"/>
  <c r="AJ20" i="2" s="1"/>
  <c r="AA19" i="2"/>
  <c r="AC19" i="2" s="1"/>
  <c r="AH19" i="2" s="1"/>
  <c r="AA18" i="2"/>
  <c r="AE18" i="2"/>
  <c r="AJ18" i="2" s="1"/>
  <c r="AA17" i="2"/>
  <c r="AC17" i="2" s="1"/>
  <c r="AH17" i="2" s="1"/>
  <c r="AA16" i="2"/>
  <c r="AD16" i="2"/>
  <c r="AI16" i="2" s="1"/>
  <c r="AA15" i="2"/>
  <c r="AC15" i="2" s="1"/>
  <c r="AH15" i="2" s="1"/>
  <c r="AA14" i="2"/>
  <c r="AD14" i="2"/>
  <c r="AI14" i="2" s="1"/>
  <c r="AA13" i="2"/>
  <c r="AC13" i="2" s="1"/>
  <c r="AH13" i="2" s="1"/>
  <c r="AA12" i="2"/>
  <c r="AE12" i="2"/>
  <c r="AJ12" i="2" s="1"/>
  <c r="AA11" i="2"/>
  <c r="AC11" i="2" s="1"/>
  <c r="AH11" i="2" s="1"/>
  <c r="AA10" i="2"/>
  <c r="AE10" i="2"/>
  <c r="AJ10" i="2" s="1"/>
  <c r="AA9" i="2"/>
  <c r="AC9" i="2" s="1"/>
  <c r="AH9" i="2" s="1"/>
  <c r="AA8" i="2"/>
  <c r="AD8" i="2"/>
  <c r="AI8" i="2" s="1"/>
  <c r="AA7" i="2"/>
  <c r="AC7" i="2" s="1"/>
  <c r="AH7" i="2" s="1"/>
  <c r="AA6" i="2"/>
  <c r="AE6" i="2"/>
  <c r="AJ6" i="2" s="1"/>
  <c r="AA5" i="2"/>
  <c r="AC5" i="2" s="1"/>
  <c r="AH5" i="2" s="1"/>
  <c r="AA4" i="2"/>
  <c r="AE4" i="2"/>
  <c r="AJ4" i="2" s="1"/>
  <c r="AD9" i="1"/>
  <c r="AI9" i="1" s="1"/>
  <c r="E9" i="5" s="1"/>
  <c r="AC12" i="1"/>
  <c r="AH12" i="1" s="1"/>
  <c r="D12" i="5" s="1"/>
  <c r="AE20" i="1"/>
  <c r="AJ20" i="1" s="1"/>
  <c r="F20" i="5" s="1"/>
  <c r="AE22" i="1"/>
  <c r="AJ22" i="1" s="1"/>
  <c r="AB27" i="1"/>
  <c r="AG27" i="1" s="1"/>
  <c r="C27" i="5" s="1"/>
  <c r="AC27" i="1"/>
  <c r="AH27" i="1" s="1"/>
  <c r="D27" i="5" s="1"/>
  <c r="AD30" i="1"/>
  <c r="AI30" i="1" s="1"/>
  <c r="E30" i="5" s="1"/>
  <c r="AC33" i="1"/>
  <c r="AH33" i="1" s="1"/>
  <c r="D33" i="5" s="1"/>
  <c r="AA20" i="1"/>
  <c r="AB20" i="1" s="1"/>
  <c r="AG20" i="1" s="1"/>
  <c r="C20" i="5" s="1"/>
  <c r="AA21" i="1"/>
  <c r="AD21" i="1" s="1"/>
  <c r="AI21" i="1" s="1"/>
  <c r="AA22" i="1"/>
  <c r="AD22" i="1" s="1"/>
  <c r="AI22" i="1" s="1"/>
  <c r="E22" i="5" s="1"/>
  <c r="AB22" i="1"/>
  <c r="AG22" i="1" s="1"/>
  <c r="C22" i="5" s="1"/>
  <c r="AA23" i="1"/>
  <c r="AB23" i="1" s="1"/>
  <c r="AG23" i="1" s="1"/>
  <c r="C23" i="5" s="1"/>
  <c r="AA24" i="1"/>
  <c r="AC24" i="1" s="1"/>
  <c r="AH24" i="1" s="1"/>
  <c r="D24" i="5" s="1"/>
  <c r="AE24" i="1"/>
  <c r="AJ24" i="1" s="1"/>
  <c r="F24" i="5" s="1"/>
  <c r="AA25" i="1"/>
  <c r="AB25" i="1" s="1"/>
  <c r="AG25" i="1" s="1"/>
  <c r="C25" i="5" s="1"/>
  <c r="AA26" i="1"/>
  <c r="AE26" i="1" s="1"/>
  <c r="AJ26" i="1" s="1"/>
  <c r="F26" i="5" s="1"/>
  <c r="AB26" i="1"/>
  <c r="AG26" i="1" s="1"/>
  <c r="C26" i="5" s="1"/>
  <c r="AA27" i="1"/>
  <c r="AD27" i="1" s="1"/>
  <c r="AI27" i="1" s="1"/>
  <c r="E27" i="5" s="1"/>
  <c r="AE27" i="1"/>
  <c r="AJ27" i="1" s="1"/>
  <c r="F27" i="5" s="1"/>
  <c r="AA28" i="1"/>
  <c r="AB28" i="1" s="1"/>
  <c r="AG28" i="1" s="1"/>
  <c r="C28" i="5" s="1"/>
  <c r="AA29" i="1"/>
  <c r="AB29" i="1"/>
  <c r="AG29" i="1" s="1"/>
  <c r="C29" i="5" s="1"/>
  <c r="AA30" i="1"/>
  <c r="AC30" i="1" s="1"/>
  <c r="AH30" i="1" s="1"/>
  <c r="D30" i="5" s="1"/>
  <c r="AE30" i="1"/>
  <c r="AJ30" i="1" s="1"/>
  <c r="F30" i="5" s="1"/>
  <c r="AA31" i="1"/>
  <c r="AC31" i="1" s="1"/>
  <c r="AH31" i="1" s="1"/>
  <c r="AA32" i="1"/>
  <c r="AE32" i="1" s="1"/>
  <c r="AJ32" i="1" s="1"/>
  <c r="F32" i="5" s="1"/>
  <c r="AB32" i="1"/>
  <c r="AG32" i="1" s="1"/>
  <c r="C32" i="5" s="1"/>
  <c r="AA33" i="1"/>
  <c r="AD33" i="1" s="1"/>
  <c r="AI33" i="1" s="1"/>
  <c r="E33" i="5" s="1"/>
  <c r="AE33" i="1"/>
  <c r="AJ33" i="1" s="1"/>
  <c r="F33" i="5" s="1"/>
  <c r="AA19" i="1"/>
  <c r="AC19" i="1" s="1"/>
  <c r="AH19" i="1" s="1"/>
  <c r="AA18" i="1"/>
  <c r="AD18" i="1"/>
  <c r="AI18" i="1" s="1"/>
  <c r="E18" i="5" s="1"/>
  <c r="AA13" i="1"/>
  <c r="AC13" i="1" s="1"/>
  <c r="AH13" i="1" s="1"/>
  <c r="AB13" i="1"/>
  <c r="AG13" i="1" s="1"/>
  <c r="C13" i="5" s="1"/>
  <c r="AA14" i="1"/>
  <c r="AB14" i="1"/>
  <c r="AG14" i="1" s="1"/>
  <c r="C14" i="5" s="1"/>
  <c r="AA15" i="1"/>
  <c r="AD15" i="1" s="1"/>
  <c r="AI15" i="1" s="1"/>
  <c r="E15" i="5" s="1"/>
  <c r="AA16" i="1"/>
  <c r="AB16" i="1" s="1"/>
  <c r="AG16" i="1" s="1"/>
  <c r="C16" i="5" s="1"/>
  <c r="AA17" i="1"/>
  <c r="AC17" i="1" s="1"/>
  <c r="AH17" i="1" s="1"/>
  <c r="AA5" i="1"/>
  <c r="AB5" i="1"/>
  <c r="AG5" i="1" s="1"/>
  <c r="C5" i="5" s="1"/>
  <c r="AA6" i="1"/>
  <c r="AC6" i="1" s="1"/>
  <c r="AH6" i="1" s="1"/>
  <c r="D6" i="5" s="1"/>
  <c r="AD6" i="1"/>
  <c r="AI6" i="1" s="1"/>
  <c r="E6" i="5" s="1"/>
  <c r="AA7" i="1"/>
  <c r="AB7" i="1" s="1"/>
  <c r="AG7" i="1" s="1"/>
  <c r="C7" i="5" s="1"/>
  <c r="AA8" i="1"/>
  <c r="AB8" i="1"/>
  <c r="AG8" i="1" s="1"/>
  <c r="C8" i="5" s="1"/>
  <c r="AA9" i="1"/>
  <c r="AC9" i="1" s="1"/>
  <c r="AH9" i="1" s="1"/>
  <c r="D9" i="5" s="1"/>
  <c r="AE9" i="1"/>
  <c r="AJ9" i="1" s="1"/>
  <c r="F9" i="5" s="1"/>
  <c r="AA10" i="1"/>
  <c r="AC10" i="1" s="1"/>
  <c r="AH10" i="1" s="1"/>
  <c r="D10" i="5" s="1"/>
  <c r="AA11" i="1"/>
  <c r="AB11" i="1"/>
  <c r="AG11" i="1" s="1"/>
  <c r="C11" i="5" s="1"/>
  <c r="AA12" i="1"/>
  <c r="AD12" i="1" s="1"/>
  <c r="AI12" i="1" s="1"/>
  <c r="E12" i="5" s="1"/>
  <c r="AE12" i="1"/>
  <c r="AJ12" i="1" s="1"/>
  <c r="F12" i="5" s="1"/>
  <c r="AA4" i="1"/>
  <c r="AE4" i="1" s="1"/>
  <c r="AJ4" i="1" s="1"/>
  <c r="F4" i="5" s="1"/>
  <c r="AE29" i="1"/>
  <c r="AJ29" i="1" s="1"/>
  <c r="F29" i="5" s="1"/>
  <c r="AB4" i="1"/>
  <c r="AG4" i="1" s="1"/>
  <c r="C4" i="5" s="1"/>
  <c r="AC18" i="1"/>
  <c r="AH18" i="1" s="1"/>
  <c r="D18" i="5" s="1"/>
  <c r="AE7" i="1"/>
  <c r="AJ7" i="1" s="1"/>
  <c r="F7" i="5" s="1"/>
  <c r="AD31" i="1"/>
  <c r="AI31" i="1" s="1"/>
  <c r="E31" i="5" s="1"/>
  <c r="AB30" i="1"/>
  <c r="AG30" i="1" s="1"/>
  <c r="C30" i="5" s="1"/>
  <c r="AB24" i="1"/>
  <c r="AG24" i="1" s="1"/>
  <c r="C24" i="5" s="1"/>
  <c r="AD19" i="1"/>
  <c r="AI19" i="1" s="1"/>
  <c r="AB18" i="1"/>
  <c r="AG18" i="1" s="1"/>
  <c r="C18" i="5" s="1"/>
  <c r="AB12" i="1"/>
  <c r="AG12" i="1" s="1"/>
  <c r="C12" i="5" s="1"/>
  <c r="AB9" i="1"/>
  <c r="AG9" i="1" s="1"/>
  <c r="C9" i="5" s="1"/>
  <c r="AD7" i="1"/>
  <c r="AI7" i="1" s="1"/>
  <c r="AD18" i="4"/>
  <c r="AI18" i="4" s="1"/>
  <c r="AE11" i="1"/>
  <c r="AJ11" i="1" s="1"/>
  <c r="F11" i="5" s="1"/>
  <c r="AD32" i="1"/>
  <c r="AI32" i="1" s="1"/>
  <c r="AD29" i="1"/>
  <c r="AI29" i="1" s="1"/>
  <c r="AD26" i="1"/>
  <c r="AI26" i="1" s="1"/>
  <c r="E26" i="5" s="1"/>
  <c r="AD23" i="1"/>
  <c r="AI23" i="1" s="1"/>
  <c r="AD20" i="1"/>
  <c r="AI20" i="1" s="1"/>
  <c r="E20" i="5" s="1"/>
  <c r="AD17" i="1"/>
  <c r="AI17" i="1" s="1"/>
  <c r="E17" i="5" s="1"/>
  <c r="AD8" i="1"/>
  <c r="AI8" i="1" s="1"/>
  <c r="AD5" i="1"/>
  <c r="AI5" i="1" s="1"/>
  <c r="AE8" i="1"/>
  <c r="AJ8" i="1" s="1"/>
  <c r="F8" i="5" s="1"/>
  <c r="AE5" i="1"/>
  <c r="AJ5" i="1" s="1"/>
  <c r="F5" i="5" s="1"/>
  <c r="AD14" i="1"/>
  <c r="AI14" i="1" s="1"/>
  <c r="AD11" i="1"/>
  <c r="AI11" i="1" s="1"/>
  <c r="AC32" i="1"/>
  <c r="AH32" i="1" s="1"/>
  <c r="D32" i="5" s="1"/>
  <c r="AC29" i="1"/>
  <c r="AH29" i="1" s="1"/>
  <c r="D29" i="5" s="1"/>
  <c r="AC26" i="1"/>
  <c r="AH26" i="1" s="1"/>
  <c r="D26" i="5" s="1"/>
  <c r="AC23" i="1"/>
  <c r="AH23" i="1" s="1"/>
  <c r="D23" i="5" s="1"/>
  <c r="AC20" i="1"/>
  <c r="AH20" i="1" s="1"/>
  <c r="D20" i="5" s="1"/>
  <c r="AE18" i="1"/>
  <c r="AJ18" i="1" s="1"/>
  <c r="F18" i="5" s="1"/>
  <c r="AC14" i="1"/>
  <c r="AH14" i="1" s="1"/>
  <c r="D14" i="5" s="1"/>
  <c r="AC11" i="1"/>
  <c r="AH11" i="1" s="1"/>
  <c r="D11" i="5" s="1"/>
  <c r="AC8" i="1"/>
  <c r="AH8" i="1" s="1"/>
  <c r="D8" i="5" s="1"/>
  <c r="AE6" i="1"/>
  <c r="AJ6" i="1" s="1"/>
  <c r="F6" i="5" s="1"/>
  <c r="AC5" i="1"/>
  <c r="AH5" i="1" s="1"/>
  <c r="D5" i="5" s="1"/>
  <c r="AD12" i="4"/>
  <c r="AI12" i="4" s="1"/>
  <c r="AD28" i="4"/>
  <c r="AI28" i="4" s="1"/>
  <c r="AE23" i="1"/>
  <c r="AJ23" i="1" s="1"/>
  <c r="F23" i="5" s="1"/>
  <c r="AE14" i="1"/>
  <c r="AJ14" i="1" s="1"/>
  <c r="F14" i="5" s="1"/>
  <c r="AD7" i="4"/>
  <c r="AI7" i="4" s="1"/>
  <c r="AD9" i="4"/>
  <c r="AI9" i="4" s="1"/>
  <c r="AD11" i="4"/>
  <c r="AI11" i="4" s="1"/>
  <c r="AD15" i="4"/>
  <c r="AI15" i="4" s="1"/>
  <c r="AD17" i="4"/>
  <c r="AI17" i="4" s="1"/>
  <c r="AD19" i="4"/>
  <c r="AI19" i="4" s="1"/>
  <c r="AD21" i="4"/>
  <c r="AI21" i="4" s="1"/>
  <c r="AD23" i="4"/>
  <c r="AI23" i="4" s="1"/>
  <c r="AD31" i="4"/>
  <c r="AI31" i="4" s="1"/>
  <c r="AD25" i="4"/>
  <c r="AI25" i="4" s="1"/>
  <c r="AD27" i="4"/>
  <c r="AI27" i="4" s="1"/>
  <c r="AB4" i="4"/>
  <c r="AG4" i="4" s="1"/>
  <c r="AE5" i="4"/>
  <c r="AJ5" i="4" s="1"/>
  <c r="AE7" i="4"/>
  <c r="AJ7" i="4" s="1"/>
  <c r="AB8" i="4"/>
  <c r="AG8" i="4" s="1"/>
  <c r="AE9" i="4"/>
  <c r="AJ9" i="4" s="1"/>
  <c r="AE11" i="4"/>
  <c r="AJ11" i="4" s="1"/>
  <c r="AB12" i="4"/>
  <c r="AG12" i="4" s="1"/>
  <c r="AE13" i="4"/>
  <c r="AJ13" i="4" s="1"/>
  <c r="AE15" i="4"/>
  <c r="AJ15" i="4" s="1"/>
  <c r="AB16" i="4"/>
  <c r="AG16" i="4" s="1"/>
  <c r="AE17" i="4"/>
  <c r="AJ17" i="4" s="1"/>
  <c r="AE19" i="4"/>
  <c r="AJ19" i="4" s="1"/>
  <c r="AB20" i="4"/>
  <c r="AG20" i="4" s="1"/>
  <c r="AE21" i="4"/>
  <c r="AJ21" i="4" s="1"/>
  <c r="AE23" i="4"/>
  <c r="AJ23" i="4" s="1"/>
  <c r="AB24" i="4"/>
  <c r="AG24" i="4" s="1"/>
  <c r="AE25" i="4"/>
  <c r="AJ25" i="4" s="1"/>
  <c r="AE27" i="4"/>
  <c r="AJ27" i="4" s="1"/>
  <c r="AB28" i="4"/>
  <c r="AG28" i="4" s="1"/>
  <c r="AE29" i="4"/>
  <c r="AJ29" i="4" s="1"/>
  <c r="AE31" i="4"/>
  <c r="AJ31" i="4" s="1"/>
  <c r="AB32" i="4"/>
  <c r="AG32" i="4" s="1"/>
  <c r="AD5" i="4"/>
  <c r="AI5" i="4" s="1"/>
  <c r="AD29" i="4"/>
  <c r="AI29" i="4" s="1"/>
  <c r="AC6" i="4"/>
  <c r="AH6" i="4" s="1"/>
  <c r="AC14" i="4"/>
  <c r="AH14" i="4" s="1"/>
  <c r="AC22" i="4"/>
  <c r="AH22" i="4" s="1"/>
  <c r="AC30" i="4"/>
  <c r="AH30" i="4" s="1"/>
  <c r="AB5" i="4"/>
  <c r="AG5" i="4" s="1"/>
  <c r="AB7" i="4"/>
  <c r="AG7" i="4" s="1"/>
  <c r="AB9" i="4"/>
  <c r="AG9" i="4" s="1"/>
  <c r="AB11" i="4"/>
  <c r="AG11" i="4" s="1"/>
  <c r="AB13" i="4"/>
  <c r="AG13" i="4" s="1"/>
  <c r="AB15" i="4"/>
  <c r="AG15" i="4" s="1"/>
  <c r="AB17" i="4"/>
  <c r="AG17" i="4" s="1"/>
  <c r="AB19" i="4"/>
  <c r="AG19" i="4" s="1"/>
  <c r="AB21" i="4"/>
  <c r="AG21" i="4" s="1"/>
  <c r="AB23" i="4"/>
  <c r="AG23" i="4" s="1"/>
  <c r="AB25" i="4"/>
  <c r="AG25" i="4" s="1"/>
  <c r="AB27" i="4"/>
  <c r="AG27" i="4" s="1"/>
  <c r="AB29" i="4"/>
  <c r="AG29" i="4" s="1"/>
  <c r="AB31" i="4"/>
  <c r="AG31" i="4" s="1"/>
  <c r="AE5" i="3"/>
  <c r="AJ5" i="3" s="1"/>
  <c r="AE7" i="3"/>
  <c r="AJ7" i="3" s="1"/>
  <c r="AE9" i="3"/>
  <c r="AJ9" i="3" s="1"/>
  <c r="AE11" i="3"/>
  <c r="AJ11" i="3" s="1"/>
  <c r="AE13" i="3"/>
  <c r="AJ13" i="3" s="1"/>
  <c r="AE15" i="3"/>
  <c r="AJ15" i="3" s="1"/>
  <c r="AE17" i="3"/>
  <c r="AJ17" i="3" s="1"/>
  <c r="AE19" i="3"/>
  <c r="AJ19" i="3" s="1"/>
  <c r="AE21" i="3"/>
  <c r="AJ21" i="3" s="1"/>
  <c r="AE23" i="3"/>
  <c r="AJ23" i="3" s="1"/>
  <c r="AE25" i="3"/>
  <c r="AJ25" i="3" s="1"/>
  <c r="AE27" i="3"/>
  <c r="AJ27" i="3" s="1"/>
  <c r="AE29" i="3"/>
  <c r="AJ29" i="3" s="1"/>
  <c r="AE31" i="3"/>
  <c r="AJ31" i="3" s="1"/>
  <c r="AE33" i="3"/>
  <c r="AJ33" i="3" s="1"/>
  <c r="AC6" i="3"/>
  <c r="AH6" i="3" s="1"/>
  <c r="AC10" i="3"/>
  <c r="AH10" i="3" s="1"/>
  <c r="AC14" i="3"/>
  <c r="AH14" i="3" s="1"/>
  <c r="AC18" i="3"/>
  <c r="AH18" i="3" s="1"/>
  <c r="AC22" i="3"/>
  <c r="AH22" i="3" s="1"/>
  <c r="AC26" i="3"/>
  <c r="AH26" i="3" s="1"/>
  <c r="AC30" i="3"/>
  <c r="AH30" i="3" s="1"/>
  <c r="AD6" i="3"/>
  <c r="AI6" i="3" s="1"/>
  <c r="AD16" i="3"/>
  <c r="AI16" i="3" s="1"/>
  <c r="AD20" i="3"/>
  <c r="AI20" i="3" s="1"/>
  <c r="AD24" i="3"/>
  <c r="AI24" i="3" s="1"/>
  <c r="AD28" i="3"/>
  <c r="AI28" i="3" s="1"/>
  <c r="AD30" i="3"/>
  <c r="AI30" i="3" s="1"/>
  <c r="AB5" i="3"/>
  <c r="AG5" i="3" s="1"/>
  <c r="AE8" i="3"/>
  <c r="AJ8" i="3" s="1"/>
  <c r="AB11" i="3"/>
  <c r="AG11" i="3" s="1"/>
  <c r="AE14" i="3"/>
  <c r="AJ14" i="3" s="1"/>
  <c r="AB17" i="3"/>
  <c r="AG17" i="3" s="1"/>
  <c r="AB19" i="3"/>
  <c r="AG19" i="3" s="1"/>
  <c r="AB21" i="3"/>
  <c r="AG21" i="3" s="1"/>
  <c r="AB23" i="3"/>
  <c r="AG23" i="3" s="1"/>
  <c r="AB25" i="3"/>
  <c r="AG25" i="3" s="1"/>
  <c r="AB27" i="3"/>
  <c r="AG27" i="3" s="1"/>
  <c r="AB29" i="3"/>
  <c r="AG29" i="3" s="1"/>
  <c r="AB31" i="3"/>
  <c r="AG31" i="3" s="1"/>
  <c r="AE32" i="3"/>
  <c r="AJ32" i="3" s="1"/>
  <c r="AB33" i="3"/>
  <c r="AG33" i="3" s="1"/>
  <c r="AD33" i="2"/>
  <c r="AI33" i="2" s="1"/>
  <c r="AD31" i="2"/>
  <c r="AI31" i="2"/>
  <c r="AB4" i="2"/>
  <c r="AG4" i="2" s="1"/>
  <c r="AE5" i="2"/>
  <c r="AJ5" i="2"/>
  <c r="AB6" i="2"/>
  <c r="AG6" i="2" s="1"/>
  <c r="AE7" i="2"/>
  <c r="AJ7" i="2"/>
  <c r="AB8" i="2"/>
  <c r="AG8" i="2" s="1"/>
  <c r="AE9" i="2"/>
  <c r="AJ9" i="2"/>
  <c r="AB10" i="2"/>
  <c r="AG10" i="2" s="1"/>
  <c r="AE11" i="2"/>
  <c r="AJ11" i="2"/>
  <c r="AB12" i="2"/>
  <c r="AG12" i="2" s="1"/>
  <c r="AE13" i="2"/>
  <c r="AJ13" i="2"/>
  <c r="AB14" i="2"/>
  <c r="AG14" i="2" s="1"/>
  <c r="AE15" i="2"/>
  <c r="AJ15" i="2"/>
  <c r="AB16" i="2"/>
  <c r="AG16" i="2" s="1"/>
  <c r="AE17" i="2"/>
  <c r="AJ17" i="2"/>
  <c r="AB18" i="2"/>
  <c r="AG18" i="2" s="1"/>
  <c r="AE19" i="2"/>
  <c r="AJ19" i="2"/>
  <c r="AB20" i="2"/>
  <c r="AG20" i="2" s="1"/>
  <c r="AE21" i="2"/>
  <c r="AJ21" i="2"/>
  <c r="AB22" i="2"/>
  <c r="AG22" i="2" s="1"/>
  <c r="AE23" i="2"/>
  <c r="AJ23" i="2"/>
  <c r="AB24" i="2"/>
  <c r="AG24" i="2" s="1"/>
  <c r="AE25" i="2"/>
  <c r="AJ25" i="2"/>
  <c r="AB26" i="2"/>
  <c r="AG26" i="2" s="1"/>
  <c r="AE27" i="2"/>
  <c r="AJ27" i="2"/>
  <c r="AB28" i="2"/>
  <c r="AG28" i="2" s="1"/>
  <c r="AE29" i="2"/>
  <c r="AJ29" i="2"/>
  <c r="AB30" i="2"/>
  <c r="AG30" i="2" s="1"/>
  <c r="AE31" i="2"/>
  <c r="AJ31" i="2"/>
  <c r="AB32" i="2"/>
  <c r="AG32" i="2" s="1"/>
  <c r="AE33" i="2"/>
  <c r="AJ33" i="2"/>
  <c r="AD29" i="2"/>
  <c r="AI29" i="2" s="1"/>
  <c r="AC4" i="2"/>
  <c r="AH4" i="2"/>
  <c r="AC6" i="2"/>
  <c r="AH6" i="2" s="1"/>
  <c r="AC8" i="2"/>
  <c r="AH8" i="2"/>
  <c r="AC10" i="2"/>
  <c r="AH10" i="2" s="1"/>
  <c r="AC12" i="2"/>
  <c r="AH12" i="2"/>
  <c r="AC14" i="2"/>
  <c r="AH14" i="2" s="1"/>
  <c r="AC16" i="2"/>
  <c r="AH16" i="2"/>
  <c r="AC18" i="2"/>
  <c r="AH18" i="2" s="1"/>
  <c r="AC20" i="2"/>
  <c r="AH20" i="2"/>
  <c r="AC22" i="2"/>
  <c r="AH22" i="2" s="1"/>
  <c r="AC24" i="2"/>
  <c r="AH24" i="2"/>
  <c r="AC26" i="2"/>
  <c r="AH26" i="2" s="1"/>
  <c r="AC28" i="2"/>
  <c r="AH28" i="2"/>
  <c r="AC30" i="2"/>
  <c r="AH30" i="2" s="1"/>
  <c r="AC32" i="2"/>
  <c r="AH32" i="2"/>
  <c r="AD6" i="2"/>
  <c r="AI6" i="2" s="1"/>
  <c r="AD12" i="2"/>
  <c r="AI12" i="2"/>
  <c r="AD20" i="2"/>
  <c r="AI20" i="2" s="1"/>
  <c r="AD22" i="2"/>
  <c r="AI22" i="2"/>
  <c r="AD24" i="2"/>
  <c r="AI24" i="2" s="1"/>
  <c r="AD26" i="2"/>
  <c r="AI26" i="2"/>
  <c r="AD28" i="2"/>
  <c r="AI28" i="2" s="1"/>
  <c r="AD4" i="2"/>
  <c r="AI4" i="2"/>
  <c r="AD10" i="2"/>
  <c r="AI10" i="2" s="1"/>
  <c r="AD18" i="2"/>
  <c r="AI18" i="2"/>
  <c r="AB5" i="2"/>
  <c r="AG5" i="2" s="1"/>
  <c r="AB7" i="2"/>
  <c r="AG7" i="2"/>
  <c r="AE8" i="2"/>
  <c r="AJ8" i="2" s="1"/>
  <c r="AB9" i="2"/>
  <c r="AG9" i="2"/>
  <c r="AB11" i="2"/>
  <c r="AG11" i="2" s="1"/>
  <c r="AB13" i="2"/>
  <c r="AG13" i="2"/>
  <c r="AE14" i="2"/>
  <c r="AJ14" i="2" s="1"/>
  <c r="AB15" i="2"/>
  <c r="AG15" i="2"/>
  <c r="AE16" i="2"/>
  <c r="AJ16" i="2" s="1"/>
  <c r="AB17" i="2"/>
  <c r="AG17" i="2"/>
  <c r="AB19" i="2"/>
  <c r="AG19" i="2" s="1"/>
  <c r="AB21" i="2"/>
  <c r="AG21" i="2"/>
  <c r="AB23" i="2"/>
  <c r="AG23" i="2" s="1"/>
  <c r="AB25" i="2"/>
  <c r="AG25" i="2"/>
  <c r="AB27" i="2"/>
  <c r="AG27" i="2" s="1"/>
  <c r="AB29" i="2"/>
  <c r="AG29" i="2"/>
  <c r="AE30" i="2"/>
  <c r="AJ30" i="2" s="1"/>
  <c r="AB31" i="2"/>
  <c r="AG31" i="2"/>
  <c r="AE32" i="2"/>
  <c r="AJ32" i="2" s="1"/>
  <c r="AB33" i="2"/>
  <c r="AG33" i="2"/>
  <c r="A36" i="5"/>
  <c r="E35" i="5"/>
  <c r="L35" i="5"/>
  <c r="L36" i="5" s="1"/>
  <c r="A1" i="5"/>
  <c r="A34" i="5"/>
  <c r="F2" i="1"/>
  <c r="R2" i="5" s="1"/>
  <c r="R3" i="5" s="1"/>
  <c r="R4" i="5" s="1"/>
  <c r="R5" i="5" s="1"/>
  <c r="A1" i="1"/>
  <c r="A1" i="2" s="1"/>
  <c r="B5" i="6"/>
  <c r="H2" i="5" s="1"/>
  <c r="H3" i="5" s="1"/>
  <c r="C5" i="6"/>
  <c r="I2" i="5" s="1"/>
  <c r="I3" i="5" s="1"/>
  <c r="D5" i="6"/>
  <c r="J2" i="5"/>
  <c r="J3" i="5"/>
  <c r="E5" i="6"/>
  <c r="K2" i="5" s="1"/>
  <c r="K3" i="5" s="1"/>
  <c r="F5" i="6"/>
  <c r="L2" i="5" s="1"/>
  <c r="L3" i="5" s="1"/>
  <c r="G5" i="6"/>
  <c r="M2" i="5" s="1"/>
  <c r="M3" i="5" s="1"/>
  <c r="H5" i="6"/>
  <c r="N2" i="5"/>
  <c r="N3" i="5" s="1"/>
  <c r="I5" i="6"/>
  <c r="O2" i="5" s="1"/>
  <c r="O3" i="5" s="1"/>
  <c r="J5" i="6"/>
  <c r="P2" i="5" s="1"/>
  <c r="P3" i="5" s="1"/>
  <c r="K5" i="6"/>
  <c r="H35" i="5" s="1"/>
  <c r="H36" i="5" s="1"/>
  <c r="L5" i="6"/>
  <c r="I35" i="5" s="1"/>
  <c r="I36" i="5" s="1"/>
  <c r="M5" i="6"/>
  <c r="J35" i="5"/>
  <c r="J36" i="5" s="1"/>
  <c r="N5" i="6"/>
  <c r="K35" i="5"/>
  <c r="K36" i="5"/>
  <c r="O5" i="6"/>
  <c r="P5" i="6"/>
  <c r="M35" i="5"/>
  <c r="M36" i="5" s="1"/>
  <c r="Q5" i="6"/>
  <c r="N35" i="5" s="1"/>
  <c r="N36" i="5" s="1"/>
  <c r="R5" i="6"/>
  <c r="O35" i="5" s="1"/>
  <c r="O36" i="5" s="1"/>
  <c r="S5" i="6"/>
  <c r="P35" i="5"/>
  <c r="P36" i="5" s="1"/>
  <c r="B2" i="6"/>
  <c r="A2" i="1" s="1"/>
  <c r="A2" i="5"/>
  <c r="A35" i="5" s="1"/>
  <c r="A1" i="4"/>
  <c r="A1" i="3"/>
  <c r="H1" i="4"/>
  <c r="H1" i="3"/>
  <c r="H1" i="2"/>
  <c r="H1" i="1"/>
  <c r="D17" i="5" l="1"/>
  <c r="D65" i="5" s="1"/>
  <c r="E21" i="5"/>
  <c r="E39" i="5" s="1"/>
  <c r="E63" i="5"/>
  <c r="F22" i="5"/>
  <c r="F40" i="5" s="1"/>
  <c r="D41" i="5"/>
  <c r="F48" i="5"/>
  <c r="E45" i="5"/>
  <c r="E57" i="5"/>
  <c r="E7" i="5"/>
  <c r="E55" i="5" s="1"/>
  <c r="E19" i="5"/>
  <c r="E37" i="5" s="1"/>
  <c r="D57" i="5"/>
  <c r="D45" i="5"/>
  <c r="D13" i="5"/>
  <c r="D61" i="5" s="1"/>
  <c r="D31" i="5"/>
  <c r="D49" i="5" s="1"/>
  <c r="D19" i="5"/>
  <c r="D37" i="5" s="1"/>
  <c r="D47" i="5"/>
  <c r="F44" i="5"/>
  <c r="E14" i="5"/>
  <c r="E62" i="5" s="1"/>
  <c r="E11" i="5"/>
  <c r="E59" i="5" s="1"/>
  <c r="E8" i="5"/>
  <c r="E56" i="5" s="1"/>
  <c r="E5" i="5"/>
  <c r="E53" i="5" s="1"/>
  <c r="E32" i="5"/>
  <c r="E50" i="5" s="1"/>
  <c r="E29" i="5"/>
  <c r="E47" i="5" s="1"/>
  <c r="E23" i="5"/>
  <c r="E41" i="5" s="1"/>
  <c r="E65" i="5"/>
  <c r="F66" i="5"/>
  <c r="D53" i="5"/>
  <c r="F54" i="5"/>
  <c r="D59" i="5"/>
  <c r="D62" i="5"/>
  <c r="D66" i="5"/>
  <c r="B11" i="5"/>
  <c r="F53" i="5"/>
  <c r="F57" i="5"/>
  <c r="B25" i="5"/>
  <c r="B43" i="5" s="1"/>
  <c r="G43" i="5" s="1"/>
  <c r="H43" i="5" s="1"/>
  <c r="I43" i="5" s="1"/>
  <c r="J43" i="5" s="1"/>
  <c r="K43" i="5" s="1"/>
  <c r="L43" i="5" s="1"/>
  <c r="M43" i="5" s="1"/>
  <c r="N43" i="5" s="1"/>
  <c r="O43" i="5" s="1"/>
  <c r="P43" i="5" s="1"/>
  <c r="G25" i="5" s="1"/>
  <c r="H25" i="5" s="1"/>
  <c r="I25" i="5" s="1"/>
  <c r="J25" i="5" s="1"/>
  <c r="K25" i="5" s="1"/>
  <c r="L25" i="5" s="1"/>
  <c r="M25" i="5" s="1"/>
  <c r="N25" i="5" s="1"/>
  <c r="O25" i="5" s="1"/>
  <c r="P25" i="5" s="1"/>
  <c r="F59" i="5"/>
  <c r="F50" i="5"/>
  <c r="F42" i="5"/>
  <c r="F38" i="5"/>
  <c r="E38" i="5"/>
  <c r="F47" i="5"/>
  <c r="D58" i="5"/>
  <c r="E54" i="5"/>
  <c r="F45" i="5"/>
  <c r="D51" i="5"/>
  <c r="D54" i="5"/>
  <c r="B23" i="5"/>
  <c r="B41" i="5" s="1"/>
  <c r="G41" i="5" s="1"/>
  <c r="H41" i="5" s="1"/>
  <c r="I41" i="5" s="1"/>
  <c r="J41" i="5" s="1"/>
  <c r="K41" i="5" s="1"/>
  <c r="L41" i="5" s="1"/>
  <c r="M41" i="5" s="1"/>
  <c r="N41" i="5" s="1"/>
  <c r="O41" i="5" s="1"/>
  <c r="P41" i="5" s="1"/>
  <c r="G23" i="5" s="1"/>
  <c r="H23" i="5" s="1"/>
  <c r="I23" i="5" s="1"/>
  <c r="J23" i="5" s="1"/>
  <c r="K23" i="5" s="1"/>
  <c r="L23" i="5" s="1"/>
  <c r="M23" i="5" s="1"/>
  <c r="N23" i="5" s="1"/>
  <c r="O23" i="5" s="1"/>
  <c r="P23" i="5" s="1"/>
  <c r="E48" i="5"/>
  <c r="F62" i="5"/>
  <c r="D44" i="5"/>
  <c r="F56" i="5"/>
  <c r="F60" i="5"/>
  <c r="B5" i="5"/>
  <c r="B53" i="5" s="1"/>
  <c r="F51" i="5"/>
  <c r="D48" i="5"/>
  <c r="F41" i="5"/>
  <c r="F55" i="5"/>
  <c r="C47" i="5"/>
  <c r="C45" i="5"/>
  <c r="A2" i="3"/>
  <c r="A2" i="2"/>
  <c r="AE28" i="1"/>
  <c r="AJ28" i="1" s="1"/>
  <c r="AC25" i="1"/>
  <c r="AH25" i="1" s="1"/>
  <c r="AE17" i="1"/>
  <c r="AJ17" i="1" s="1"/>
  <c r="AE13" i="1"/>
  <c r="AJ13" i="1" s="1"/>
  <c r="AD33" i="3"/>
  <c r="AI33" i="3" s="1"/>
  <c r="E51" i="5" s="1"/>
  <c r="AD13" i="1"/>
  <c r="AI13" i="1" s="1"/>
  <c r="AD25" i="1"/>
  <c r="AI25" i="1" s="1"/>
  <c r="AE31" i="1"/>
  <c r="AJ31" i="1" s="1"/>
  <c r="AB33" i="1"/>
  <c r="AG33" i="1" s="1"/>
  <c r="AC28" i="1"/>
  <c r="AH28" i="1" s="1"/>
  <c r="D28" i="5" s="1"/>
  <c r="AD24" i="1"/>
  <c r="AI24" i="1" s="1"/>
  <c r="AC21" i="1"/>
  <c r="AH21" i="1" s="1"/>
  <c r="AB17" i="1"/>
  <c r="AG17" i="1" s="1"/>
  <c r="AE15" i="1"/>
  <c r="AJ15" i="1" s="1"/>
  <c r="AC7" i="1"/>
  <c r="AH7" i="1" s="1"/>
  <c r="AB6" i="1"/>
  <c r="AG6" i="1" s="1"/>
  <c r="C6" i="5" s="1"/>
  <c r="AB15" i="1"/>
  <c r="AG15" i="1" s="1"/>
  <c r="C15" i="5" s="1"/>
  <c r="AD28" i="1"/>
  <c r="AI28" i="1" s="1"/>
  <c r="AE25" i="1"/>
  <c r="AJ25" i="1" s="1"/>
  <c r="AC4" i="1"/>
  <c r="AH4" i="1" s="1"/>
  <c r="D4" i="5" s="1"/>
  <c r="AB10" i="1"/>
  <c r="AG10" i="1" s="1"/>
  <c r="C10" i="5" s="1"/>
  <c r="AB19" i="1"/>
  <c r="AG19" i="1" s="1"/>
  <c r="AB31" i="1"/>
  <c r="AG31" i="1" s="1"/>
  <c r="AB21" i="1"/>
  <c r="AG21" i="1" s="1"/>
  <c r="AE16" i="1"/>
  <c r="AJ16" i="1" s="1"/>
  <c r="AD5" i="2"/>
  <c r="AI5" i="2" s="1"/>
  <c r="AD7" i="2"/>
  <c r="AI7" i="2" s="1"/>
  <c r="AD9" i="2"/>
  <c r="AI9" i="2" s="1"/>
  <c r="AD11" i="2"/>
  <c r="AI11" i="2" s="1"/>
  <c r="AD13" i="2"/>
  <c r="AI13" i="2" s="1"/>
  <c r="AD15" i="2"/>
  <c r="AI15" i="2" s="1"/>
  <c r="AD17" i="2"/>
  <c r="AI17" i="2" s="1"/>
  <c r="AD19" i="2"/>
  <c r="AI19" i="2" s="1"/>
  <c r="AD21" i="2"/>
  <c r="AI21" i="2" s="1"/>
  <c r="AD23" i="2"/>
  <c r="AI23" i="2" s="1"/>
  <c r="AD25" i="2"/>
  <c r="AI25" i="2" s="1"/>
  <c r="AD27" i="2"/>
  <c r="AI27" i="2" s="1"/>
  <c r="AD16" i="1"/>
  <c r="AI16" i="1" s="1"/>
  <c r="AD31" i="3"/>
  <c r="AI31" i="3" s="1"/>
  <c r="E49" i="5" s="1"/>
  <c r="AD4" i="1"/>
  <c r="AI4" i="1" s="1"/>
  <c r="AC22" i="1"/>
  <c r="AH22" i="1" s="1"/>
  <c r="AE19" i="1"/>
  <c r="AJ19" i="1" s="1"/>
  <c r="AC16" i="1"/>
  <c r="AH16" i="1" s="1"/>
  <c r="D16" i="5" s="1"/>
  <c r="AE10" i="1"/>
  <c r="AJ10" i="1" s="1"/>
  <c r="AD10" i="1"/>
  <c r="AI10" i="1" s="1"/>
  <c r="E10" i="5" s="1"/>
  <c r="AC15" i="1"/>
  <c r="AH15" i="1" s="1"/>
  <c r="AE21" i="1"/>
  <c r="AJ21" i="1" s="1"/>
  <c r="C53" i="5"/>
  <c r="AB15" i="3"/>
  <c r="AG15" i="3" s="1"/>
  <c r="AB13" i="3"/>
  <c r="AG13" i="3" s="1"/>
  <c r="AB9" i="3"/>
  <c r="AG9" i="3" s="1"/>
  <c r="AB7" i="3"/>
  <c r="AG7" i="3" s="1"/>
  <c r="AE4" i="3"/>
  <c r="AJ4" i="3" s="1"/>
  <c r="F52" i="5" s="1"/>
  <c r="AD10" i="3"/>
  <c r="AI10" i="3" s="1"/>
  <c r="AD26" i="3"/>
  <c r="AI26" i="3" s="1"/>
  <c r="E44" i="5" s="1"/>
  <c r="AD22" i="3"/>
  <c r="AI22" i="3" s="1"/>
  <c r="E40" i="5" s="1"/>
  <c r="AD18" i="3"/>
  <c r="AI18" i="3" s="1"/>
  <c r="E66" i="5" s="1"/>
  <c r="AD12" i="3"/>
  <c r="AI12" i="3" s="1"/>
  <c r="E60" i="5" s="1"/>
  <c r="AC32" i="3"/>
  <c r="AH32" i="3" s="1"/>
  <c r="D50" i="5" s="1"/>
  <c r="AC28" i="3"/>
  <c r="AH28" i="3" s="1"/>
  <c r="AC24" i="3"/>
  <c r="AH24" i="3" s="1"/>
  <c r="D42" i="5" s="1"/>
  <c r="AC20" i="3"/>
  <c r="AH20" i="3" s="1"/>
  <c r="D38" i="5" s="1"/>
  <c r="AC16" i="3"/>
  <c r="AH16" i="3" s="1"/>
  <c r="AC12" i="3"/>
  <c r="AH12" i="3" s="1"/>
  <c r="D60" i="5" s="1"/>
  <c r="AC8" i="3"/>
  <c r="AH8" i="3" s="1"/>
  <c r="D56" i="5" s="1"/>
  <c r="AC4" i="3"/>
  <c r="AH4" i="3" s="1"/>
  <c r="AB32" i="3"/>
  <c r="AG32" i="3" s="1"/>
  <c r="AB30" i="3"/>
  <c r="AG30" i="3" s="1"/>
  <c r="AB28" i="3"/>
  <c r="AG28" i="3" s="1"/>
  <c r="AB26" i="3"/>
  <c r="AG26" i="3" s="1"/>
  <c r="AB24" i="3"/>
  <c r="AG24" i="3" s="1"/>
  <c r="AB22" i="3"/>
  <c r="AG22" i="3" s="1"/>
  <c r="AB20" i="3"/>
  <c r="AG20" i="3" s="1"/>
  <c r="AB18" i="3"/>
  <c r="AG18" i="3" s="1"/>
  <c r="AB16" i="3"/>
  <c r="AG16" i="3" s="1"/>
  <c r="AB14" i="3"/>
  <c r="AG14" i="3" s="1"/>
  <c r="AB12" i="3"/>
  <c r="AG12" i="3" s="1"/>
  <c r="AB10" i="3"/>
  <c r="AG10" i="3" s="1"/>
  <c r="AB8" i="3"/>
  <c r="AG8" i="3" s="1"/>
  <c r="AB6" i="3"/>
  <c r="AG6" i="3" s="1"/>
  <c r="AB4" i="3"/>
  <c r="AG4" i="3" s="1"/>
  <c r="A2" i="4"/>
  <c r="F2" i="2"/>
  <c r="F2" i="3" s="1"/>
  <c r="F2" i="4" s="1"/>
  <c r="AC32" i="4"/>
  <c r="AH32" i="4" s="1"/>
  <c r="AC24" i="4"/>
  <c r="AH24" i="4" s="1"/>
  <c r="AC16" i="4"/>
  <c r="AH16" i="4" s="1"/>
  <c r="AC8" i="4"/>
  <c r="AH8" i="4" s="1"/>
  <c r="AE4" i="4"/>
  <c r="AJ4" i="4" s="1"/>
  <c r="AE8" i="4"/>
  <c r="AJ8" i="4" s="1"/>
  <c r="AE12" i="4"/>
  <c r="AJ12" i="4" s="1"/>
  <c r="AE14" i="4"/>
  <c r="AJ14" i="4" s="1"/>
  <c r="AE16" i="4"/>
  <c r="AJ16" i="4" s="1"/>
  <c r="AE18" i="4"/>
  <c r="AJ18" i="4" s="1"/>
  <c r="AE20" i="4"/>
  <c r="AJ20" i="4" s="1"/>
  <c r="AE22" i="4"/>
  <c r="AJ22" i="4" s="1"/>
  <c r="AE24" i="4"/>
  <c r="AJ24" i="4" s="1"/>
  <c r="AE26" i="4"/>
  <c r="AJ26" i="4" s="1"/>
  <c r="AE28" i="4"/>
  <c r="AJ28" i="4" s="1"/>
  <c r="AE32" i="4"/>
  <c r="AJ32" i="4" s="1"/>
  <c r="AB18" i="4"/>
  <c r="AG18" i="4" s="1"/>
  <c r="AB6" i="4"/>
  <c r="AG6" i="4" s="1"/>
  <c r="AD20" i="4"/>
  <c r="AI20" i="4" s="1"/>
  <c r="AD4" i="4"/>
  <c r="AI4" i="4" s="1"/>
  <c r="AD10" i="4"/>
  <c r="AI10" i="4" s="1"/>
  <c r="AD22" i="4"/>
  <c r="AI22" i="4" s="1"/>
  <c r="AD6" i="4"/>
  <c r="AI6" i="4" s="1"/>
  <c r="AE10" i="4"/>
  <c r="AJ10" i="4" s="1"/>
  <c r="AE30" i="4"/>
  <c r="AJ30" i="4" s="1"/>
  <c r="AC26" i="4"/>
  <c r="AH26" i="4" s="1"/>
  <c r="AC10" i="4"/>
  <c r="AH10" i="4" s="1"/>
  <c r="AB30" i="4"/>
  <c r="AG30" i="4" s="1"/>
  <c r="AB26" i="4"/>
  <c r="AG26" i="4" s="1"/>
  <c r="AB14" i="4"/>
  <c r="AG14" i="4" s="1"/>
  <c r="AD13" i="4"/>
  <c r="AI13" i="4" s="1"/>
  <c r="G11" i="5"/>
  <c r="H11" i="5" s="1"/>
  <c r="I11" i="5" s="1"/>
  <c r="J11" i="5" s="1"/>
  <c r="K11" i="5" s="1"/>
  <c r="L11" i="5" s="1"/>
  <c r="M11" i="5" s="1"/>
  <c r="N11" i="5" s="1"/>
  <c r="O11" i="5" s="1"/>
  <c r="P11" i="5" s="1"/>
  <c r="B59" i="5"/>
  <c r="C59" i="5"/>
  <c r="B27" i="5"/>
  <c r="B45" i="5" s="1"/>
  <c r="G45" i="5" s="1"/>
  <c r="H45" i="5" s="1"/>
  <c r="I45" i="5" s="1"/>
  <c r="J45" i="5" s="1"/>
  <c r="K45" i="5" s="1"/>
  <c r="L45" i="5" s="1"/>
  <c r="M45" i="5" s="1"/>
  <c r="N45" i="5" s="1"/>
  <c r="O45" i="5" s="1"/>
  <c r="P45" i="5" s="1"/>
  <c r="G27" i="5" s="1"/>
  <c r="H27" i="5" s="1"/>
  <c r="I27" i="5" s="1"/>
  <c r="J27" i="5" s="1"/>
  <c r="K27" i="5" s="1"/>
  <c r="L27" i="5" s="1"/>
  <c r="M27" i="5" s="1"/>
  <c r="N27" i="5" s="1"/>
  <c r="O27" i="5" s="1"/>
  <c r="P27" i="5" s="1"/>
  <c r="B29" i="5"/>
  <c r="B47" i="5" s="1"/>
  <c r="G47" i="5" s="1"/>
  <c r="H47" i="5" s="1"/>
  <c r="I47" i="5" s="1"/>
  <c r="J47" i="5" s="1"/>
  <c r="K47" i="5" s="1"/>
  <c r="L47" i="5" s="1"/>
  <c r="M47" i="5" s="1"/>
  <c r="N47" i="5" s="1"/>
  <c r="O47" i="5" s="1"/>
  <c r="P47" i="5" s="1"/>
  <c r="G29" i="5" s="1"/>
  <c r="H29" i="5" s="1"/>
  <c r="I29" i="5" s="1"/>
  <c r="J29" i="5" s="1"/>
  <c r="K29" i="5" s="1"/>
  <c r="L29" i="5" s="1"/>
  <c r="M29" i="5" s="1"/>
  <c r="N29" i="5" s="1"/>
  <c r="O29" i="5" s="1"/>
  <c r="P29" i="5" s="1"/>
  <c r="C43" i="5"/>
  <c r="C41" i="5"/>
  <c r="F10" i="5" l="1"/>
  <c r="F58" i="5" s="1"/>
  <c r="E16" i="5"/>
  <c r="E64" i="5" s="1"/>
  <c r="F15" i="5"/>
  <c r="F63" i="5" s="1"/>
  <c r="F31" i="5"/>
  <c r="F49" i="5" s="1"/>
  <c r="D25" i="5"/>
  <c r="D43" i="5" s="1"/>
  <c r="F16" i="5"/>
  <c r="F64" i="5" s="1"/>
  <c r="F25" i="5"/>
  <c r="F43" i="5" s="1"/>
  <c r="C17" i="5"/>
  <c r="B17" i="5" s="1"/>
  <c r="B65" i="5" s="1"/>
  <c r="G65" i="5" s="1"/>
  <c r="H65" i="5" s="1"/>
  <c r="I65" i="5" s="1"/>
  <c r="J65" i="5" s="1"/>
  <c r="K65" i="5" s="1"/>
  <c r="L65" i="5" s="1"/>
  <c r="M65" i="5" s="1"/>
  <c r="N65" i="5" s="1"/>
  <c r="O65" i="5" s="1"/>
  <c r="P65" i="5" s="1"/>
  <c r="E25" i="5"/>
  <c r="E43" i="5" s="1"/>
  <c r="F28" i="5"/>
  <c r="F46" i="5" s="1"/>
  <c r="F19" i="5"/>
  <c r="F37" i="5" s="1"/>
  <c r="C21" i="5"/>
  <c r="B21" i="5" s="1"/>
  <c r="B39" i="5" s="1"/>
  <c r="G39" i="5" s="1"/>
  <c r="H39" i="5" s="1"/>
  <c r="I39" i="5" s="1"/>
  <c r="J39" i="5" s="1"/>
  <c r="K39" i="5" s="1"/>
  <c r="L39" i="5" s="1"/>
  <c r="M39" i="5" s="1"/>
  <c r="N39" i="5" s="1"/>
  <c r="O39" i="5" s="1"/>
  <c r="P39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E28" i="5"/>
  <c r="E46" i="5" s="1"/>
  <c r="D21" i="5"/>
  <c r="D39" i="5" s="1"/>
  <c r="E13" i="5"/>
  <c r="E61" i="5" s="1"/>
  <c r="F21" i="5"/>
  <c r="F39" i="5" s="1"/>
  <c r="D22" i="5"/>
  <c r="D40" i="5" s="1"/>
  <c r="C31" i="5"/>
  <c r="B31" i="5" s="1"/>
  <c r="B49" i="5" s="1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G31" i="5" s="1"/>
  <c r="H31" i="5" s="1"/>
  <c r="I31" i="5" s="1"/>
  <c r="J31" i="5" s="1"/>
  <c r="K31" i="5" s="1"/>
  <c r="L31" i="5" s="1"/>
  <c r="M31" i="5" s="1"/>
  <c r="N31" i="5" s="1"/>
  <c r="O31" i="5" s="1"/>
  <c r="P31" i="5" s="1"/>
  <c r="E24" i="5"/>
  <c r="E42" i="5" s="1"/>
  <c r="D15" i="5"/>
  <c r="D63" i="5" s="1"/>
  <c r="E4" i="5"/>
  <c r="E52" i="5" s="1"/>
  <c r="C19" i="5"/>
  <c r="C37" i="5" s="1"/>
  <c r="F13" i="5"/>
  <c r="F61" i="5" s="1"/>
  <c r="D7" i="5"/>
  <c r="D55" i="5" s="1"/>
  <c r="C33" i="5"/>
  <c r="B33" i="5" s="1"/>
  <c r="B51" i="5" s="1"/>
  <c r="G51" i="5" s="1"/>
  <c r="H51" i="5" s="1"/>
  <c r="I51" i="5" s="1"/>
  <c r="J51" i="5" s="1"/>
  <c r="K51" i="5" s="1"/>
  <c r="L51" i="5" s="1"/>
  <c r="M51" i="5" s="1"/>
  <c r="N51" i="5" s="1"/>
  <c r="O51" i="5" s="1"/>
  <c r="P51" i="5" s="1"/>
  <c r="F17" i="5"/>
  <c r="F65" i="5" s="1"/>
  <c r="C38" i="5"/>
  <c r="B20" i="5"/>
  <c r="B38" i="5" s="1"/>
  <c r="G38" i="5" s="1"/>
  <c r="H38" i="5" s="1"/>
  <c r="I38" i="5" s="1"/>
  <c r="J38" i="5" s="1"/>
  <c r="K38" i="5" s="1"/>
  <c r="L38" i="5" s="1"/>
  <c r="M38" i="5" s="1"/>
  <c r="N38" i="5" s="1"/>
  <c r="O38" i="5" s="1"/>
  <c r="P38" i="5" s="1"/>
  <c r="G20" i="5" s="1"/>
  <c r="H20" i="5" s="1"/>
  <c r="I20" i="5" s="1"/>
  <c r="J20" i="5" s="1"/>
  <c r="K20" i="5" s="1"/>
  <c r="L20" i="5" s="1"/>
  <c r="M20" i="5" s="1"/>
  <c r="N20" i="5" s="1"/>
  <c r="O20" i="5" s="1"/>
  <c r="P20" i="5" s="1"/>
  <c r="B32" i="5"/>
  <c r="B50" i="5" s="1"/>
  <c r="G50" i="5" s="1"/>
  <c r="H50" i="5" s="1"/>
  <c r="I50" i="5" s="1"/>
  <c r="J50" i="5" s="1"/>
  <c r="K50" i="5" s="1"/>
  <c r="L50" i="5" s="1"/>
  <c r="M50" i="5" s="1"/>
  <c r="N50" i="5" s="1"/>
  <c r="O50" i="5" s="1"/>
  <c r="P50" i="5" s="1"/>
  <c r="G32" i="5" s="1"/>
  <c r="H32" i="5" s="1"/>
  <c r="I32" i="5" s="1"/>
  <c r="J32" i="5" s="1"/>
  <c r="K32" i="5" s="1"/>
  <c r="L32" i="5" s="1"/>
  <c r="M32" i="5" s="1"/>
  <c r="N32" i="5" s="1"/>
  <c r="O32" i="5" s="1"/>
  <c r="P32" i="5" s="1"/>
  <c r="C50" i="5"/>
  <c r="C60" i="5"/>
  <c r="B12" i="5"/>
  <c r="B60" i="5" s="1"/>
  <c r="C56" i="5"/>
  <c r="B8" i="5"/>
  <c r="B56" i="5" s="1"/>
  <c r="B22" i="5"/>
  <c r="B40" i="5" s="1"/>
  <c r="G40" i="5" s="1"/>
  <c r="H40" i="5" s="1"/>
  <c r="I40" i="5" s="1"/>
  <c r="J40" i="5" s="1"/>
  <c r="K40" i="5" s="1"/>
  <c r="L40" i="5" s="1"/>
  <c r="M40" i="5" s="1"/>
  <c r="N40" i="5" s="1"/>
  <c r="O40" i="5" s="1"/>
  <c r="P40" i="5" s="1"/>
  <c r="G22" i="5" s="1"/>
  <c r="H22" i="5" s="1"/>
  <c r="I22" i="5" s="1"/>
  <c r="J22" i="5" s="1"/>
  <c r="K22" i="5" s="1"/>
  <c r="L22" i="5" s="1"/>
  <c r="M22" i="5" s="1"/>
  <c r="N22" i="5" s="1"/>
  <c r="O22" i="5" s="1"/>
  <c r="P22" i="5" s="1"/>
  <c r="C40" i="5"/>
  <c r="B24" i="5"/>
  <c r="B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G24" i="5" s="1"/>
  <c r="H24" i="5" s="1"/>
  <c r="I24" i="5" s="1"/>
  <c r="J24" i="5" s="1"/>
  <c r="K24" i="5" s="1"/>
  <c r="L24" i="5" s="1"/>
  <c r="M24" i="5" s="1"/>
  <c r="N24" i="5" s="1"/>
  <c r="O24" i="5" s="1"/>
  <c r="P24" i="5" s="1"/>
  <c r="C42" i="5"/>
  <c r="B14" i="5"/>
  <c r="C62" i="5"/>
  <c r="C44" i="5"/>
  <c r="B26" i="5"/>
  <c r="B44" i="5" s="1"/>
  <c r="G44" i="5" s="1"/>
  <c r="H44" i="5" s="1"/>
  <c r="I44" i="5" s="1"/>
  <c r="J44" i="5" s="1"/>
  <c r="K44" i="5" s="1"/>
  <c r="L44" i="5" s="1"/>
  <c r="M44" i="5" s="1"/>
  <c r="N44" i="5" s="1"/>
  <c r="O44" i="5" s="1"/>
  <c r="P44" i="5" s="1"/>
  <c r="G26" i="5" s="1"/>
  <c r="H26" i="5" s="1"/>
  <c r="I26" i="5" s="1"/>
  <c r="J26" i="5" s="1"/>
  <c r="K26" i="5" s="1"/>
  <c r="L26" i="5" s="1"/>
  <c r="M26" i="5" s="1"/>
  <c r="N26" i="5" s="1"/>
  <c r="O26" i="5" s="1"/>
  <c r="P26" i="5" s="1"/>
  <c r="B7" i="5"/>
  <c r="B55" i="5" s="1"/>
  <c r="C55" i="5"/>
  <c r="C52" i="5"/>
  <c r="B4" i="5"/>
  <c r="G4" i="5" s="1"/>
  <c r="H4" i="5" s="1"/>
  <c r="I4" i="5" s="1"/>
  <c r="J4" i="5" s="1"/>
  <c r="K4" i="5" s="1"/>
  <c r="L4" i="5" s="1"/>
  <c r="M4" i="5" s="1"/>
  <c r="N4" i="5" s="1"/>
  <c r="O4" i="5" s="1"/>
  <c r="P4" i="5" s="1"/>
  <c r="C64" i="5"/>
  <c r="B16" i="5"/>
  <c r="G16" i="5" s="1"/>
  <c r="H16" i="5" s="1"/>
  <c r="I16" i="5" s="1"/>
  <c r="J16" i="5" s="1"/>
  <c r="K16" i="5" s="1"/>
  <c r="L16" i="5" s="1"/>
  <c r="M16" i="5" s="1"/>
  <c r="N16" i="5" s="1"/>
  <c r="O16" i="5" s="1"/>
  <c r="P16" i="5" s="1"/>
  <c r="B28" i="5"/>
  <c r="B46" i="5" s="1"/>
  <c r="G46" i="5" s="1"/>
  <c r="H46" i="5" s="1"/>
  <c r="I46" i="5" s="1"/>
  <c r="J46" i="5" s="1"/>
  <c r="K46" i="5" s="1"/>
  <c r="L46" i="5" s="1"/>
  <c r="M46" i="5" s="1"/>
  <c r="N46" i="5" s="1"/>
  <c r="O46" i="5" s="1"/>
  <c r="P46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C46" i="5"/>
  <c r="B9" i="5"/>
  <c r="C57" i="5"/>
  <c r="B18" i="5"/>
  <c r="G18" i="5" s="1"/>
  <c r="H18" i="5" s="1"/>
  <c r="I18" i="5" s="1"/>
  <c r="J18" i="5" s="1"/>
  <c r="K18" i="5" s="1"/>
  <c r="L18" i="5" s="1"/>
  <c r="M18" i="5" s="1"/>
  <c r="N18" i="5" s="1"/>
  <c r="O18" i="5" s="1"/>
  <c r="P18" i="5" s="1"/>
  <c r="C66" i="5"/>
  <c r="C48" i="5"/>
  <c r="B30" i="5"/>
  <c r="B48" i="5" s="1"/>
  <c r="G48" i="5" s="1"/>
  <c r="H48" i="5" s="1"/>
  <c r="I48" i="5" s="1"/>
  <c r="J48" i="5" s="1"/>
  <c r="K48" i="5" s="1"/>
  <c r="L48" i="5" s="1"/>
  <c r="M48" i="5" s="1"/>
  <c r="N48" i="5" s="1"/>
  <c r="O48" i="5" s="1"/>
  <c r="P48" i="5" s="1"/>
  <c r="G30" i="5" s="1"/>
  <c r="H30" i="5" s="1"/>
  <c r="I30" i="5" s="1"/>
  <c r="J30" i="5" s="1"/>
  <c r="K30" i="5" s="1"/>
  <c r="L30" i="5" s="1"/>
  <c r="M30" i="5" s="1"/>
  <c r="N30" i="5" s="1"/>
  <c r="O30" i="5" s="1"/>
  <c r="P30" i="5" s="1"/>
  <c r="C61" i="5"/>
  <c r="B13" i="5"/>
  <c r="B61" i="5" s="1"/>
  <c r="D46" i="5"/>
  <c r="E58" i="5"/>
  <c r="D52" i="5"/>
  <c r="D64" i="5"/>
  <c r="G5" i="5"/>
  <c r="H5" i="5" s="1"/>
  <c r="I5" i="5" s="1"/>
  <c r="J5" i="5" s="1"/>
  <c r="K5" i="5" s="1"/>
  <c r="L5" i="5" s="1"/>
  <c r="M5" i="5" s="1"/>
  <c r="N5" i="5" s="1"/>
  <c r="O5" i="5" s="1"/>
  <c r="P5" i="5" s="1"/>
  <c r="G53" i="5" s="1"/>
  <c r="H53" i="5" s="1"/>
  <c r="I53" i="5" s="1"/>
  <c r="J53" i="5" s="1"/>
  <c r="K53" i="5" s="1"/>
  <c r="L53" i="5" s="1"/>
  <c r="M53" i="5" s="1"/>
  <c r="N53" i="5" s="1"/>
  <c r="O53" i="5" s="1"/>
  <c r="P53" i="5" s="1"/>
  <c r="G59" i="5"/>
  <c r="H59" i="5" s="1"/>
  <c r="I59" i="5" s="1"/>
  <c r="J59" i="5" s="1"/>
  <c r="K59" i="5" s="1"/>
  <c r="L59" i="5" s="1"/>
  <c r="M59" i="5" s="1"/>
  <c r="N59" i="5" s="1"/>
  <c r="O59" i="5" s="1"/>
  <c r="P59" i="5" s="1"/>
  <c r="G17" i="5"/>
  <c r="H17" i="5" s="1"/>
  <c r="I17" i="5" s="1"/>
  <c r="J17" i="5" s="1"/>
  <c r="K17" i="5" s="1"/>
  <c r="L17" i="5" s="1"/>
  <c r="M17" i="5" s="1"/>
  <c r="N17" i="5" s="1"/>
  <c r="O17" i="5" s="1"/>
  <c r="P17" i="5" s="1"/>
  <c r="G33" i="5"/>
  <c r="H33" i="5" s="1"/>
  <c r="I33" i="5" s="1"/>
  <c r="J33" i="5" s="1"/>
  <c r="K33" i="5" s="1"/>
  <c r="L33" i="5" s="1"/>
  <c r="M33" i="5" s="1"/>
  <c r="N33" i="5" s="1"/>
  <c r="O33" i="5" s="1"/>
  <c r="P33" i="5" s="1"/>
  <c r="G12" i="5"/>
  <c r="H12" i="5" s="1"/>
  <c r="I12" i="5" s="1"/>
  <c r="J12" i="5" s="1"/>
  <c r="K12" i="5" s="1"/>
  <c r="L12" i="5" s="1"/>
  <c r="M12" i="5" s="1"/>
  <c r="N12" i="5" s="1"/>
  <c r="O12" i="5" s="1"/>
  <c r="P12" i="5" s="1"/>
  <c r="C49" i="5" l="1"/>
  <c r="C39" i="5"/>
  <c r="C65" i="5"/>
  <c r="C51" i="5"/>
  <c r="B19" i="5"/>
  <c r="B37" i="5" s="1"/>
  <c r="G37" i="5" s="1"/>
  <c r="H37" i="5" s="1"/>
  <c r="I37" i="5" s="1"/>
  <c r="J37" i="5" s="1"/>
  <c r="K37" i="5" s="1"/>
  <c r="L37" i="5" s="1"/>
  <c r="M37" i="5" s="1"/>
  <c r="N37" i="5" s="1"/>
  <c r="O37" i="5" s="1"/>
  <c r="P37" i="5" s="1"/>
  <c r="G19" i="5" s="1"/>
  <c r="H19" i="5" s="1"/>
  <c r="I19" i="5" s="1"/>
  <c r="J19" i="5" s="1"/>
  <c r="K19" i="5" s="1"/>
  <c r="L19" i="5" s="1"/>
  <c r="M19" i="5" s="1"/>
  <c r="N19" i="5" s="1"/>
  <c r="O19" i="5" s="1"/>
  <c r="P19" i="5" s="1"/>
  <c r="G13" i="5"/>
  <c r="H13" i="5" s="1"/>
  <c r="I13" i="5" s="1"/>
  <c r="J13" i="5" s="1"/>
  <c r="K13" i="5" s="1"/>
  <c r="L13" i="5" s="1"/>
  <c r="M13" i="5" s="1"/>
  <c r="N13" i="5" s="1"/>
  <c r="O13" i="5" s="1"/>
  <c r="P13" i="5" s="1"/>
  <c r="G61" i="5" s="1"/>
  <c r="H61" i="5" s="1"/>
  <c r="I61" i="5" s="1"/>
  <c r="J61" i="5" s="1"/>
  <c r="K61" i="5" s="1"/>
  <c r="L61" i="5" s="1"/>
  <c r="M61" i="5" s="1"/>
  <c r="N61" i="5" s="1"/>
  <c r="O61" i="5" s="1"/>
  <c r="P61" i="5" s="1"/>
  <c r="B52" i="5"/>
  <c r="G52" i="5" s="1"/>
  <c r="H52" i="5" s="1"/>
  <c r="I52" i="5" s="1"/>
  <c r="J52" i="5" s="1"/>
  <c r="K52" i="5" s="1"/>
  <c r="L52" i="5" s="1"/>
  <c r="M52" i="5" s="1"/>
  <c r="N52" i="5" s="1"/>
  <c r="O52" i="5" s="1"/>
  <c r="P52" i="5" s="1"/>
  <c r="G7" i="5"/>
  <c r="H7" i="5" s="1"/>
  <c r="I7" i="5" s="1"/>
  <c r="J7" i="5" s="1"/>
  <c r="K7" i="5" s="1"/>
  <c r="L7" i="5" s="1"/>
  <c r="M7" i="5" s="1"/>
  <c r="N7" i="5" s="1"/>
  <c r="O7" i="5" s="1"/>
  <c r="P7" i="5" s="1"/>
  <c r="G55" i="5" s="1"/>
  <c r="H55" i="5" s="1"/>
  <c r="I55" i="5" s="1"/>
  <c r="J55" i="5" s="1"/>
  <c r="K55" i="5" s="1"/>
  <c r="L55" i="5" s="1"/>
  <c r="M55" i="5" s="1"/>
  <c r="N55" i="5" s="1"/>
  <c r="O55" i="5" s="1"/>
  <c r="P55" i="5" s="1"/>
  <c r="G8" i="5"/>
  <c r="H8" i="5" s="1"/>
  <c r="I8" i="5" s="1"/>
  <c r="J8" i="5" s="1"/>
  <c r="K8" i="5" s="1"/>
  <c r="L8" i="5" s="1"/>
  <c r="M8" i="5" s="1"/>
  <c r="N8" i="5" s="1"/>
  <c r="O8" i="5" s="1"/>
  <c r="P8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B15" i="5"/>
  <c r="C63" i="5"/>
  <c r="B6" i="5"/>
  <c r="C54" i="5"/>
  <c r="B66" i="5"/>
  <c r="G66" i="5" s="1"/>
  <c r="H66" i="5" s="1"/>
  <c r="I66" i="5" s="1"/>
  <c r="J66" i="5" s="1"/>
  <c r="K66" i="5" s="1"/>
  <c r="L66" i="5" s="1"/>
  <c r="M66" i="5" s="1"/>
  <c r="N66" i="5" s="1"/>
  <c r="O66" i="5" s="1"/>
  <c r="P66" i="5" s="1"/>
  <c r="B64" i="5"/>
  <c r="G64" i="5" s="1"/>
  <c r="H64" i="5" s="1"/>
  <c r="I64" i="5" s="1"/>
  <c r="J64" i="5" s="1"/>
  <c r="K64" i="5" s="1"/>
  <c r="L64" i="5" s="1"/>
  <c r="M64" i="5" s="1"/>
  <c r="N64" i="5" s="1"/>
  <c r="O64" i="5" s="1"/>
  <c r="P64" i="5" s="1"/>
  <c r="B10" i="5"/>
  <c r="C58" i="5"/>
  <c r="B57" i="5"/>
  <c r="G9" i="5"/>
  <c r="H9" i="5" s="1"/>
  <c r="I9" i="5" s="1"/>
  <c r="J9" i="5" s="1"/>
  <c r="K9" i="5" s="1"/>
  <c r="L9" i="5" s="1"/>
  <c r="M9" i="5" s="1"/>
  <c r="N9" i="5" s="1"/>
  <c r="O9" i="5" s="1"/>
  <c r="P9" i="5" s="1"/>
  <c r="G14" i="5"/>
  <c r="H14" i="5" s="1"/>
  <c r="I14" i="5" s="1"/>
  <c r="J14" i="5" s="1"/>
  <c r="K14" i="5" s="1"/>
  <c r="L14" i="5" s="1"/>
  <c r="M14" i="5" s="1"/>
  <c r="N14" i="5" s="1"/>
  <c r="O14" i="5" s="1"/>
  <c r="P14" i="5" s="1"/>
  <c r="B62" i="5"/>
  <c r="G60" i="5"/>
  <c r="H60" i="5" s="1"/>
  <c r="I60" i="5" s="1"/>
  <c r="J60" i="5" s="1"/>
  <c r="K60" i="5" s="1"/>
  <c r="L60" i="5" s="1"/>
  <c r="M60" i="5" s="1"/>
  <c r="N60" i="5" s="1"/>
  <c r="O60" i="5" s="1"/>
  <c r="P60" i="5" s="1"/>
  <c r="G62" i="5" l="1"/>
  <c r="H62" i="5" s="1"/>
  <c r="I62" i="5" s="1"/>
  <c r="J62" i="5" s="1"/>
  <c r="K62" i="5" s="1"/>
  <c r="L62" i="5" s="1"/>
  <c r="M62" i="5" s="1"/>
  <c r="N62" i="5" s="1"/>
  <c r="O62" i="5" s="1"/>
  <c r="P62" i="5" s="1"/>
  <c r="G57" i="5"/>
  <c r="H57" i="5" s="1"/>
  <c r="I57" i="5" s="1"/>
  <c r="J57" i="5" s="1"/>
  <c r="K57" i="5" s="1"/>
  <c r="L57" i="5" s="1"/>
  <c r="M57" i="5" s="1"/>
  <c r="N57" i="5" s="1"/>
  <c r="O57" i="5" s="1"/>
  <c r="P57" i="5" s="1"/>
  <c r="B54" i="5"/>
  <c r="G6" i="5"/>
  <c r="H6" i="5" s="1"/>
  <c r="I6" i="5" s="1"/>
  <c r="J6" i="5" s="1"/>
  <c r="K6" i="5" s="1"/>
  <c r="L6" i="5" s="1"/>
  <c r="M6" i="5" s="1"/>
  <c r="N6" i="5" s="1"/>
  <c r="O6" i="5" s="1"/>
  <c r="P6" i="5" s="1"/>
  <c r="G54" i="5" s="1"/>
  <c r="H54" i="5" s="1"/>
  <c r="I54" i="5" s="1"/>
  <c r="J54" i="5" s="1"/>
  <c r="K54" i="5" s="1"/>
  <c r="L54" i="5" s="1"/>
  <c r="M54" i="5" s="1"/>
  <c r="N54" i="5" s="1"/>
  <c r="O54" i="5" s="1"/>
  <c r="P54" i="5" s="1"/>
  <c r="G10" i="5"/>
  <c r="H10" i="5" s="1"/>
  <c r="I10" i="5" s="1"/>
  <c r="J10" i="5" s="1"/>
  <c r="K10" i="5" s="1"/>
  <c r="L10" i="5" s="1"/>
  <c r="M10" i="5" s="1"/>
  <c r="N10" i="5" s="1"/>
  <c r="O10" i="5" s="1"/>
  <c r="P10" i="5" s="1"/>
  <c r="B58" i="5"/>
  <c r="G15" i="5"/>
  <c r="H15" i="5" s="1"/>
  <c r="I15" i="5" s="1"/>
  <c r="J15" i="5" s="1"/>
  <c r="K15" i="5" s="1"/>
  <c r="L15" i="5" s="1"/>
  <c r="M15" i="5" s="1"/>
  <c r="N15" i="5" s="1"/>
  <c r="O15" i="5" s="1"/>
  <c r="P15" i="5" s="1"/>
  <c r="B63" i="5"/>
  <c r="G63" i="5" l="1"/>
  <c r="H63" i="5" s="1"/>
  <c r="I63" i="5" s="1"/>
  <c r="J63" i="5" s="1"/>
  <c r="K63" i="5" s="1"/>
  <c r="L63" i="5" s="1"/>
  <c r="M63" i="5" s="1"/>
  <c r="N63" i="5" s="1"/>
  <c r="O63" i="5" s="1"/>
  <c r="P63" i="5" s="1"/>
  <c r="G58" i="5"/>
  <c r="H58" i="5" s="1"/>
  <c r="I58" i="5" s="1"/>
  <c r="J58" i="5" s="1"/>
  <c r="K58" i="5" s="1"/>
  <c r="L58" i="5" s="1"/>
  <c r="M58" i="5" s="1"/>
  <c r="N58" i="5" s="1"/>
  <c r="O58" i="5" s="1"/>
  <c r="P58" i="5" s="1"/>
</calcChain>
</file>

<file path=xl/sharedStrings.xml><?xml version="1.0" encoding="utf-8"?>
<sst xmlns="http://schemas.openxmlformats.org/spreadsheetml/2006/main" count="368" uniqueCount="284">
  <si>
    <t>第 一 回 合</t>
  </si>
  <si>
    <t>姓      名</t>
  </si>
  <si>
    <t>洞-組</t>
    <phoneticPr fontId="1" type="noConversion"/>
  </si>
  <si>
    <t>時間</t>
    <phoneticPr fontId="1" type="noConversion"/>
  </si>
  <si>
    <t>注意事項：</t>
    <phoneticPr fontId="1" type="noConversion"/>
  </si>
  <si>
    <t xml:space="preserve">    一參加比賽選手，請於出發前20分鐘向大會報到，並於開球前10分鐘至發球台等候開球及領取記分卡(超過時
        間者各罰二桿)。
    二如因故不克參加，須於比賽前二天持假單(附證明文件)向本會請假。無故缺度者，將提報大會懲處。
    三比賽回合中禁止在場內抽菸，嚼食檳榔，禁止使用任何電子儀器(違者第一次罰二桿，第二次取消資格)。
    四有關比賽訊息及編組表於每回合前一日晚上公告於高協網站。</t>
    <phoneticPr fontId="1" type="noConversion"/>
  </si>
  <si>
    <t>洞-組</t>
    <phoneticPr fontId="1" type="noConversion"/>
  </si>
  <si>
    <t>時間</t>
    <phoneticPr fontId="1" type="noConversion"/>
  </si>
  <si>
    <t>注意事項：</t>
    <phoneticPr fontId="1" type="noConversion"/>
  </si>
  <si>
    <t xml:space="preserve">    一參加比賽選手，請於出發前20分鐘向大會報到，並於開球前10分鐘至發球台等候開球及領取記分卡(超過時
        間者各罰二桿)。
    二如因故不克參加，須於比賽前二天持假單(附證明文件)向本會請假。無故缺度者，將提報大會懲處。
    三比賽回合中禁止在場內抽菸，嚼食檳榔，禁止使用任何電子儀器(違者第一次罰二桿，第二次取消資格)。
    四有關比賽訊息及編組表於每回合前一日晚上公告於高協網站。</t>
    <phoneticPr fontId="1" type="noConversion"/>
  </si>
  <si>
    <t>洞-組</t>
    <phoneticPr fontId="1" type="noConversion"/>
  </si>
  <si>
    <t>時間</t>
    <phoneticPr fontId="1" type="noConversion"/>
  </si>
  <si>
    <t>注意事項：</t>
    <phoneticPr fontId="1" type="noConversion"/>
  </si>
  <si>
    <t xml:space="preserve">    一參加比賽選手，請於出發前20分鐘向大會報到，並於開球前10分鐘至發球台等候開球及領取記分卡(超過時
        間者各罰二桿)。
    二如因故不克參加，須於比賽前二天持假單(附證明文件)向本會請假。無故缺度者，將提報大會懲處。
    三比賽回合中禁止在場內抽菸，嚼食檳榔，禁止使用任何電子儀器(違者第一次罰二桿，第二次取消資格)。
    四有關比賽訊息及編組表於每回合前一日晚上公告於高協網站。</t>
    <phoneticPr fontId="1" type="noConversion"/>
  </si>
  <si>
    <t/>
  </si>
  <si>
    <t>第 二 回 合</t>
    <phoneticPr fontId="1" type="noConversion"/>
  </si>
  <si>
    <t>第 一 回 合</t>
    <phoneticPr fontId="1" type="noConversion"/>
  </si>
  <si>
    <t>第 二 回 合</t>
    <phoneticPr fontId="1" type="noConversion"/>
  </si>
  <si>
    <t>傅　筑  女Ｃ</t>
  </si>
  <si>
    <t>賴思彤  女Ｃ</t>
  </si>
  <si>
    <t>唐佳佑  女Ｃ</t>
  </si>
  <si>
    <t>黃楷雯  女Ｃ</t>
  </si>
  <si>
    <t>劉芃姍  女Ｃ</t>
  </si>
  <si>
    <t>曾　楨  女Ｃ</t>
  </si>
  <si>
    <t>周書羽  女Ｃ</t>
  </si>
  <si>
    <t>尤芯葦  女Ｃ</t>
  </si>
  <si>
    <t>黃亭瑄  女Ｄ</t>
  </si>
  <si>
    <t>陳宗侖  男Ｄ</t>
  </si>
  <si>
    <t>林凡凱  男Ｄ</t>
  </si>
  <si>
    <t>葉宇桓  男Ｄ</t>
  </si>
  <si>
    <t>黃伯恩  男Ｄ</t>
  </si>
  <si>
    <t>劉彧丞  男Ｄ</t>
  </si>
  <si>
    <t>謝佳叡  男Ｄ</t>
  </si>
  <si>
    <t>黃至晨  男Ｄ</t>
  </si>
  <si>
    <t>陳宣佾  男Ｄ</t>
  </si>
  <si>
    <t>鄧庭宇  男Ｄ</t>
  </si>
  <si>
    <t>佐佐木雪繪  女Ａ</t>
  </si>
  <si>
    <t>張予禎  女Ａ</t>
  </si>
  <si>
    <t>張倚嘉  女Ａ</t>
  </si>
  <si>
    <t>溫　娣  女Ａ</t>
  </si>
  <si>
    <t>溫茜婷  女Ａ</t>
  </si>
  <si>
    <t>唐瑋安  女Ａ</t>
  </si>
  <si>
    <t>戴嘉汶  女Ａ</t>
  </si>
  <si>
    <t>毛怜絜  女Ａ</t>
  </si>
  <si>
    <t>郭涵涓  女Ａ</t>
  </si>
  <si>
    <t>周咨佑  女Ａ</t>
  </si>
  <si>
    <t>賴怡廷  女Ａ</t>
  </si>
  <si>
    <t>劉慧庭  女Ａ</t>
  </si>
  <si>
    <t>黃筠筑  女Ａ</t>
  </si>
  <si>
    <t>陳　萱  女Ａ</t>
  </si>
  <si>
    <t>李昱伶  女Ａ</t>
  </si>
  <si>
    <t>梁祺芬  女Ａ</t>
  </si>
  <si>
    <t>吳佳瑩  女Ａ</t>
  </si>
  <si>
    <t>馬齊陽  男Ａ</t>
  </si>
  <si>
    <t>黃千鴻  男Ａ</t>
  </si>
  <si>
    <t>張鈞沂  男Ａ</t>
  </si>
  <si>
    <t>許育誠  男Ａ</t>
  </si>
  <si>
    <t>陳傑生  男Ａ</t>
  </si>
  <si>
    <t>楊　傑  男Ａ</t>
  </si>
  <si>
    <t>巫耀微  男Ａ</t>
  </si>
  <si>
    <t>方傳崴  男Ａ</t>
  </si>
  <si>
    <t>張佑健  男Ａ</t>
  </si>
  <si>
    <t>賀威瑋  男Ａ</t>
  </si>
  <si>
    <t>葉　甫  男Ａ</t>
  </si>
  <si>
    <t>駱則維  男Ａ</t>
  </si>
  <si>
    <t>黃泊淵  男Ａ</t>
  </si>
  <si>
    <t>蔡凱任  男Ａ</t>
  </si>
  <si>
    <t>林煒傑  男Ａ</t>
  </si>
  <si>
    <t>江以晨  男Ａ</t>
  </si>
  <si>
    <t>沈威成  男Ａ</t>
  </si>
  <si>
    <t>李昭樺  男Ａ</t>
  </si>
  <si>
    <t>王璽安  男Ａ</t>
  </si>
  <si>
    <t>張榮峻  男Ａ</t>
  </si>
  <si>
    <t>羅士堯  男Ａ</t>
  </si>
  <si>
    <t>林柏毅  男Ａ</t>
  </si>
  <si>
    <t>陳威勝  男Ａ</t>
  </si>
  <si>
    <t>劉威汎  男Ａ</t>
  </si>
  <si>
    <t>葉蔚廷  男Ａ</t>
  </si>
  <si>
    <t>何易叡  男Ａ</t>
  </si>
  <si>
    <t>鍾力新  男Ａ</t>
  </si>
  <si>
    <t>蔡顓至  男Ａ</t>
  </si>
  <si>
    <t>黃冠勳  男Ａ</t>
  </si>
  <si>
    <t>許瑋哲  男Ａ</t>
  </si>
  <si>
    <t>周子霖  男Ｃ</t>
  </si>
  <si>
    <t>林銓泰  男Ｃ</t>
  </si>
  <si>
    <t>葉佳胤  男Ｃ</t>
  </si>
  <si>
    <t>李明隆  男Ｃ</t>
  </si>
  <si>
    <t>廖家呈  男Ｃ</t>
  </si>
  <si>
    <t>黃而夫  男Ｃ</t>
  </si>
  <si>
    <t>劉殷睿  男Ｃ</t>
  </si>
  <si>
    <t>范智閎  男Ｃ</t>
  </si>
  <si>
    <t>洪棋剴  男Ｃ</t>
  </si>
  <si>
    <t>陳頎森  男Ｃ</t>
  </si>
  <si>
    <t>陳佑宇  男Ｃ</t>
  </si>
  <si>
    <t>廖崇漢  男Ｃ</t>
  </si>
  <si>
    <t>廖庭毅  男Ｃ</t>
  </si>
  <si>
    <t>楊鎮謙  男Ｂ</t>
  </si>
  <si>
    <t>莊旻勳  男Ｂ</t>
  </si>
  <si>
    <t>林晉永  男Ｂ</t>
  </si>
  <si>
    <t>張鈞翔  男Ｂ</t>
  </si>
  <si>
    <t>詹佳翰  男Ｂ</t>
  </si>
  <si>
    <t>郭謙羿  男Ｂ</t>
  </si>
  <si>
    <t>林紹白  男Ｂ</t>
  </si>
  <si>
    <t>周柏岳  男Ｂ</t>
  </si>
  <si>
    <t>徐仕翰  男Ｂ</t>
  </si>
  <si>
    <t>林尚澤  男Ｂ</t>
  </si>
  <si>
    <t>徐嘉哲  男Ｂ</t>
  </si>
  <si>
    <t>黃泊儒  男Ｂ</t>
  </si>
  <si>
    <t>陳宥蓁  男Ｂ</t>
  </si>
  <si>
    <t>黃至翊  男Ｂ</t>
  </si>
  <si>
    <t>楊凱鈞  男Ｂ</t>
  </si>
  <si>
    <t>蔡雨達  男Ｂ</t>
  </si>
  <si>
    <t>余明鴻  男Ｂ</t>
  </si>
  <si>
    <t>孔德恕  男Ｂ</t>
  </si>
  <si>
    <t>許維宸  男Ｂ</t>
  </si>
  <si>
    <t>沙比亞特馬克  男Ｂ</t>
  </si>
  <si>
    <t>賴品呈  男Ｂ</t>
  </si>
  <si>
    <t>賴品均  男Ｂ</t>
  </si>
  <si>
    <t>潘繹凱  男Ｂ</t>
  </si>
  <si>
    <t>賴柏源  男Ｂ</t>
  </si>
  <si>
    <t>黃郁翔  男Ｂ</t>
  </si>
  <si>
    <t>黃至謙  男Ｂ</t>
  </si>
  <si>
    <t>黃承瀚  男Ｂ</t>
  </si>
  <si>
    <t>郭翰農  男Ｂ</t>
  </si>
  <si>
    <t>蔡程洋  男Ｂ</t>
  </si>
  <si>
    <t>陳霆宇  男Ｂ</t>
  </si>
  <si>
    <t>沈鈞皓  男Ｂ</t>
  </si>
  <si>
    <t>周雨農  男Ｂ</t>
  </si>
  <si>
    <t>黃鈺睿  男Ｂ</t>
  </si>
  <si>
    <t>張庭碩  男Ｂ</t>
  </si>
  <si>
    <t>鄧庭皓  男Ｂ</t>
  </si>
  <si>
    <t>謝霆葳  男Ｂ</t>
  </si>
  <si>
    <t>曾宜玟  女Ｂ</t>
  </si>
  <si>
    <t>侯羽薔  女Ｂ</t>
  </si>
  <si>
    <t>林冠妤  女Ｂ</t>
  </si>
  <si>
    <t>周翊庭  女Ｂ</t>
  </si>
  <si>
    <t>黃郁評  女Ｂ</t>
  </si>
  <si>
    <t>盧玟諭  女Ｂ</t>
  </si>
  <si>
    <t>劉少允  女Ｂ</t>
  </si>
  <si>
    <t>林子涵  女Ｂ</t>
  </si>
  <si>
    <t>楊棋文  女Ｂ</t>
  </si>
  <si>
    <t>蔡褘佳  女Ｂ</t>
  </si>
  <si>
    <t>鄭熙叡  女Ｂ</t>
  </si>
  <si>
    <t>陳姿凝  女Ｂ</t>
  </si>
  <si>
    <t>許諾心  女Ｂ</t>
  </si>
  <si>
    <t>盧昕妤  女Ｂ</t>
  </si>
  <si>
    <t>蔡喬安  女Ｂ</t>
  </si>
  <si>
    <t>旭陽高爾夫俱樂部</t>
  </si>
  <si>
    <t>Hole</t>
    <phoneticPr fontId="1" type="noConversion"/>
  </si>
  <si>
    <t>Par</t>
    <phoneticPr fontId="1" type="noConversion"/>
  </si>
  <si>
    <t>Out開球</t>
    <phoneticPr fontId="1" type="noConversion"/>
  </si>
  <si>
    <t>In開球</t>
    <phoneticPr fontId="1" type="noConversion"/>
  </si>
  <si>
    <t>Hole</t>
    <phoneticPr fontId="1" type="noConversion"/>
  </si>
  <si>
    <t>Par</t>
    <phoneticPr fontId="1" type="noConversion"/>
  </si>
  <si>
    <t>In開球</t>
    <phoneticPr fontId="1" type="noConversion"/>
  </si>
  <si>
    <t>名稱：</t>
    <phoneticPr fontId="1" type="noConversion"/>
  </si>
  <si>
    <t>渣打全國業餘高爾夫2014年5月份北區分區月賽</t>
    <phoneticPr fontId="1" type="noConversion"/>
  </si>
  <si>
    <t>地點：</t>
    <phoneticPr fontId="1" type="noConversion"/>
  </si>
  <si>
    <t>日期：</t>
    <phoneticPr fontId="1" type="noConversion"/>
  </si>
  <si>
    <t>Hole：</t>
    <phoneticPr fontId="1" type="noConversion"/>
  </si>
  <si>
    <t>Par：</t>
    <phoneticPr fontId="1" type="noConversion"/>
  </si>
  <si>
    <t>Time：</t>
    <phoneticPr fontId="1" type="noConversion"/>
  </si>
  <si>
    <t>開球：</t>
    <phoneticPr fontId="1" type="noConversion"/>
  </si>
  <si>
    <t>間隔：</t>
    <phoneticPr fontId="1" type="noConversion"/>
  </si>
  <si>
    <t>各球場標準桿</t>
    <phoneticPr fontId="1" type="noConversion"/>
  </si>
  <si>
    <t>揚昇高爾夫鄉村俱樂部</t>
    <phoneticPr fontId="1" type="noConversion"/>
  </si>
  <si>
    <t>再興高爾夫俱樂部</t>
    <phoneticPr fontId="1" type="noConversion"/>
  </si>
  <si>
    <t>老爺關西高爾夫球場</t>
    <phoneticPr fontId="1" type="noConversion"/>
  </si>
  <si>
    <t>北海高爾夫鄉村俱樂部</t>
    <phoneticPr fontId="1" type="noConversion"/>
  </si>
  <si>
    <t>立益高爾夫球場</t>
    <phoneticPr fontId="1" type="noConversion"/>
  </si>
  <si>
    <t>山溪地高爾夫俱樂部</t>
    <phoneticPr fontId="1" type="noConversion"/>
  </si>
  <si>
    <t>旭陽高爾夫俱樂部</t>
    <phoneticPr fontId="1" type="noConversion"/>
  </si>
  <si>
    <t>大屯高爾夫球場</t>
    <phoneticPr fontId="1" type="noConversion"/>
  </si>
  <si>
    <t>東方日星高爾夫球場</t>
    <phoneticPr fontId="1" type="noConversion"/>
  </si>
  <si>
    <t>Out-01</t>
  </si>
  <si>
    <t>Out-02</t>
  </si>
  <si>
    <t>Out-03</t>
  </si>
  <si>
    <t>Out-04</t>
  </si>
  <si>
    <t>Out-05</t>
  </si>
  <si>
    <t>Out-06</t>
  </si>
  <si>
    <t>Out-07</t>
  </si>
  <si>
    <t>Out-08</t>
  </si>
  <si>
    <t>In-01</t>
  </si>
  <si>
    <t>In-02</t>
  </si>
  <si>
    <t>In-03</t>
  </si>
  <si>
    <t>In-04</t>
  </si>
  <si>
    <t>In-05</t>
  </si>
  <si>
    <t>In-06</t>
  </si>
  <si>
    <t>In-07</t>
  </si>
  <si>
    <t>In-08</t>
  </si>
  <si>
    <t>In-09</t>
  </si>
  <si>
    <t>Out-09</t>
  </si>
  <si>
    <t>Out-10</t>
  </si>
  <si>
    <t>Out-11</t>
  </si>
  <si>
    <t>Out-12</t>
  </si>
  <si>
    <t>In-10</t>
  </si>
  <si>
    <t>In-11</t>
  </si>
  <si>
    <t>In-12</t>
  </si>
  <si>
    <t>In-13</t>
  </si>
  <si>
    <t>In-14</t>
  </si>
  <si>
    <t>安禾佑  女Ｃ</t>
  </si>
  <si>
    <t>劉可艾  女Ｃ</t>
  </si>
  <si>
    <t>鄭心瑋  女Ｄ</t>
  </si>
  <si>
    <t>林宸諒  男Ｄ</t>
  </si>
  <si>
    <t>駱蔓萱  女Ａ</t>
  </si>
  <si>
    <t>李佳琳  女Ａ</t>
  </si>
  <si>
    <t>張　筠  女Ａ</t>
  </si>
  <si>
    <t>石澄璇  女Ａ</t>
  </si>
  <si>
    <t>張　琳  女Ａ</t>
  </si>
  <si>
    <t>徐仁尉  男Ａ</t>
  </si>
  <si>
    <t>蔡岷宏  男Ａ</t>
  </si>
  <si>
    <t>廖崇廷  男Ａ</t>
  </si>
  <si>
    <t>葉東霖  男Ａ</t>
  </si>
  <si>
    <t>鄭馨緯  男Ｃ</t>
  </si>
  <si>
    <t>朱柏瑞  男Ｃ</t>
  </si>
  <si>
    <t>黃元甫  男Ｃ</t>
  </si>
  <si>
    <t>歐　洋  男Ｃ</t>
  </si>
  <si>
    <t>吳允植  男Ｃ</t>
  </si>
  <si>
    <t>林家榆  女Ｂ</t>
  </si>
  <si>
    <t>劉若瑄  女Ｂ</t>
  </si>
  <si>
    <t>張亞琦  女Ｂ</t>
  </si>
  <si>
    <t>羅政元  男Ｂ</t>
  </si>
  <si>
    <t>徐兆維  男Ｂ</t>
  </si>
  <si>
    <t>葉佳運  男Ｂ</t>
  </si>
  <si>
    <t>莊文諺  男Ｂ</t>
  </si>
  <si>
    <t>陳　澤  男Ｂ</t>
  </si>
  <si>
    <t>佐佐木崇峻  男Ｂ</t>
    <phoneticPr fontId="1" type="noConversion"/>
  </si>
  <si>
    <t>蔡喬安  女Ｂ  90 桿</t>
  </si>
  <si>
    <t>許諾心  女Ｂ  90 桿</t>
  </si>
  <si>
    <t>陳姿凝  女Ｂ  93 桿</t>
  </si>
  <si>
    <t>侯羽薔  女Ｂ  86 桿</t>
  </si>
  <si>
    <t>楊棋文  女Ｂ  87 桿</t>
  </si>
  <si>
    <t>蔡褘佳  女Ｂ  89 桿</t>
  </si>
  <si>
    <t>劉若瑄  女Ｂ  89 桿</t>
  </si>
  <si>
    <t>盧玟諭  女Ｂ  81 桿</t>
  </si>
  <si>
    <t>黃郁評  女Ｂ  82 桿</t>
  </si>
  <si>
    <t>周翊庭  女Ｂ  83 桿</t>
  </si>
  <si>
    <t>鄭熙叡  女Ｂ  84 桿</t>
  </si>
  <si>
    <t>林子涵  女Ｂ  75 桿</t>
  </si>
  <si>
    <t>林冠妤  女Ｂ  78 桿</t>
  </si>
  <si>
    <t>林家榆  女Ｂ  80 桿</t>
  </si>
  <si>
    <t>張亞琦  女Ｂ  81 桿</t>
  </si>
  <si>
    <t>賴品呈  男Ｂ  110 桿</t>
  </si>
  <si>
    <t>賴品均  男Ｂ  110 桿</t>
  </si>
  <si>
    <t>黃至謙  男Ｂ  117 桿</t>
  </si>
  <si>
    <t>鄧庭皓  男Ｂ  101 桿</t>
  </si>
  <si>
    <t>徐仕翰  男Ｂ  105 桿</t>
  </si>
  <si>
    <t>郭謙羿  男Ｂ  106 桿</t>
  </si>
  <si>
    <t>黃承瀚  男Ｂ  93 桿</t>
  </si>
  <si>
    <t>黃泊儒  男Ｂ  95 桿</t>
  </si>
  <si>
    <t>佐佐木崇峻  男Ｂ  97 桿</t>
  </si>
  <si>
    <t>莊旻勳  男Ｂ  100 桿</t>
  </si>
  <si>
    <t>周雨農  男Ｂ  89 桿</t>
  </si>
  <si>
    <t>林晉永  男Ｂ  91 桿</t>
  </si>
  <si>
    <t>黃鈺睿  男Ｂ  92 桿</t>
  </si>
  <si>
    <t>莊文諺  男Ｂ  92 桿</t>
  </si>
  <si>
    <t>葉佳運  男Ｂ  88 桿</t>
  </si>
  <si>
    <t>陳　澤  男Ｂ  89 桿</t>
  </si>
  <si>
    <t>林紹白  男Ｂ  89 桿</t>
  </si>
  <si>
    <t>余明鴻  男Ｂ  89 桿</t>
  </si>
  <si>
    <t>黃至翊  男Ｂ  85 桿</t>
  </si>
  <si>
    <t>楊凱鈞  男Ｂ  87 桿</t>
  </si>
  <si>
    <t>孔德恕  男Ｂ  87 桿</t>
  </si>
  <si>
    <t>羅政元  男Ｂ  87 桿</t>
  </si>
  <si>
    <t>徐兆維  男Ｂ  83 桿</t>
  </si>
  <si>
    <t>賴柏源  男Ｂ  83 桿</t>
  </si>
  <si>
    <t>潘繹凱  男Ｂ  84 桿</t>
  </si>
  <si>
    <t>陳霆宇  男Ｂ  85 桿</t>
  </si>
  <si>
    <t>沙比亞特馬克  男Ｂ  80 桿</t>
  </si>
  <si>
    <t>郭翰農  男Ｂ  81 桿</t>
  </si>
  <si>
    <t>楊鎮謙  男Ｂ  82 桿</t>
  </si>
  <si>
    <t>詹佳翰  男Ｂ  82 桿</t>
  </si>
  <si>
    <t>周柏岳  男Ｂ  79 桿</t>
  </si>
  <si>
    <t>張鈞翔  男Ｂ  79 桿</t>
  </si>
  <si>
    <t>許維宸  男Ｂ  80 桿</t>
  </si>
  <si>
    <t>張庭碩  男Ｂ  80 桿</t>
  </si>
  <si>
    <t>蔡雨達  男Ｂ  76 桿</t>
  </si>
  <si>
    <t>林尚澤  男Ｂ  77 桿</t>
  </si>
  <si>
    <t>徐嘉哲  男Ｂ  79 桿</t>
  </si>
  <si>
    <t>沈鈞皓  男Ｂ  79 桿</t>
  </si>
  <si>
    <t>蔡程洋  男Ｂ  71 桿</t>
  </si>
  <si>
    <t>陳宥蓁  男Ｂ  73 桿</t>
  </si>
  <si>
    <t>黃郁翔  男Ｂ  75 桿</t>
  </si>
  <si>
    <t>謝霆葳  男Ｂ  75 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</si>
</sst>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76" formatCode="&quot;日期：&quot;yyyy/mm/dd"/>
    <numFmt numFmtId="177" formatCode="h:mm;@"/>
    <numFmt numFmtId="178" formatCode="0\ &quot;人&quot;"/>
    <numFmt numFmtId="179" formatCode="m&quot;月&quot;d&quot;日&quot;"/>
    <numFmt numFmtId="180" formatCode="&quot;Round  &quot;0"/>
    <numFmt numFmtId="181" formatCode="yyyy/mm/dd"/>
    <numFmt numFmtId="182" formatCode="&quot;Start #&quot;0"/>
    <numFmt numFmtId="183" formatCode="0;;;@"/>
    <numFmt numFmtId="184" formatCode="h:mm"/>
    <numFmt numFmtId="185" formatCode="[$-404]ggge&quot;年&quot;mm&quot;月&quot;dd&quot;日&quot;;@"/>
    <numFmt numFmtId="186" formatCode="yyyy/mm/dd;@"/>
    <numFmt numFmtId="187" formatCode="0_ &quot;分鐘&quot;"/>
    <numFmt numFmtId="188" formatCode="0_ &quot;人&quot;"/>
    <numFmt numFmtId="189" formatCode="[=1]&quot;1.揚昇高爾夫鄉村俱樂部&quot;;General"/>
    <numFmt numFmtId="190" formatCode="[=1]&quot;揚昇高爾夫鄉村俱樂部&quot;;General"/>
    <numFmt numFmtId="191" formatCode="[=2]&quot;再興高爾年夫俱樂部&quot;;General"/>
    <numFmt numFmtId="192" formatCode="[=3]&quot;老爺關西高爾夫球場&quot;;General"/>
    <numFmt numFmtId="193" formatCode="[=4]&quot;北海高爾夫鄉村俱樂部&quot;;General"/>
    <numFmt numFmtId="194" formatCode="[=5]&quot;立益高爾夫球場&quot;;General"/>
    <numFmt numFmtId="195" formatCode="[=6]&quot;山溪地高爾夫俱樂部&quot;;General"/>
    <numFmt numFmtId="196" formatCode="[=7]&quot;旭陽高爾夫俱樂部&quot;;General"/>
    <numFmt numFmtId="197" formatCode="[=8]&quot;大屯高爾夫球場&quot;;General"/>
    <numFmt numFmtId="198" formatCode="[=9]&quot;東方日星高爾夫球場&quot;;General"/>
  </numFmts>
  <fonts count="16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6"/>
      <name val="華康行書體"/>
      <family val="3"/>
      <charset val="136"/>
    </font>
    <font>
      <sz val="12"/>
      <name val="Times New Roman"/>
      <family val="1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8"/>
      <color theme="1"/>
      <name val="新細明體"/>
      <family val="1"/>
      <charset val="136"/>
      <scheme val="minor"/>
    </font>
    <font>
      <b/>
      <sz val="14"/>
      <color theme="1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  <fill>
      <patternFill patternType="solid">
        <fgColor theme="6" tint="0.79998168889431442"/>
        <bgColor indexed="65"/>
      </patternFill>
    </fill>
    <fill>
      <patternFill patternType="solid">
        <fgColor theme="0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77" fontId="7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77" fontId="7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>
      <alignment vertical="center"/>
    </xf>
    <xf numFmtId="178" fontId="0" fillId="0" borderId="0" xfId="0" applyNumberFormat="1" applyAlignment="1">
      <alignment horizontal="center" vertical="center"/>
    </xf>
    <xf numFmtId="179" fontId="7" fillId="2" borderId="7" xfId="0" quotePrefix="1" applyNumberFormat="1" applyFont="1" applyFill="1" applyBorder="1" applyAlignment="1">
      <alignment horizontal="center" vertical="center"/>
    </xf>
    <xf numFmtId="0" fontId="7" fillId="2" borderId="7" xfId="0" quotePrefix="1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1" fontId="8" fillId="2" borderId="0" xfId="0" applyNumberFormat="1" applyFont="1" applyFill="1" applyAlignment="1">
      <alignment horizontal="right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80" fontId="10" fillId="0" borderId="0" xfId="0" applyNumberFormat="1" applyFont="1" applyAlignment="1">
      <alignment vertical="center"/>
    </xf>
    <xf numFmtId="0" fontId="0" fillId="0" borderId="29" xfId="0" applyBorder="1">
      <alignment vertical="center"/>
    </xf>
    <xf numFmtId="182" fontId="10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83" fontId="10" fillId="0" borderId="16" xfId="0" applyNumberFormat="1" applyFont="1" applyBorder="1" applyAlignment="1">
      <alignment horizontal="center" vertical="center"/>
    </xf>
    <xf numFmtId="184" fontId="10" fillId="0" borderId="17" xfId="0" applyNumberFormat="1" applyFont="1" applyBorder="1" applyAlignment="1">
      <alignment horizontal="left" vertical="center"/>
    </xf>
    <xf numFmtId="184" fontId="10" fillId="0" borderId="18" xfId="0" applyNumberFormat="1" applyFont="1" applyBorder="1" applyAlignment="1">
      <alignment horizontal="left" vertical="center"/>
    </xf>
    <xf numFmtId="184" fontId="10" fillId="0" borderId="16" xfId="0" applyNumberFormat="1" applyFont="1" applyBorder="1" applyAlignment="1">
      <alignment horizontal="left" vertical="center"/>
    </xf>
    <xf numFmtId="183" fontId="10" fillId="0" borderId="19" xfId="0" applyNumberFormat="1" applyFont="1" applyBorder="1" applyAlignment="1">
      <alignment horizontal="center" vertical="center"/>
    </xf>
    <xf numFmtId="184" fontId="10" fillId="0" borderId="0" xfId="0" applyNumberFormat="1" applyFont="1" applyBorder="1" applyAlignment="1">
      <alignment horizontal="left" vertical="center"/>
    </xf>
    <xf numFmtId="184" fontId="10" fillId="0" borderId="20" xfId="0" applyNumberFormat="1" applyFont="1" applyBorder="1" applyAlignment="1">
      <alignment horizontal="left" vertical="center"/>
    </xf>
    <xf numFmtId="184" fontId="10" fillId="0" borderId="19" xfId="0" applyNumberFormat="1" applyFont="1" applyBorder="1" applyAlignment="1">
      <alignment horizontal="left" vertical="center"/>
    </xf>
    <xf numFmtId="183" fontId="10" fillId="0" borderId="21" xfId="0" applyNumberFormat="1" applyFont="1" applyBorder="1" applyAlignment="1">
      <alignment horizontal="center" vertical="center"/>
    </xf>
    <xf numFmtId="184" fontId="10" fillId="0" borderId="22" xfId="0" applyNumberFormat="1" applyFont="1" applyBorder="1" applyAlignment="1">
      <alignment horizontal="left" vertical="center"/>
    </xf>
    <xf numFmtId="184" fontId="10" fillId="0" borderId="23" xfId="0" applyNumberFormat="1" applyFont="1" applyBorder="1" applyAlignment="1">
      <alignment horizontal="left" vertical="center"/>
    </xf>
    <xf numFmtId="184" fontId="10" fillId="0" borderId="21" xfId="0" applyNumberFormat="1" applyFont="1" applyBorder="1" applyAlignment="1">
      <alignment horizontal="left" vertical="center"/>
    </xf>
    <xf numFmtId="180" fontId="10" fillId="0" borderId="0" xfId="0" applyNumberFormat="1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183" fontId="10" fillId="0" borderId="15" xfId="0" applyNumberFormat="1" applyFont="1" applyBorder="1" applyAlignment="1">
      <alignment horizontal="center" vertical="center"/>
    </xf>
    <xf numFmtId="183" fontId="10" fillId="0" borderId="24" xfId="0" applyNumberFormat="1" applyFont="1" applyBorder="1" applyAlignment="1">
      <alignment horizontal="center" vertical="center"/>
    </xf>
    <xf numFmtId="183" fontId="10" fillId="0" borderId="25" xfId="0" applyNumberFormat="1" applyFont="1" applyBorder="1" applyAlignment="1">
      <alignment horizontal="center" vertical="center"/>
    </xf>
    <xf numFmtId="183" fontId="11" fillId="0" borderId="17" xfId="0" applyNumberFormat="1" applyFont="1" applyBorder="1">
      <alignment vertical="center"/>
    </xf>
    <xf numFmtId="181" fontId="0" fillId="0" borderId="0" xfId="0" applyNumberForma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vertical="top" justifyLastLine="1"/>
    </xf>
    <xf numFmtId="0" fontId="4" fillId="2" borderId="27" xfId="0" applyFont="1" applyFill="1" applyBorder="1" applyAlignment="1">
      <alignment vertical="top" justifyLastLine="1"/>
    </xf>
    <xf numFmtId="0" fontId="4" fillId="3" borderId="0" xfId="0" applyFont="1" applyFill="1" applyAlignment="1">
      <alignment vertical="top" justifyLastLine="1"/>
    </xf>
    <xf numFmtId="0" fontId="2" fillId="2" borderId="26" xfId="0" applyFont="1" applyFill="1" applyBorder="1" applyAlignment="1">
      <alignment vertical="center"/>
    </xf>
    <xf numFmtId="0" fontId="0" fillId="2" borderId="23" xfId="0" applyFill="1" applyBorder="1">
      <alignment vertical="center"/>
    </xf>
    <xf numFmtId="0" fontId="0" fillId="3" borderId="0" xfId="0" applyFill="1">
      <alignment vertical="center"/>
    </xf>
    <xf numFmtId="185" fontId="2" fillId="3" borderId="16" xfId="0" applyNumberFormat="1" applyFont="1" applyFill="1" applyBorder="1" applyAlignment="1">
      <alignment horizontal="center" vertical="center"/>
    </xf>
    <xf numFmtId="185" fontId="5" fillId="2" borderId="27" xfId="0" applyNumberFormat="1" applyFont="1" applyFill="1" applyBorder="1" applyAlignment="1">
      <alignment horizontal="left" vertical="center"/>
    </xf>
    <xf numFmtId="0" fontId="0" fillId="2" borderId="27" xfId="0" applyFill="1" applyBorder="1">
      <alignment vertical="center"/>
    </xf>
    <xf numFmtId="0" fontId="12" fillId="3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185" fontId="2" fillId="3" borderId="8" xfId="0" applyNumberFormat="1" applyFont="1" applyFill="1" applyBorder="1" applyAlignment="1">
      <alignment horizontal="center" vertical="center"/>
    </xf>
    <xf numFmtId="185" fontId="2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188" fontId="12" fillId="3" borderId="0" xfId="0" applyNumberFormat="1" applyFont="1" applyFill="1" applyAlignment="1">
      <alignment vertical="center"/>
    </xf>
    <xf numFmtId="0" fontId="0" fillId="4" borderId="8" xfId="0" applyFill="1" applyBorder="1" applyAlignment="1">
      <alignment horizontal="center" vertical="center"/>
    </xf>
    <xf numFmtId="0" fontId="2" fillId="2" borderId="2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top" justifyLastLine="1"/>
    </xf>
    <xf numFmtId="0" fontId="2" fillId="2" borderId="30" xfId="0" applyFont="1" applyFill="1" applyBorder="1" applyAlignment="1">
      <alignment horizontal="center" vertical="center"/>
    </xf>
    <xf numFmtId="0" fontId="14" fillId="3" borderId="0" xfId="0" applyFont="1" applyFill="1">
      <alignment vertical="center"/>
    </xf>
    <xf numFmtId="0" fontId="0" fillId="5" borderId="0" xfId="0" applyFill="1">
      <alignment vertical="center"/>
    </xf>
    <xf numFmtId="176" fontId="8" fillId="6" borderId="0" xfId="0" applyNumberFormat="1" applyFont="1" applyFill="1" applyAlignment="1">
      <alignment horizontal="left" vertical="center"/>
    </xf>
    <xf numFmtId="183" fontId="11" fillId="0" borderId="31" xfId="0" applyNumberFormat="1" applyFont="1" applyBorder="1">
      <alignment vertical="center"/>
    </xf>
    <xf numFmtId="183" fontId="11" fillId="0" borderId="32" xfId="0" applyNumberFormat="1" applyFont="1" applyBorder="1">
      <alignment vertical="center"/>
    </xf>
    <xf numFmtId="183" fontId="11" fillId="0" borderId="33" xfId="0" applyNumberFormat="1" applyFont="1" applyBorder="1">
      <alignment vertical="center"/>
    </xf>
    <xf numFmtId="183" fontId="11" fillId="0" borderId="34" xfId="0" applyNumberFormat="1" applyFont="1" applyBorder="1">
      <alignment vertical="center"/>
    </xf>
    <xf numFmtId="183" fontId="11" fillId="0" borderId="0" xfId="0" applyNumberFormat="1" applyFont="1" applyBorder="1">
      <alignment vertical="center"/>
    </xf>
    <xf numFmtId="183" fontId="11" fillId="0" borderId="35" xfId="0" applyNumberFormat="1" applyFont="1" applyBorder="1">
      <alignment vertical="center"/>
    </xf>
    <xf numFmtId="183" fontId="11" fillId="0" borderId="36" xfId="0" applyNumberFormat="1" applyFont="1" applyBorder="1">
      <alignment vertical="center"/>
    </xf>
    <xf numFmtId="183" fontId="11" fillId="0" borderId="22" xfId="0" applyNumberFormat="1" applyFont="1" applyBorder="1">
      <alignment vertical="center"/>
    </xf>
    <xf numFmtId="183" fontId="11" fillId="0" borderId="37" xfId="0" applyNumberFormat="1" applyFont="1" applyBorder="1">
      <alignment vertical="center"/>
    </xf>
    <xf numFmtId="183" fontId="11" fillId="0" borderId="38" xfId="0" applyNumberFormat="1" applyFont="1" applyBorder="1">
      <alignment vertical="center"/>
    </xf>
    <xf numFmtId="183" fontId="11" fillId="0" borderId="39" xfId="0" applyNumberFormat="1" applyFont="1" applyBorder="1">
      <alignment vertical="center"/>
    </xf>
    <xf numFmtId="183" fontId="11" fillId="0" borderId="40" xfId="0" applyNumberFormat="1" applyFont="1" applyBorder="1">
      <alignment vertical="center"/>
    </xf>
    <xf numFmtId="183" fontId="11" fillId="0" borderId="41" xfId="0" applyNumberFormat="1" applyFont="1" applyBorder="1">
      <alignment vertical="center"/>
    </xf>
    <xf numFmtId="183" fontId="11" fillId="0" borderId="42" xfId="0" applyNumberFormat="1" applyFont="1" applyBorder="1">
      <alignment vertical="center"/>
    </xf>
    <xf numFmtId="183" fontId="11" fillId="0" borderId="18" xfId="0" applyNumberFormat="1" applyFont="1" applyBorder="1">
      <alignment vertical="center"/>
    </xf>
    <xf numFmtId="183" fontId="11" fillId="0" borderId="20" xfId="0" applyNumberFormat="1" applyFont="1" applyBorder="1">
      <alignment vertical="center"/>
    </xf>
    <xf numFmtId="183" fontId="11" fillId="0" borderId="23" xfId="0" applyNumberFormat="1" applyFont="1" applyBorder="1">
      <alignment vertical="center"/>
    </xf>
    <xf numFmtId="186" fontId="2" fillId="2" borderId="26" xfId="0" applyNumberFormat="1" applyFont="1" applyFill="1" applyBorder="1" applyAlignment="1">
      <alignment horizontal="left" vertical="center"/>
    </xf>
    <xf numFmtId="186" fontId="2" fillId="2" borderId="27" xfId="0" applyNumberFormat="1" applyFont="1" applyFill="1" applyBorder="1" applyAlignment="1">
      <alignment horizontal="left" vertical="center"/>
    </xf>
    <xf numFmtId="20" fontId="12" fillId="2" borderId="26" xfId="0" applyNumberFormat="1" applyFont="1" applyFill="1" applyBorder="1" applyAlignment="1">
      <alignment horizontal="center" vertical="center"/>
    </xf>
    <xf numFmtId="20" fontId="12" fillId="2" borderId="27" xfId="0" applyNumberFormat="1" applyFont="1" applyFill="1" applyBorder="1" applyAlignment="1">
      <alignment horizontal="center" vertical="center"/>
    </xf>
    <xf numFmtId="20" fontId="12" fillId="2" borderId="28" xfId="0" applyNumberFormat="1" applyFont="1" applyFill="1" applyBorder="1" applyAlignment="1">
      <alignment horizontal="center" vertical="center"/>
    </xf>
    <xf numFmtId="187" fontId="12" fillId="2" borderId="26" xfId="0" applyNumberFormat="1" applyFont="1" applyFill="1" applyBorder="1" applyAlignment="1">
      <alignment horizontal="center" vertical="center"/>
    </xf>
    <xf numFmtId="187" fontId="12" fillId="2" borderId="27" xfId="0" applyNumberFormat="1" applyFont="1" applyFill="1" applyBorder="1" applyAlignment="1">
      <alignment horizontal="center" vertical="center"/>
    </xf>
    <xf numFmtId="187" fontId="12" fillId="2" borderId="28" xfId="0" applyNumberFormat="1" applyFont="1" applyFill="1" applyBorder="1" applyAlignment="1">
      <alignment horizontal="center" vertical="center"/>
    </xf>
    <xf numFmtId="189" fontId="14" fillId="4" borderId="26" xfId="0" applyNumberFormat="1" applyFont="1" applyFill="1" applyBorder="1" applyAlignment="1">
      <alignment horizontal="left" vertical="center"/>
    </xf>
    <xf numFmtId="189" fontId="14" fillId="4" borderId="27" xfId="0" applyNumberFormat="1" applyFont="1" applyFill="1" applyBorder="1" applyAlignment="1">
      <alignment horizontal="left" vertical="center"/>
    </xf>
    <xf numFmtId="189" fontId="14" fillId="4" borderId="28" xfId="0" applyNumberFormat="1" applyFont="1" applyFill="1" applyBorder="1" applyAlignment="1">
      <alignment horizontal="left" vertical="center"/>
    </xf>
    <xf numFmtId="190" fontId="14" fillId="4" borderId="26" xfId="0" applyNumberFormat="1" applyFont="1" applyFill="1" applyBorder="1" applyAlignment="1">
      <alignment horizontal="left" vertical="center"/>
    </xf>
    <xf numFmtId="190" fontId="14" fillId="4" borderId="27" xfId="0" applyNumberFormat="1" applyFont="1" applyFill="1" applyBorder="1" applyAlignment="1">
      <alignment horizontal="left" vertical="center"/>
    </xf>
    <xf numFmtId="190" fontId="14" fillId="4" borderId="28" xfId="0" applyNumberFormat="1" applyFont="1" applyFill="1" applyBorder="1" applyAlignment="1">
      <alignment horizontal="left" vertical="center"/>
    </xf>
    <xf numFmtId="191" fontId="14" fillId="4" borderId="26" xfId="0" applyNumberFormat="1" applyFont="1" applyFill="1" applyBorder="1" applyAlignment="1">
      <alignment horizontal="left" vertical="center"/>
    </xf>
    <xf numFmtId="191" fontId="14" fillId="4" borderId="27" xfId="0" applyNumberFormat="1" applyFont="1" applyFill="1" applyBorder="1" applyAlignment="1">
      <alignment horizontal="left" vertical="center"/>
    </xf>
    <xf numFmtId="191" fontId="14" fillId="4" borderId="28" xfId="0" applyNumberFormat="1" applyFont="1" applyFill="1" applyBorder="1" applyAlignment="1">
      <alignment horizontal="left" vertical="center"/>
    </xf>
    <xf numFmtId="192" fontId="14" fillId="4" borderId="26" xfId="0" applyNumberFormat="1" applyFont="1" applyFill="1" applyBorder="1" applyAlignment="1">
      <alignment horizontal="left" vertical="center"/>
    </xf>
    <xf numFmtId="192" fontId="14" fillId="4" borderId="27" xfId="0" applyNumberFormat="1" applyFont="1" applyFill="1" applyBorder="1" applyAlignment="1">
      <alignment horizontal="left" vertical="center"/>
    </xf>
    <xf numFmtId="192" fontId="14" fillId="4" borderId="28" xfId="0" applyNumberFormat="1" applyFont="1" applyFill="1" applyBorder="1" applyAlignment="1">
      <alignment horizontal="left" vertical="center"/>
    </xf>
    <xf numFmtId="193" fontId="14" fillId="4" borderId="26" xfId="0" applyNumberFormat="1" applyFont="1" applyFill="1" applyBorder="1" applyAlignment="1">
      <alignment horizontal="left" vertical="center"/>
    </xf>
    <xf numFmtId="193" fontId="14" fillId="4" borderId="27" xfId="0" applyNumberFormat="1" applyFont="1" applyFill="1" applyBorder="1" applyAlignment="1">
      <alignment horizontal="left" vertical="center"/>
    </xf>
    <xf numFmtId="193" fontId="14" fillId="4" borderId="28" xfId="0" applyNumberFormat="1" applyFont="1" applyFill="1" applyBorder="1" applyAlignment="1">
      <alignment horizontal="left" vertical="center"/>
    </xf>
    <xf numFmtId="194" fontId="14" fillId="4" borderId="26" xfId="0" applyNumberFormat="1" applyFont="1" applyFill="1" applyBorder="1" applyAlignment="1">
      <alignment horizontal="left" vertical="center"/>
    </xf>
    <xf numFmtId="194" fontId="14" fillId="4" borderId="27" xfId="0" applyNumberFormat="1" applyFont="1" applyFill="1" applyBorder="1" applyAlignment="1">
      <alignment horizontal="left" vertical="center"/>
    </xf>
    <xf numFmtId="194" fontId="14" fillId="4" borderId="28" xfId="0" applyNumberFormat="1" applyFont="1" applyFill="1" applyBorder="1" applyAlignment="1">
      <alignment horizontal="left" vertical="center"/>
    </xf>
    <xf numFmtId="195" fontId="14" fillId="4" borderId="26" xfId="0" applyNumberFormat="1" applyFont="1" applyFill="1" applyBorder="1" applyAlignment="1">
      <alignment horizontal="left" vertical="center"/>
    </xf>
    <xf numFmtId="195" fontId="14" fillId="4" borderId="27" xfId="0" applyNumberFormat="1" applyFont="1" applyFill="1" applyBorder="1" applyAlignment="1">
      <alignment horizontal="left" vertical="center"/>
    </xf>
    <xf numFmtId="195" fontId="14" fillId="4" borderId="28" xfId="0" applyNumberFormat="1" applyFont="1" applyFill="1" applyBorder="1" applyAlignment="1">
      <alignment horizontal="left" vertical="center"/>
    </xf>
    <xf numFmtId="196" fontId="14" fillId="4" borderId="26" xfId="0" applyNumberFormat="1" applyFont="1" applyFill="1" applyBorder="1" applyAlignment="1">
      <alignment horizontal="left" vertical="center"/>
    </xf>
    <xf numFmtId="196" fontId="14" fillId="4" borderId="27" xfId="0" applyNumberFormat="1" applyFont="1" applyFill="1" applyBorder="1" applyAlignment="1">
      <alignment horizontal="left" vertical="center"/>
    </xf>
    <xf numFmtId="196" fontId="14" fillId="4" borderId="28" xfId="0" applyNumberFormat="1" applyFont="1" applyFill="1" applyBorder="1" applyAlignment="1">
      <alignment horizontal="left" vertical="center"/>
    </xf>
    <xf numFmtId="197" fontId="14" fillId="4" borderId="26" xfId="0" applyNumberFormat="1" applyFont="1" applyFill="1" applyBorder="1" applyAlignment="1">
      <alignment horizontal="left" vertical="center"/>
    </xf>
    <xf numFmtId="197" fontId="14" fillId="4" borderId="27" xfId="0" applyNumberFormat="1" applyFont="1" applyFill="1" applyBorder="1" applyAlignment="1">
      <alignment horizontal="left" vertical="center"/>
    </xf>
    <xf numFmtId="197" fontId="14" fillId="4" borderId="28" xfId="0" applyNumberFormat="1" applyFont="1" applyFill="1" applyBorder="1" applyAlignment="1">
      <alignment horizontal="left" vertical="center"/>
    </xf>
    <xf numFmtId="198" fontId="14" fillId="4" borderId="26" xfId="0" applyNumberFormat="1" applyFont="1" applyFill="1" applyBorder="1" applyAlignment="1">
      <alignment horizontal="left" vertical="center"/>
    </xf>
    <xf numFmtId="198" fontId="14" fillId="4" borderId="27" xfId="0" applyNumberFormat="1" applyFont="1" applyFill="1" applyBorder="1" applyAlignment="1">
      <alignment horizontal="left" vertical="center"/>
    </xf>
    <xf numFmtId="198" fontId="14" fillId="4" borderId="28" xfId="0" applyNumberFormat="1" applyFont="1" applyFill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10" fillId="0" borderId="22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180" fontId="10" fillId="0" borderId="0" xfId="0" applyNumberFormat="1" applyFont="1" applyFill="1" applyBorder="1" applyAlignment="1">
      <alignment horizontal="left" vertical="center"/>
    </xf>
    <xf numFmtId="181" fontId="10" fillId="3" borderId="0" xfId="0" applyNumberFormat="1" applyFont="1" applyFill="1" applyAlignment="1">
      <alignment horizontal="left" vertical="center"/>
    </xf>
    <xf numFmtId="181" fontId="10" fillId="3" borderId="20" xfId="0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81" fontId="10" fillId="0" borderId="0" xfId="0" applyNumberFormat="1" applyFont="1" applyBorder="1" applyAlignment="1">
      <alignment horizontal="left" vertical="center"/>
    </xf>
    <xf numFmtId="181" fontId="10" fillId="0" borderId="20" xfId="0" applyNumberFormat="1" applyFont="1" applyBorder="1" applyAlignment="1">
      <alignment horizontal="left" vertical="center"/>
    </xf>
  </cellXfs>
  <cellStyles count="1">
    <cellStyle name="一般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29</xdr:row>
      <xdr:rowOff>28575</xdr:rowOff>
    </xdr:from>
    <xdr:to>
      <xdr:col>6</xdr:col>
      <xdr:colOff>85725</xdr:colOff>
      <xdr:row>34</xdr:row>
      <xdr:rowOff>114300</xdr:rowOff>
    </xdr:to>
    <xdr:pic>
      <xdr:nvPicPr>
        <xdr:cNvPr id="1025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05625" y="7381875"/>
          <a:ext cx="12573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38100</xdr:rowOff>
    </xdr:from>
    <xdr:to>
      <xdr:col>2</xdr:col>
      <xdr:colOff>447675</xdr:colOff>
      <xdr:row>0</xdr:row>
      <xdr:rowOff>628650</xdr:rowOff>
    </xdr:to>
    <xdr:grpSp>
      <xdr:nvGrpSpPr>
        <xdr:cNvPr id="1026" name="群組 6"/>
        <xdr:cNvGrpSpPr>
          <a:grpSpLocks/>
        </xdr:cNvGrpSpPr>
      </xdr:nvGrpSpPr>
      <xdr:grpSpPr bwMode="auto">
        <a:xfrm>
          <a:off x="38100" y="38100"/>
          <a:ext cx="1590675" cy="590550"/>
          <a:chOff x="95251" y="47625"/>
          <a:chExt cx="1594348" cy="587625"/>
        </a:xfrm>
      </xdr:grpSpPr>
      <xdr:pic>
        <xdr:nvPicPr>
          <xdr:cNvPr id="1027" name="圖片 2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09599" y="95250"/>
            <a:ext cx="1080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8" name="圖片 5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95251" y="47625"/>
            <a:ext cx="484938" cy="581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29</xdr:row>
      <xdr:rowOff>38100</xdr:rowOff>
    </xdr:from>
    <xdr:to>
      <xdr:col>6</xdr:col>
      <xdr:colOff>85725</xdr:colOff>
      <xdr:row>34</xdr:row>
      <xdr:rowOff>123825</xdr:rowOff>
    </xdr:to>
    <xdr:pic>
      <xdr:nvPicPr>
        <xdr:cNvPr id="2049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05625" y="7391400"/>
          <a:ext cx="12573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47625</xdr:rowOff>
    </xdr:from>
    <xdr:to>
      <xdr:col>2</xdr:col>
      <xdr:colOff>457200</xdr:colOff>
      <xdr:row>0</xdr:row>
      <xdr:rowOff>638175</xdr:rowOff>
    </xdr:to>
    <xdr:grpSp>
      <xdr:nvGrpSpPr>
        <xdr:cNvPr id="2050" name="群組 7"/>
        <xdr:cNvGrpSpPr>
          <a:grpSpLocks/>
        </xdr:cNvGrpSpPr>
      </xdr:nvGrpSpPr>
      <xdr:grpSpPr bwMode="auto">
        <a:xfrm>
          <a:off x="47625" y="47625"/>
          <a:ext cx="1590675" cy="590550"/>
          <a:chOff x="95251" y="47625"/>
          <a:chExt cx="1594348" cy="587625"/>
        </a:xfrm>
      </xdr:grpSpPr>
      <xdr:pic>
        <xdr:nvPicPr>
          <xdr:cNvPr id="2051" name="圖片 8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09599" y="95250"/>
            <a:ext cx="1080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052" name="圖片 9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95251" y="47625"/>
            <a:ext cx="484938" cy="581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29</xdr:row>
      <xdr:rowOff>95250</xdr:rowOff>
    </xdr:from>
    <xdr:to>
      <xdr:col>6</xdr:col>
      <xdr:colOff>38100</xdr:colOff>
      <xdr:row>34</xdr:row>
      <xdr:rowOff>180975</xdr:rowOff>
    </xdr:to>
    <xdr:pic>
      <xdr:nvPicPr>
        <xdr:cNvPr id="3073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0" y="7448550"/>
          <a:ext cx="12573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57150</xdr:rowOff>
    </xdr:from>
    <xdr:to>
      <xdr:col>2</xdr:col>
      <xdr:colOff>457200</xdr:colOff>
      <xdr:row>0</xdr:row>
      <xdr:rowOff>647700</xdr:rowOff>
    </xdr:to>
    <xdr:grpSp>
      <xdr:nvGrpSpPr>
        <xdr:cNvPr id="3074" name="群組 7"/>
        <xdr:cNvGrpSpPr>
          <a:grpSpLocks/>
        </xdr:cNvGrpSpPr>
      </xdr:nvGrpSpPr>
      <xdr:grpSpPr bwMode="auto">
        <a:xfrm>
          <a:off x="47625" y="57150"/>
          <a:ext cx="1590675" cy="590550"/>
          <a:chOff x="95251" y="47625"/>
          <a:chExt cx="1594348" cy="587625"/>
        </a:xfrm>
      </xdr:grpSpPr>
      <xdr:pic>
        <xdr:nvPicPr>
          <xdr:cNvPr id="3075" name="圖片 8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09599" y="95250"/>
            <a:ext cx="1080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076" name="圖片 9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95251" y="47625"/>
            <a:ext cx="484938" cy="581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523875</xdr:colOff>
      <xdr:row>30</xdr:row>
      <xdr:rowOff>104775</xdr:rowOff>
    </xdr:from>
    <xdr:to>
      <xdr:col>6</xdr:col>
      <xdr:colOff>57150</xdr:colOff>
      <xdr:row>34</xdr:row>
      <xdr:rowOff>428625</xdr:rowOff>
    </xdr:to>
    <xdr:pic>
      <xdr:nvPicPr>
        <xdr:cNvPr id="4097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696200"/>
          <a:ext cx="12573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19050</xdr:rowOff>
    </xdr:from>
    <xdr:to>
      <xdr:col>2</xdr:col>
      <xdr:colOff>447675</xdr:colOff>
      <xdr:row>0</xdr:row>
      <xdr:rowOff>609600</xdr:rowOff>
    </xdr:to>
    <xdr:grpSp>
      <xdr:nvGrpSpPr>
        <xdr:cNvPr id="4098" name="群組 4"/>
        <xdr:cNvGrpSpPr>
          <a:grpSpLocks/>
        </xdr:cNvGrpSpPr>
      </xdr:nvGrpSpPr>
      <xdr:grpSpPr bwMode="auto">
        <a:xfrm>
          <a:off x="38100" y="19050"/>
          <a:ext cx="1590675" cy="590550"/>
          <a:chOff x="95251" y="47625"/>
          <a:chExt cx="1594348" cy="587625"/>
        </a:xfrm>
      </xdr:grpSpPr>
      <xdr:pic>
        <xdr:nvPicPr>
          <xdr:cNvPr id="4099" name="圖片 5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09599" y="95250"/>
            <a:ext cx="1080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100" name="圖片 6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95251" y="47625"/>
            <a:ext cx="484938" cy="581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workbookViewId="0">
      <selection activeCell="B7" sqref="B7:D7"/>
    </sheetView>
  </sheetViews>
  <sheetFormatPr defaultRowHeight="16.5"/>
  <cols>
    <col min="2" max="24" width="3.5" customWidth="1"/>
  </cols>
  <sheetData>
    <row r="1" spans="1:24" ht="21">
      <c r="A1" s="57" t="s">
        <v>155</v>
      </c>
      <c r="B1" s="58" t="s">
        <v>156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75"/>
      <c r="Q1" s="60"/>
      <c r="R1" s="60"/>
      <c r="S1" s="60"/>
      <c r="T1" s="63"/>
      <c r="U1" s="63"/>
      <c r="V1" s="63"/>
      <c r="W1" s="63"/>
      <c r="X1" s="63"/>
    </row>
    <row r="2" spans="1:24">
      <c r="A2" s="57" t="s">
        <v>157</v>
      </c>
      <c r="B2" s="61" t="str">
        <f>VLOOKUP(P2,標準桿,2,FALSE)</f>
        <v>旭陽高爾夫俱樂部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6">
        <v>7</v>
      </c>
      <c r="Q2" s="63"/>
      <c r="R2" s="63"/>
      <c r="S2" s="63"/>
      <c r="T2" s="63"/>
      <c r="U2" s="63"/>
      <c r="V2" s="63"/>
      <c r="W2" s="63"/>
      <c r="X2" s="63"/>
    </row>
    <row r="3" spans="1:24">
      <c r="A3" s="64" t="s">
        <v>158</v>
      </c>
      <c r="B3" s="97">
        <v>41758</v>
      </c>
      <c r="C3" s="98"/>
      <c r="D3" s="98"/>
      <c r="E3" s="98"/>
      <c r="F3" s="65"/>
      <c r="G3" s="65"/>
      <c r="H3" s="65"/>
      <c r="I3" s="65"/>
      <c r="J3" s="65"/>
      <c r="K3" s="65"/>
      <c r="L3" s="65"/>
      <c r="M3" s="65"/>
      <c r="N3" s="66"/>
      <c r="O3" s="66"/>
      <c r="P3" s="62"/>
      <c r="Q3" s="63"/>
      <c r="R3" s="63"/>
      <c r="S3" s="63"/>
      <c r="T3" s="63"/>
      <c r="U3" s="63"/>
      <c r="V3" s="63"/>
      <c r="W3" s="63"/>
      <c r="X3" s="63"/>
    </row>
    <row r="4" spans="1:24">
      <c r="A4" s="67" t="s">
        <v>159</v>
      </c>
      <c r="B4" s="67">
        <v>1</v>
      </c>
      <c r="C4" s="67">
        <v>2</v>
      </c>
      <c r="D4" s="67">
        <v>3</v>
      </c>
      <c r="E4" s="67">
        <v>4</v>
      </c>
      <c r="F4" s="67">
        <v>5</v>
      </c>
      <c r="G4" s="67">
        <v>6</v>
      </c>
      <c r="H4" s="67">
        <v>7</v>
      </c>
      <c r="I4" s="67">
        <v>8</v>
      </c>
      <c r="J4" s="67">
        <v>9</v>
      </c>
      <c r="K4" s="67">
        <v>10</v>
      </c>
      <c r="L4" s="67">
        <v>11</v>
      </c>
      <c r="M4" s="67">
        <v>12</v>
      </c>
      <c r="N4" s="67">
        <v>13</v>
      </c>
      <c r="O4" s="67">
        <v>14</v>
      </c>
      <c r="P4" s="67">
        <v>15</v>
      </c>
      <c r="Q4" s="67">
        <v>16</v>
      </c>
      <c r="R4" s="67">
        <v>17</v>
      </c>
      <c r="S4" s="67">
        <v>18</v>
      </c>
      <c r="T4" s="63"/>
      <c r="U4" s="63"/>
      <c r="V4" s="63"/>
      <c r="W4" s="63"/>
      <c r="X4" s="63"/>
    </row>
    <row r="5" spans="1:24">
      <c r="A5" s="67" t="s">
        <v>160</v>
      </c>
      <c r="B5" s="68">
        <f t="shared" ref="B5:S5" si="0">VLOOKUP($P$2,標準桿,COLUMN()+5)</f>
        <v>4</v>
      </c>
      <c r="C5" s="68">
        <f t="shared" si="0"/>
        <v>4</v>
      </c>
      <c r="D5" s="68">
        <f t="shared" si="0"/>
        <v>4</v>
      </c>
      <c r="E5" s="68">
        <f t="shared" si="0"/>
        <v>3</v>
      </c>
      <c r="F5" s="68">
        <f t="shared" si="0"/>
        <v>4</v>
      </c>
      <c r="G5" s="68">
        <f t="shared" si="0"/>
        <v>5</v>
      </c>
      <c r="H5" s="68">
        <f t="shared" si="0"/>
        <v>4</v>
      </c>
      <c r="I5" s="68">
        <f t="shared" si="0"/>
        <v>3</v>
      </c>
      <c r="J5" s="68">
        <f t="shared" si="0"/>
        <v>5</v>
      </c>
      <c r="K5" s="68">
        <f t="shared" si="0"/>
        <v>5</v>
      </c>
      <c r="L5" s="68">
        <f t="shared" si="0"/>
        <v>3</v>
      </c>
      <c r="M5" s="68">
        <f t="shared" si="0"/>
        <v>4</v>
      </c>
      <c r="N5" s="68">
        <f t="shared" si="0"/>
        <v>4</v>
      </c>
      <c r="O5" s="68">
        <f t="shared" si="0"/>
        <v>5</v>
      </c>
      <c r="P5" s="68">
        <f t="shared" si="0"/>
        <v>4</v>
      </c>
      <c r="Q5" s="68">
        <f t="shared" si="0"/>
        <v>3</v>
      </c>
      <c r="R5" s="68">
        <f t="shared" si="0"/>
        <v>4</v>
      </c>
      <c r="S5" s="68">
        <f t="shared" si="0"/>
        <v>4</v>
      </c>
      <c r="T5" s="63"/>
      <c r="U5" s="63"/>
      <c r="V5" s="63"/>
      <c r="W5" s="63"/>
      <c r="X5" s="63"/>
    </row>
    <row r="6" spans="1:24">
      <c r="A6" s="67" t="s">
        <v>161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3"/>
      <c r="U6" s="63"/>
      <c r="V6" s="63"/>
      <c r="W6" s="63"/>
      <c r="X6" s="63"/>
    </row>
    <row r="7" spans="1:24">
      <c r="A7" s="69" t="s">
        <v>162</v>
      </c>
      <c r="B7" s="99">
        <v>0.25</v>
      </c>
      <c r="C7" s="100"/>
      <c r="D7" s="101"/>
      <c r="E7" s="99">
        <v>0.25</v>
      </c>
      <c r="F7" s="100"/>
      <c r="G7" s="101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</row>
    <row r="8" spans="1:24">
      <c r="A8" s="69" t="s">
        <v>163</v>
      </c>
      <c r="B8" s="102">
        <v>9</v>
      </c>
      <c r="C8" s="103"/>
      <c r="D8" s="104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</row>
    <row r="9" spans="1:24">
      <c r="A9" s="70"/>
      <c r="B9" s="71"/>
      <c r="C9" s="71"/>
      <c r="D9" s="71"/>
      <c r="E9" s="72"/>
      <c r="F9" s="72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</row>
    <row r="10" spans="1:24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</row>
    <row r="11" spans="1:24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</row>
    <row r="12" spans="1:24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</row>
    <row r="13" spans="1:24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</row>
    <row r="14" spans="1:24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</row>
    <row r="15" spans="1:24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</row>
    <row r="16" spans="1:24">
      <c r="A16" s="63"/>
      <c r="B16" s="78" t="s">
        <v>164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63"/>
      <c r="U16" s="63"/>
      <c r="V16" s="63"/>
      <c r="W16" s="63"/>
      <c r="X16" s="63"/>
    </row>
    <row r="17" spans="1:24">
      <c r="A17" s="77">
        <v>1</v>
      </c>
      <c r="B17" s="108" t="s">
        <v>165</v>
      </c>
      <c r="C17" s="109"/>
      <c r="D17" s="109"/>
      <c r="E17" s="109"/>
      <c r="F17" s="110"/>
      <c r="G17" s="73">
        <v>4</v>
      </c>
      <c r="H17" s="73">
        <v>3</v>
      </c>
      <c r="I17" s="73">
        <v>4</v>
      </c>
      <c r="J17" s="73">
        <v>3</v>
      </c>
      <c r="K17" s="73">
        <v>4</v>
      </c>
      <c r="L17" s="73">
        <v>5</v>
      </c>
      <c r="M17" s="73">
        <v>4</v>
      </c>
      <c r="N17" s="73">
        <v>4</v>
      </c>
      <c r="O17" s="73">
        <v>5</v>
      </c>
      <c r="P17" s="73">
        <v>4</v>
      </c>
      <c r="Q17" s="73">
        <v>3</v>
      </c>
      <c r="R17" s="73">
        <v>4</v>
      </c>
      <c r="S17" s="73">
        <v>5</v>
      </c>
      <c r="T17" s="73">
        <v>4</v>
      </c>
      <c r="U17" s="73">
        <v>4</v>
      </c>
      <c r="V17" s="73">
        <v>3</v>
      </c>
      <c r="W17" s="73">
        <v>4</v>
      </c>
      <c r="X17" s="73">
        <v>5</v>
      </c>
    </row>
    <row r="18" spans="1:24">
      <c r="A18" s="77">
        <v>2</v>
      </c>
      <c r="B18" s="111" t="s">
        <v>166</v>
      </c>
      <c r="C18" s="112"/>
      <c r="D18" s="112"/>
      <c r="E18" s="112"/>
      <c r="F18" s="113"/>
      <c r="G18" s="73">
        <v>4</v>
      </c>
      <c r="H18" s="73">
        <v>4</v>
      </c>
      <c r="I18" s="73">
        <v>3</v>
      </c>
      <c r="J18" s="73">
        <v>5</v>
      </c>
      <c r="K18" s="73">
        <v>4</v>
      </c>
      <c r="L18" s="73">
        <v>4</v>
      </c>
      <c r="M18" s="73">
        <v>4</v>
      </c>
      <c r="N18" s="73">
        <v>3</v>
      </c>
      <c r="O18" s="73">
        <v>5</v>
      </c>
      <c r="P18" s="73">
        <v>4</v>
      </c>
      <c r="Q18" s="73">
        <v>5</v>
      </c>
      <c r="R18" s="73">
        <v>4</v>
      </c>
      <c r="S18" s="73">
        <v>3</v>
      </c>
      <c r="T18" s="73">
        <v>4</v>
      </c>
      <c r="U18" s="73">
        <v>4</v>
      </c>
      <c r="V18" s="73">
        <v>3</v>
      </c>
      <c r="W18" s="73">
        <v>5</v>
      </c>
      <c r="X18" s="73">
        <v>4</v>
      </c>
    </row>
    <row r="19" spans="1:24">
      <c r="A19" s="77">
        <v>3</v>
      </c>
      <c r="B19" s="114" t="s">
        <v>167</v>
      </c>
      <c r="C19" s="115"/>
      <c r="D19" s="115"/>
      <c r="E19" s="115"/>
      <c r="F19" s="116"/>
      <c r="G19" s="73">
        <v>4</v>
      </c>
      <c r="H19" s="73">
        <v>4</v>
      </c>
      <c r="I19" s="73">
        <v>3</v>
      </c>
      <c r="J19" s="73">
        <v>5</v>
      </c>
      <c r="K19" s="73">
        <v>4</v>
      </c>
      <c r="L19" s="73">
        <v>4</v>
      </c>
      <c r="M19" s="73">
        <v>3</v>
      </c>
      <c r="N19" s="73">
        <v>5</v>
      </c>
      <c r="O19" s="73">
        <v>4</v>
      </c>
      <c r="P19" s="73">
        <v>4</v>
      </c>
      <c r="Q19" s="73">
        <v>5</v>
      </c>
      <c r="R19" s="73">
        <v>3</v>
      </c>
      <c r="S19" s="73">
        <v>4</v>
      </c>
      <c r="T19" s="73">
        <v>4</v>
      </c>
      <c r="U19" s="73">
        <v>4</v>
      </c>
      <c r="V19" s="73">
        <v>4</v>
      </c>
      <c r="W19" s="73">
        <v>3</v>
      </c>
      <c r="X19" s="73">
        <v>5</v>
      </c>
    </row>
    <row r="20" spans="1:24">
      <c r="A20" s="77">
        <v>4</v>
      </c>
      <c r="B20" s="117" t="s">
        <v>168</v>
      </c>
      <c r="C20" s="118"/>
      <c r="D20" s="118"/>
      <c r="E20" s="118"/>
      <c r="F20" s="119"/>
      <c r="G20" s="73">
        <v>4</v>
      </c>
      <c r="H20" s="73">
        <v>4</v>
      </c>
      <c r="I20" s="73">
        <v>3</v>
      </c>
      <c r="J20" s="73">
        <v>4</v>
      </c>
      <c r="K20" s="73">
        <v>5</v>
      </c>
      <c r="L20" s="73">
        <v>3</v>
      </c>
      <c r="M20" s="73">
        <v>4</v>
      </c>
      <c r="N20" s="73">
        <v>5</v>
      </c>
      <c r="O20" s="73">
        <v>4</v>
      </c>
      <c r="P20" s="73">
        <v>5</v>
      </c>
      <c r="Q20" s="73">
        <v>3</v>
      </c>
      <c r="R20" s="73">
        <v>4</v>
      </c>
      <c r="S20" s="73">
        <v>4</v>
      </c>
      <c r="T20" s="73">
        <v>4</v>
      </c>
      <c r="U20" s="73">
        <v>3</v>
      </c>
      <c r="V20" s="73">
        <v>4</v>
      </c>
      <c r="W20" s="73">
        <v>4</v>
      </c>
      <c r="X20" s="73">
        <v>5</v>
      </c>
    </row>
    <row r="21" spans="1:24">
      <c r="A21" s="77">
        <v>5</v>
      </c>
      <c r="B21" s="120" t="s">
        <v>169</v>
      </c>
      <c r="C21" s="121"/>
      <c r="D21" s="121"/>
      <c r="E21" s="121"/>
      <c r="F21" s="122"/>
      <c r="G21" s="73">
        <v>4</v>
      </c>
      <c r="H21" s="73">
        <v>4</v>
      </c>
      <c r="I21" s="73">
        <v>4</v>
      </c>
      <c r="J21" s="73">
        <v>4</v>
      </c>
      <c r="K21" s="73">
        <v>4</v>
      </c>
      <c r="L21" s="73">
        <v>3</v>
      </c>
      <c r="M21" s="73">
        <v>5</v>
      </c>
      <c r="N21" s="73">
        <v>3</v>
      </c>
      <c r="O21" s="73">
        <v>4</v>
      </c>
      <c r="P21" s="73">
        <v>4</v>
      </c>
      <c r="Q21" s="73">
        <v>5</v>
      </c>
      <c r="R21" s="73">
        <v>4</v>
      </c>
      <c r="S21" s="73">
        <v>3</v>
      </c>
      <c r="T21" s="73">
        <v>5</v>
      </c>
      <c r="U21" s="73">
        <v>3</v>
      </c>
      <c r="V21" s="73">
        <v>5</v>
      </c>
      <c r="W21" s="73">
        <v>4</v>
      </c>
      <c r="X21" s="73">
        <v>4</v>
      </c>
    </row>
    <row r="22" spans="1:24">
      <c r="A22" s="77">
        <v>6</v>
      </c>
      <c r="B22" s="123" t="s">
        <v>170</v>
      </c>
      <c r="C22" s="124"/>
      <c r="D22" s="124"/>
      <c r="E22" s="124"/>
      <c r="F22" s="125"/>
      <c r="G22" s="73">
        <v>4</v>
      </c>
      <c r="H22" s="73">
        <v>4</v>
      </c>
      <c r="I22" s="73">
        <v>4</v>
      </c>
      <c r="J22" s="73">
        <v>3</v>
      </c>
      <c r="K22" s="73">
        <v>4</v>
      </c>
      <c r="L22" s="73">
        <v>5</v>
      </c>
      <c r="M22" s="73">
        <v>4</v>
      </c>
      <c r="N22" s="73">
        <v>3</v>
      </c>
      <c r="O22" s="73">
        <v>5</v>
      </c>
      <c r="P22" s="73">
        <v>4</v>
      </c>
      <c r="Q22" s="73">
        <v>4</v>
      </c>
      <c r="R22" s="73">
        <v>3</v>
      </c>
      <c r="S22" s="73">
        <v>4</v>
      </c>
      <c r="T22" s="73">
        <v>3</v>
      </c>
      <c r="U22" s="73">
        <v>4</v>
      </c>
      <c r="V22" s="73">
        <v>5</v>
      </c>
      <c r="W22" s="73">
        <v>4</v>
      </c>
      <c r="X22" s="73">
        <v>5</v>
      </c>
    </row>
    <row r="23" spans="1:24">
      <c r="A23" s="77">
        <v>7</v>
      </c>
      <c r="B23" s="126" t="s">
        <v>171</v>
      </c>
      <c r="C23" s="127"/>
      <c r="D23" s="127"/>
      <c r="E23" s="127"/>
      <c r="F23" s="128"/>
      <c r="G23" s="73">
        <v>4</v>
      </c>
      <c r="H23" s="73">
        <v>4</v>
      </c>
      <c r="I23" s="73">
        <v>4</v>
      </c>
      <c r="J23" s="73">
        <v>3</v>
      </c>
      <c r="K23" s="73">
        <v>4</v>
      </c>
      <c r="L23" s="73">
        <v>5</v>
      </c>
      <c r="M23" s="73">
        <v>4</v>
      </c>
      <c r="N23" s="73">
        <v>3</v>
      </c>
      <c r="O23" s="73">
        <v>5</v>
      </c>
      <c r="P23" s="73">
        <v>5</v>
      </c>
      <c r="Q23" s="73">
        <v>3</v>
      </c>
      <c r="R23" s="73">
        <v>4</v>
      </c>
      <c r="S23" s="73">
        <v>4</v>
      </c>
      <c r="T23" s="73">
        <v>5</v>
      </c>
      <c r="U23" s="73">
        <v>4</v>
      </c>
      <c r="V23" s="73">
        <v>3</v>
      </c>
      <c r="W23" s="73">
        <v>4</v>
      </c>
      <c r="X23" s="73">
        <v>4</v>
      </c>
    </row>
    <row r="24" spans="1:24">
      <c r="A24" s="77">
        <v>8</v>
      </c>
      <c r="B24" s="129" t="s">
        <v>172</v>
      </c>
      <c r="C24" s="130"/>
      <c r="D24" s="130"/>
      <c r="E24" s="130"/>
      <c r="F24" s="131"/>
      <c r="G24" s="73">
        <v>4</v>
      </c>
      <c r="H24" s="73">
        <v>3</v>
      </c>
      <c r="I24" s="73">
        <v>4</v>
      </c>
      <c r="J24" s="73">
        <v>3</v>
      </c>
      <c r="K24" s="73">
        <v>3</v>
      </c>
      <c r="L24" s="73">
        <v>5</v>
      </c>
      <c r="M24" s="73">
        <v>5</v>
      </c>
      <c r="N24" s="73">
        <v>4</v>
      </c>
      <c r="O24" s="73">
        <v>5</v>
      </c>
      <c r="P24" s="73">
        <v>4</v>
      </c>
      <c r="Q24" s="73">
        <v>3</v>
      </c>
      <c r="R24" s="73">
        <v>4</v>
      </c>
      <c r="S24" s="73">
        <v>4</v>
      </c>
      <c r="T24" s="73">
        <v>5</v>
      </c>
      <c r="U24" s="73">
        <v>4</v>
      </c>
      <c r="V24" s="73">
        <v>4</v>
      </c>
      <c r="W24" s="73">
        <v>3</v>
      </c>
      <c r="X24" s="73">
        <v>5</v>
      </c>
    </row>
    <row r="25" spans="1:24">
      <c r="A25" s="77">
        <v>9</v>
      </c>
      <c r="B25" s="132" t="s">
        <v>173</v>
      </c>
      <c r="C25" s="133"/>
      <c r="D25" s="133"/>
      <c r="E25" s="133"/>
      <c r="F25" s="134"/>
      <c r="G25" s="73">
        <v>5</v>
      </c>
      <c r="H25" s="73">
        <v>4</v>
      </c>
      <c r="I25" s="73">
        <v>4</v>
      </c>
      <c r="J25" s="73">
        <v>3</v>
      </c>
      <c r="K25" s="73">
        <v>5</v>
      </c>
      <c r="L25" s="73">
        <v>4</v>
      </c>
      <c r="M25" s="73">
        <v>4</v>
      </c>
      <c r="N25" s="73">
        <v>3</v>
      </c>
      <c r="O25" s="73">
        <v>4</v>
      </c>
      <c r="P25" s="73">
        <v>5</v>
      </c>
      <c r="Q25" s="73">
        <v>4</v>
      </c>
      <c r="R25" s="73">
        <v>3</v>
      </c>
      <c r="S25" s="73">
        <v>4</v>
      </c>
      <c r="T25" s="73">
        <v>5</v>
      </c>
      <c r="U25" s="73">
        <v>4</v>
      </c>
      <c r="V25" s="73">
        <v>3</v>
      </c>
      <c r="W25" s="73">
        <v>4</v>
      </c>
      <c r="X25" s="73">
        <v>4</v>
      </c>
    </row>
    <row r="26" spans="1:24">
      <c r="A26" s="77">
        <v>10</v>
      </c>
      <c r="B26" s="105"/>
      <c r="C26" s="106"/>
      <c r="D26" s="106"/>
      <c r="E26" s="106"/>
      <c r="F26" s="107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</row>
    <row r="27" spans="1:24">
      <c r="A27" s="77">
        <v>11</v>
      </c>
      <c r="B27" s="105"/>
      <c r="C27" s="106"/>
      <c r="D27" s="106"/>
      <c r="E27" s="106"/>
      <c r="F27" s="107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</row>
    <row r="28" spans="1:24">
      <c r="A28" s="77">
        <v>12</v>
      </c>
      <c r="B28" s="105"/>
      <c r="C28" s="106"/>
      <c r="D28" s="106"/>
      <c r="E28" s="106"/>
      <c r="F28" s="107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</row>
    <row r="29" spans="1:24">
      <c r="A29" s="77">
        <v>13</v>
      </c>
      <c r="B29" s="105"/>
      <c r="C29" s="106"/>
      <c r="D29" s="106"/>
      <c r="E29" s="106"/>
      <c r="F29" s="107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</row>
    <row r="30" spans="1:24">
      <c r="A30" s="77">
        <v>14</v>
      </c>
      <c r="B30" s="105"/>
      <c r="C30" s="106"/>
      <c r="D30" s="106"/>
      <c r="E30" s="106"/>
      <c r="F30" s="107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</row>
  </sheetData>
  <mergeCells count="18">
    <mergeCell ref="B29:F29"/>
    <mergeCell ref="B30:F30"/>
    <mergeCell ref="B19:F19"/>
    <mergeCell ref="B20:F20"/>
    <mergeCell ref="B21:F21"/>
    <mergeCell ref="B22:F22"/>
    <mergeCell ref="B23:F23"/>
    <mergeCell ref="B24:F24"/>
    <mergeCell ref="B25:F25"/>
    <mergeCell ref="B26:F26"/>
    <mergeCell ref="B3:E3"/>
    <mergeCell ref="B7:D7"/>
    <mergeCell ref="E7:G7"/>
    <mergeCell ref="B8:D8"/>
    <mergeCell ref="B28:F28"/>
    <mergeCell ref="B17:F17"/>
    <mergeCell ref="B18:F18"/>
    <mergeCell ref="B27:F27"/>
  </mergeCells>
  <phoneticPr fontId="1" type="noConversion"/>
  <dataValidations count="1">
    <dataValidation type="list" allowBlank="1" showInputMessage="1" showErrorMessage="1" sqref="P2">
      <formula1>$A$17:$A$30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workbookViewId="0">
      <selection activeCell="F2" sqref="F2"/>
    </sheetView>
  </sheetViews>
  <sheetFormatPr defaultRowHeight="16.5"/>
  <cols>
    <col min="1" max="1" width="9.5" bestFit="1" customWidth="1"/>
    <col min="2" max="2" width="6" customWidth="1"/>
    <col min="3" max="6" width="22.625" customWidth="1"/>
    <col min="9" max="27" width="9" customWidth="1"/>
    <col min="28" max="28" width="9.375" customWidth="1"/>
  </cols>
  <sheetData>
    <row r="1" spans="1:36" ht="54" customHeight="1">
      <c r="A1" s="135" t="str">
        <f>基本資料!B1&amp;"編組表"</f>
        <v>渣打全國業餘高爾夫2014年5月份北區分區月賽編組表</v>
      </c>
      <c r="B1" s="135"/>
      <c r="C1" s="135"/>
      <c r="D1" s="135"/>
      <c r="E1" s="135"/>
      <c r="F1" s="135"/>
      <c r="H1" s="19">
        <f>120-COUNTBLANK(C4:F33)</f>
        <v>96</v>
      </c>
    </row>
    <row r="2" spans="1:36" ht="20.25" thickBot="1">
      <c r="A2" s="22" t="str">
        <f>"地點："&amp;基本資料!B2</f>
        <v>地點：旭陽高爾夫俱樂部</v>
      </c>
      <c r="B2" s="22"/>
      <c r="C2" s="22"/>
      <c r="D2" s="23" t="s">
        <v>0</v>
      </c>
      <c r="E2" s="22"/>
      <c r="F2" s="79">
        <f>基本資料!B3</f>
        <v>41758</v>
      </c>
    </row>
    <row r="3" spans="1:36" ht="17.25" thickBot="1">
      <c r="A3" s="1" t="s">
        <v>2</v>
      </c>
      <c r="B3" s="2" t="s">
        <v>3</v>
      </c>
      <c r="C3" s="2" t="s">
        <v>1</v>
      </c>
      <c r="D3" s="2" t="s">
        <v>1</v>
      </c>
      <c r="E3" s="2" t="s">
        <v>1</v>
      </c>
      <c r="F3" s="3" t="s">
        <v>1</v>
      </c>
    </row>
    <row r="4" spans="1:36" ht="18.75">
      <c r="A4" s="4" t="s">
        <v>174</v>
      </c>
      <c r="B4" s="5">
        <v>0.25</v>
      </c>
      <c r="C4" s="26" t="s">
        <v>200</v>
      </c>
      <c r="D4" s="27" t="s">
        <v>23</v>
      </c>
      <c r="E4" s="27" t="s">
        <v>202</v>
      </c>
      <c r="F4" s="28" t="s">
        <v>26</v>
      </c>
      <c r="AA4" t="str">
        <f>"Out-"&amp;TEXT(ROW()-3,"00")</f>
        <v>Out-01</v>
      </c>
      <c r="AB4" t="str">
        <f>IF(ISNA(VLOOKUP($AA4,$A$4:$F$33,COLUMN()-25,FALSE)),"",VLOOKUP($AA4,$A$4:$F$33,COLUMN()-25,FALSE))</f>
        <v>安禾佑  女Ｃ</v>
      </c>
      <c r="AC4" t="str">
        <f t="shared" ref="AC4:AE19" si="0">IF(ISNA(VLOOKUP($AA4,$A$4:$F$33,COLUMN()-25,FALSE)),"",VLOOKUP($AA4,$A$4:$F$33,COLUMN()-25,FALSE))</f>
        <v>曾　楨  女Ｃ</v>
      </c>
      <c r="AD4" t="str">
        <f t="shared" si="0"/>
        <v>鄭心瑋  女Ｄ</v>
      </c>
      <c r="AE4" t="str">
        <f t="shared" si="0"/>
        <v>黃亭瑄  女Ｄ</v>
      </c>
      <c r="AG4" t="str">
        <f>IF(OR(AB4="",ISERROR(AB4)),"",LEFT(AB4,FIND(" ",AB4)-1))</f>
        <v>安禾佑</v>
      </c>
      <c r="AH4" t="str">
        <f>IF(OR(AC4="",ISERROR(AC4)),"",LEFT(AC4,FIND(" ",AC4)-1))</f>
        <v>曾　楨</v>
      </c>
      <c r="AI4" t="str">
        <f>IF(OR(AD4="",ISERROR(AD4)),"",LEFT(AD4,FIND(" ",AD4)-1))</f>
        <v>鄭心瑋</v>
      </c>
      <c r="AJ4" t="str">
        <f>IF(OR(AE4="",ISERROR(AE4)),"",LEFT(AE4,FIND(" ",AE4)-1))</f>
        <v>黃亭瑄</v>
      </c>
    </row>
    <row r="5" spans="1:36" ht="18.75">
      <c r="A5" s="9" t="s">
        <v>175</v>
      </c>
      <c r="B5" s="10">
        <v>0.25624999999999998</v>
      </c>
      <c r="C5" s="29" t="s">
        <v>22</v>
      </c>
      <c r="D5" s="29" t="s">
        <v>20</v>
      </c>
      <c r="E5" s="29" t="s">
        <v>21</v>
      </c>
      <c r="F5" s="31" t="s">
        <v>19</v>
      </c>
      <c r="AA5" t="str">
        <f t="shared" ref="AA5:AA18" si="1">"Out-"&amp;TEXT(ROW()-3,"00")</f>
        <v>Out-02</v>
      </c>
      <c r="AB5" t="str">
        <f t="shared" ref="AB5:AE33" si="2">IF(ISNA(VLOOKUP($AA5,$A$4:$F$33,COLUMN()-25,FALSE)),"",VLOOKUP($AA5,$A$4:$F$33,COLUMN()-25,FALSE))</f>
        <v>劉芃姍  女Ｃ</v>
      </c>
      <c r="AC5" t="str">
        <f t="shared" si="0"/>
        <v>唐佳佑  女Ｃ</v>
      </c>
      <c r="AD5" t="str">
        <f t="shared" si="0"/>
        <v>黃楷雯  女Ｃ</v>
      </c>
      <c r="AE5" t="str">
        <f t="shared" si="0"/>
        <v>賴思彤  女Ｃ</v>
      </c>
      <c r="AG5" t="str">
        <f t="shared" ref="AG5:AG33" si="3">IF(OR(AB5="",ISERROR(AB5)),"",LEFT(AB5,FIND(" ",AB5)-1))</f>
        <v>劉芃姍</v>
      </c>
      <c r="AH5" t="str">
        <f t="shared" ref="AH5:AH33" si="4">IF(OR(AC5="",ISERROR(AC5)),"",LEFT(AC5,FIND(" ",AC5)-1))</f>
        <v>唐佳佑</v>
      </c>
      <c r="AI5" t="str">
        <f t="shared" ref="AI5:AI33" si="5">IF(OR(AD5="",ISERROR(AD5)),"",LEFT(AD5,FIND(" ",AD5)-1))</f>
        <v>黃楷雯</v>
      </c>
      <c r="AJ5" t="str">
        <f t="shared" ref="AJ5:AJ33" si="6">IF(OR(AE5="",ISERROR(AE5)),"",LEFT(AE5,FIND(" ",AE5)-1))</f>
        <v>賴思彤</v>
      </c>
    </row>
    <row r="6" spans="1:36" ht="18.75">
      <c r="A6" s="9" t="s">
        <v>176</v>
      </c>
      <c r="B6" s="10">
        <v>0.26249999999999996</v>
      </c>
      <c r="C6" s="29" t="s">
        <v>201</v>
      </c>
      <c r="D6" s="29" t="s">
        <v>24</v>
      </c>
      <c r="E6" s="29" t="s">
        <v>25</v>
      </c>
      <c r="F6" s="31" t="s">
        <v>18</v>
      </c>
      <c r="AA6" t="str">
        <f t="shared" si="1"/>
        <v>Out-03</v>
      </c>
      <c r="AB6" t="str">
        <f t="shared" si="2"/>
        <v>劉可艾  女Ｃ</v>
      </c>
      <c r="AC6" t="str">
        <f t="shared" si="0"/>
        <v>周書羽  女Ｃ</v>
      </c>
      <c r="AD6" t="str">
        <f t="shared" si="0"/>
        <v>尤芯葦  女Ｃ</v>
      </c>
      <c r="AE6" t="str">
        <f t="shared" si="0"/>
        <v>傅　筑  女Ｃ</v>
      </c>
      <c r="AG6" t="str">
        <f t="shared" si="3"/>
        <v>劉可艾</v>
      </c>
      <c r="AH6" t="str">
        <f t="shared" si="4"/>
        <v>周書羽</v>
      </c>
      <c r="AI6" t="str">
        <f t="shared" si="5"/>
        <v>尤芯葦</v>
      </c>
      <c r="AJ6" t="str">
        <f t="shared" si="6"/>
        <v>傅　筑</v>
      </c>
    </row>
    <row r="7" spans="1:36" ht="18.75">
      <c r="A7" s="9" t="s">
        <v>177</v>
      </c>
      <c r="B7" s="10">
        <v>0.26874999999999993</v>
      </c>
      <c r="C7" s="29" t="s">
        <v>27</v>
      </c>
      <c r="D7" s="29" t="s">
        <v>29</v>
      </c>
      <c r="E7" s="29" t="s">
        <v>28</v>
      </c>
      <c r="F7" s="30" t="s">
        <v>14</v>
      </c>
      <c r="AA7" t="str">
        <f t="shared" si="1"/>
        <v>Out-04</v>
      </c>
      <c r="AB7" t="str">
        <f t="shared" si="2"/>
        <v>陳宗侖  男Ｄ</v>
      </c>
      <c r="AC7" t="str">
        <f t="shared" si="0"/>
        <v>葉宇桓  男Ｄ</v>
      </c>
      <c r="AD7" t="str">
        <f t="shared" si="0"/>
        <v>林凡凱  男Ｄ</v>
      </c>
      <c r="AE7" t="str">
        <f t="shared" si="0"/>
        <v/>
      </c>
      <c r="AG7" t="str">
        <f t="shared" si="3"/>
        <v>陳宗侖</v>
      </c>
      <c r="AH7" t="str">
        <f t="shared" si="4"/>
        <v>葉宇桓</v>
      </c>
      <c r="AI7" t="str">
        <f t="shared" si="5"/>
        <v>林凡凱</v>
      </c>
      <c r="AJ7" t="str">
        <f t="shared" si="6"/>
        <v/>
      </c>
    </row>
    <row r="8" spans="1:36" ht="18.75">
      <c r="A8" s="9" t="s">
        <v>178</v>
      </c>
      <c r="B8" s="10">
        <v>0.27499999999999991</v>
      </c>
      <c r="C8" s="29" t="s">
        <v>31</v>
      </c>
      <c r="D8" s="29" t="s">
        <v>34</v>
      </c>
      <c r="E8" s="29" t="s">
        <v>32</v>
      </c>
      <c r="F8" s="30" t="s">
        <v>14</v>
      </c>
      <c r="AA8" t="str">
        <f t="shared" si="1"/>
        <v>Out-05</v>
      </c>
      <c r="AB8" t="str">
        <f t="shared" si="2"/>
        <v>劉彧丞  男Ｄ</v>
      </c>
      <c r="AC8" t="str">
        <f t="shared" si="0"/>
        <v>陳宣佾  男Ｄ</v>
      </c>
      <c r="AD8" t="str">
        <f t="shared" si="0"/>
        <v>謝佳叡  男Ｄ</v>
      </c>
      <c r="AE8" t="str">
        <f t="shared" si="0"/>
        <v/>
      </c>
      <c r="AG8" t="str">
        <f t="shared" si="3"/>
        <v>劉彧丞</v>
      </c>
      <c r="AH8" t="str">
        <f t="shared" si="4"/>
        <v>陳宣佾</v>
      </c>
      <c r="AI8" t="str">
        <f t="shared" si="5"/>
        <v>謝佳叡</v>
      </c>
      <c r="AJ8" t="str">
        <f t="shared" si="6"/>
        <v/>
      </c>
    </row>
    <row r="9" spans="1:36" ht="18.75">
      <c r="A9" s="9" t="s">
        <v>179</v>
      </c>
      <c r="B9" s="10">
        <v>0.28124999999999989</v>
      </c>
      <c r="C9" s="29" t="s">
        <v>30</v>
      </c>
      <c r="D9" s="29" t="s">
        <v>33</v>
      </c>
      <c r="E9" s="29" t="s">
        <v>203</v>
      </c>
      <c r="F9" s="30" t="s">
        <v>35</v>
      </c>
      <c r="AA9" t="str">
        <f t="shared" si="1"/>
        <v>Out-06</v>
      </c>
      <c r="AB9" t="str">
        <f t="shared" si="2"/>
        <v>黃伯恩  男Ｄ</v>
      </c>
      <c r="AC9" t="str">
        <f t="shared" si="0"/>
        <v>黃至晨  男Ｄ</v>
      </c>
      <c r="AD9" t="str">
        <f t="shared" si="0"/>
        <v>林宸諒  男Ｄ</v>
      </c>
      <c r="AE9" t="str">
        <f t="shared" si="0"/>
        <v>鄧庭宇  男Ｄ</v>
      </c>
      <c r="AG9" t="str">
        <f t="shared" si="3"/>
        <v>黃伯恩</v>
      </c>
      <c r="AH9" t="str">
        <f t="shared" si="4"/>
        <v>黃至晨</v>
      </c>
      <c r="AI9" t="str">
        <f t="shared" si="5"/>
        <v>林宸諒</v>
      </c>
      <c r="AJ9" t="str">
        <f t="shared" si="6"/>
        <v>鄧庭宇</v>
      </c>
    </row>
    <row r="10" spans="1:36" ht="18.75">
      <c r="A10" s="9" t="s">
        <v>180</v>
      </c>
      <c r="B10" s="10">
        <v>0.28749999999999987</v>
      </c>
      <c r="C10" s="29" t="s">
        <v>38</v>
      </c>
      <c r="D10" s="29" t="s">
        <v>37</v>
      </c>
      <c r="E10" s="29" t="s">
        <v>41</v>
      </c>
      <c r="F10" s="30" t="s">
        <v>14</v>
      </c>
      <c r="AA10" t="str">
        <f t="shared" si="1"/>
        <v>Out-07</v>
      </c>
      <c r="AB10" t="str">
        <f t="shared" si="2"/>
        <v>張倚嘉  女Ａ</v>
      </c>
      <c r="AC10" t="str">
        <f t="shared" si="0"/>
        <v>張予禎  女Ａ</v>
      </c>
      <c r="AD10" t="str">
        <f t="shared" si="0"/>
        <v>唐瑋安  女Ａ</v>
      </c>
      <c r="AE10" t="str">
        <f t="shared" si="0"/>
        <v/>
      </c>
      <c r="AG10" t="str">
        <f t="shared" si="3"/>
        <v>張倚嘉</v>
      </c>
      <c r="AH10" t="str">
        <f t="shared" si="4"/>
        <v>張予禎</v>
      </c>
      <c r="AI10" t="str">
        <f t="shared" si="5"/>
        <v>唐瑋安</v>
      </c>
      <c r="AJ10" t="str">
        <f t="shared" si="6"/>
        <v/>
      </c>
    </row>
    <row r="11" spans="1:36" ht="18.75">
      <c r="A11" s="9" t="s">
        <v>181</v>
      </c>
      <c r="B11" s="10">
        <v>0.29374999999999984</v>
      </c>
      <c r="C11" s="29" t="s">
        <v>204</v>
      </c>
      <c r="D11" s="29" t="s">
        <v>40</v>
      </c>
      <c r="E11" s="29" t="s">
        <v>47</v>
      </c>
      <c r="F11" s="30" t="s">
        <v>14</v>
      </c>
      <c r="AA11" t="str">
        <f t="shared" si="1"/>
        <v>Out-08</v>
      </c>
      <c r="AB11" t="str">
        <f t="shared" si="2"/>
        <v>駱蔓萱  女Ａ</v>
      </c>
      <c r="AC11" t="str">
        <f t="shared" si="0"/>
        <v>溫茜婷  女Ａ</v>
      </c>
      <c r="AD11" t="str">
        <f t="shared" si="0"/>
        <v>劉慧庭  女Ａ</v>
      </c>
      <c r="AE11" t="str">
        <f t="shared" si="0"/>
        <v/>
      </c>
      <c r="AG11" t="str">
        <f t="shared" si="3"/>
        <v>駱蔓萱</v>
      </c>
      <c r="AH11" t="str">
        <f t="shared" si="4"/>
        <v>溫茜婷</v>
      </c>
      <c r="AI11" t="str">
        <f t="shared" si="5"/>
        <v>劉慧庭</v>
      </c>
      <c r="AJ11" t="str">
        <f t="shared" si="6"/>
        <v/>
      </c>
    </row>
    <row r="12" spans="1:36" ht="18.75">
      <c r="A12" s="9" t="s">
        <v>191</v>
      </c>
      <c r="B12" s="10">
        <v>0.29999999999999982</v>
      </c>
      <c r="C12" s="29" t="s">
        <v>46</v>
      </c>
      <c r="D12" s="29" t="s">
        <v>205</v>
      </c>
      <c r="E12" s="29" t="s">
        <v>39</v>
      </c>
      <c r="F12" s="30" t="s">
        <v>36</v>
      </c>
      <c r="AA12" t="str">
        <f t="shared" si="1"/>
        <v>Out-09</v>
      </c>
      <c r="AB12" t="str">
        <f t="shared" si="2"/>
        <v>賴怡廷  女Ａ</v>
      </c>
      <c r="AC12" t="str">
        <f t="shared" si="0"/>
        <v>李佳琳  女Ａ</v>
      </c>
      <c r="AD12" t="str">
        <f t="shared" si="0"/>
        <v>溫　娣  女Ａ</v>
      </c>
      <c r="AE12" t="str">
        <f t="shared" si="0"/>
        <v>佐佐木雪繪  女Ａ</v>
      </c>
      <c r="AG12" t="str">
        <f t="shared" si="3"/>
        <v>賴怡廷</v>
      </c>
      <c r="AH12" t="str">
        <f t="shared" si="4"/>
        <v>李佳琳</v>
      </c>
      <c r="AI12" t="str">
        <f t="shared" si="5"/>
        <v>溫　娣</v>
      </c>
      <c r="AJ12" t="str">
        <f t="shared" si="6"/>
        <v>佐佐木雪繪</v>
      </c>
    </row>
    <row r="13" spans="1:36" ht="18.75">
      <c r="A13" s="9" t="s">
        <v>192</v>
      </c>
      <c r="B13" s="10">
        <v>0.3062499999999998</v>
      </c>
      <c r="C13" s="29" t="s">
        <v>206</v>
      </c>
      <c r="D13" s="29" t="s">
        <v>50</v>
      </c>
      <c r="E13" s="29" t="s">
        <v>207</v>
      </c>
      <c r="F13" s="30" t="s">
        <v>42</v>
      </c>
      <c r="AA13" t="str">
        <f t="shared" si="1"/>
        <v>Out-10</v>
      </c>
      <c r="AB13" t="str">
        <f t="shared" si="2"/>
        <v>張　筠  女Ａ</v>
      </c>
      <c r="AC13" t="str">
        <f t="shared" si="0"/>
        <v>李昱伶  女Ａ</v>
      </c>
      <c r="AD13" t="str">
        <f t="shared" si="0"/>
        <v>石澄璇  女Ａ</v>
      </c>
      <c r="AE13" t="str">
        <f t="shared" si="0"/>
        <v>戴嘉汶  女Ａ</v>
      </c>
      <c r="AG13" t="str">
        <f t="shared" si="3"/>
        <v>張　筠</v>
      </c>
      <c r="AH13" t="str">
        <f t="shared" si="4"/>
        <v>李昱伶</v>
      </c>
      <c r="AI13" t="str">
        <f t="shared" si="5"/>
        <v>石澄璇</v>
      </c>
      <c r="AJ13" t="str">
        <f t="shared" si="6"/>
        <v>戴嘉汶</v>
      </c>
    </row>
    <row r="14" spans="1:36" ht="18.75">
      <c r="A14" s="9" t="s">
        <v>193</v>
      </c>
      <c r="B14" s="10">
        <v>0.31249999999999978</v>
      </c>
      <c r="C14" s="29" t="s">
        <v>44</v>
      </c>
      <c r="D14" s="29" t="s">
        <v>43</v>
      </c>
      <c r="E14" s="29" t="s">
        <v>208</v>
      </c>
      <c r="F14" s="30" t="s">
        <v>45</v>
      </c>
      <c r="AA14" t="str">
        <f t="shared" si="1"/>
        <v>Out-11</v>
      </c>
      <c r="AB14" t="str">
        <f t="shared" si="2"/>
        <v>郭涵涓  女Ａ</v>
      </c>
      <c r="AC14" t="str">
        <f t="shared" si="0"/>
        <v>毛怜絜  女Ａ</v>
      </c>
      <c r="AD14" t="str">
        <f t="shared" si="0"/>
        <v>張　琳  女Ａ</v>
      </c>
      <c r="AE14" t="str">
        <f t="shared" si="0"/>
        <v>周咨佑  女Ａ</v>
      </c>
      <c r="AG14" t="str">
        <f t="shared" si="3"/>
        <v>郭涵涓</v>
      </c>
      <c r="AH14" t="str">
        <f t="shared" si="4"/>
        <v>毛怜絜</v>
      </c>
      <c r="AI14" t="str">
        <f t="shared" si="5"/>
        <v>張　琳</v>
      </c>
      <c r="AJ14" t="str">
        <f t="shared" si="6"/>
        <v>周咨佑</v>
      </c>
    </row>
    <row r="15" spans="1:36" ht="18.75">
      <c r="A15" s="9" t="s">
        <v>194</v>
      </c>
      <c r="B15" s="10">
        <v>0.31874999999999976</v>
      </c>
      <c r="C15" s="29" t="s">
        <v>48</v>
      </c>
      <c r="D15" s="29" t="s">
        <v>49</v>
      </c>
      <c r="E15" s="29" t="s">
        <v>52</v>
      </c>
      <c r="F15" s="30" t="s">
        <v>51</v>
      </c>
      <c r="AA15" t="str">
        <f t="shared" si="1"/>
        <v>Out-12</v>
      </c>
      <c r="AB15" t="str">
        <f t="shared" si="2"/>
        <v>黃筠筑  女Ａ</v>
      </c>
      <c r="AC15" t="str">
        <f t="shared" si="0"/>
        <v>陳　萱  女Ａ</v>
      </c>
      <c r="AD15" t="str">
        <f t="shared" si="0"/>
        <v>吳佳瑩  女Ａ</v>
      </c>
      <c r="AE15" t="str">
        <f t="shared" si="0"/>
        <v>梁祺芬  女Ａ</v>
      </c>
      <c r="AG15" t="str">
        <f t="shared" si="3"/>
        <v>黃筠筑</v>
      </c>
      <c r="AH15" t="str">
        <f t="shared" si="4"/>
        <v>陳　萱</v>
      </c>
      <c r="AI15" t="str">
        <f t="shared" si="5"/>
        <v>吳佳瑩</v>
      </c>
      <c r="AJ15" t="str">
        <f t="shared" si="6"/>
        <v>梁祺芬</v>
      </c>
    </row>
    <row r="16" spans="1:36" ht="18.75">
      <c r="A16" s="9" t="s">
        <v>182</v>
      </c>
      <c r="B16" s="10">
        <v>0.25</v>
      </c>
      <c r="C16" s="29" t="s">
        <v>72</v>
      </c>
      <c r="D16" s="29" t="s">
        <v>69</v>
      </c>
      <c r="E16" s="29" t="s">
        <v>73</v>
      </c>
      <c r="F16" s="30" t="s">
        <v>53</v>
      </c>
      <c r="AA16" t="str">
        <f t="shared" si="1"/>
        <v>Out-13</v>
      </c>
      <c r="AB16" t="str">
        <f t="shared" si="2"/>
        <v/>
      </c>
      <c r="AC16" t="str">
        <f t="shared" si="0"/>
        <v/>
      </c>
      <c r="AD16" t="str">
        <f t="shared" si="0"/>
        <v/>
      </c>
      <c r="AE16" t="str">
        <f t="shared" si="0"/>
        <v/>
      </c>
      <c r="AG16" t="str">
        <f t="shared" si="3"/>
        <v/>
      </c>
      <c r="AH16" t="str">
        <f t="shared" si="4"/>
        <v/>
      </c>
      <c r="AI16" t="str">
        <f t="shared" si="5"/>
        <v/>
      </c>
      <c r="AJ16" t="str">
        <f t="shared" si="6"/>
        <v/>
      </c>
    </row>
    <row r="17" spans="1:36" ht="18.75">
      <c r="A17" s="9" t="s">
        <v>183</v>
      </c>
      <c r="B17" s="10">
        <v>0.25624999999999998</v>
      </c>
      <c r="C17" s="29" t="s">
        <v>56</v>
      </c>
      <c r="D17" s="29" t="s">
        <v>57</v>
      </c>
      <c r="E17" s="29" t="s">
        <v>62</v>
      </c>
      <c r="F17" s="30"/>
      <c r="AA17" t="str">
        <f t="shared" si="1"/>
        <v>Out-14</v>
      </c>
      <c r="AB17" t="str">
        <f t="shared" si="2"/>
        <v/>
      </c>
      <c r="AC17" t="str">
        <f t="shared" si="0"/>
        <v/>
      </c>
      <c r="AD17" t="str">
        <f t="shared" si="0"/>
        <v/>
      </c>
      <c r="AE17" t="str">
        <f t="shared" si="0"/>
        <v/>
      </c>
      <c r="AG17" t="str">
        <f t="shared" si="3"/>
        <v/>
      </c>
      <c r="AH17" t="str">
        <f t="shared" si="4"/>
        <v/>
      </c>
      <c r="AI17" t="str">
        <f t="shared" si="5"/>
        <v/>
      </c>
      <c r="AJ17" t="str">
        <f t="shared" si="6"/>
        <v/>
      </c>
    </row>
    <row r="18" spans="1:36" ht="18.75">
      <c r="A18" s="9" t="s">
        <v>184</v>
      </c>
      <c r="B18" s="10">
        <v>0.26249999999999996</v>
      </c>
      <c r="C18" s="29" t="s">
        <v>78</v>
      </c>
      <c r="D18" s="29" t="s">
        <v>67</v>
      </c>
      <c r="E18" s="29" t="s">
        <v>77</v>
      </c>
      <c r="F18" s="30" t="s">
        <v>58</v>
      </c>
      <c r="AA18" t="str">
        <f t="shared" si="1"/>
        <v>Out-15</v>
      </c>
      <c r="AB18" t="str">
        <f t="shared" si="2"/>
        <v/>
      </c>
      <c r="AC18" t="str">
        <f t="shared" si="0"/>
        <v/>
      </c>
      <c r="AD18" t="str">
        <f t="shared" si="0"/>
        <v/>
      </c>
      <c r="AE18" t="str">
        <f t="shared" si="0"/>
        <v/>
      </c>
      <c r="AG18" t="str">
        <f t="shared" si="3"/>
        <v/>
      </c>
      <c r="AH18" t="str">
        <f t="shared" si="4"/>
        <v/>
      </c>
      <c r="AI18" t="str">
        <f t="shared" si="5"/>
        <v/>
      </c>
      <c r="AJ18" t="str">
        <f t="shared" si="6"/>
        <v/>
      </c>
    </row>
    <row r="19" spans="1:36" ht="18.75">
      <c r="A19" s="9" t="s">
        <v>185</v>
      </c>
      <c r="B19" s="10">
        <v>0.26874999999999993</v>
      </c>
      <c r="C19" s="29" t="s">
        <v>61</v>
      </c>
      <c r="D19" s="29" t="s">
        <v>81</v>
      </c>
      <c r="E19" s="29" t="s">
        <v>63</v>
      </c>
      <c r="F19" s="30" t="s">
        <v>60</v>
      </c>
      <c r="AA19" t="str">
        <f>"In-"&amp;TEXT(ROW()-18,"00")</f>
        <v>In-01</v>
      </c>
      <c r="AB19" t="str">
        <f t="shared" si="2"/>
        <v>張榮峻  男Ａ</v>
      </c>
      <c r="AC19" t="str">
        <f t="shared" si="0"/>
        <v>沈威成  男Ａ</v>
      </c>
      <c r="AD19" t="str">
        <f t="shared" si="0"/>
        <v>羅士堯  男Ａ</v>
      </c>
      <c r="AE19" t="str">
        <f t="shared" si="0"/>
        <v>馬齊陽  男Ａ</v>
      </c>
      <c r="AG19" t="str">
        <f t="shared" si="3"/>
        <v>張榮峻</v>
      </c>
      <c r="AH19" t="str">
        <f t="shared" si="4"/>
        <v>沈威成</v>
      </c>
      <c r="AI19" t="str">
        <f t="shared" si="5"/>
        <v>羅士堯</v>
      </c>
      <c r="AJ19" t="str">
        <f t="shared" si="6"/>
        <v>馬齊陽</v>
      </c>
    </row>
    <row r="20" spans="1:36" ht="18.75">
      <c r="A20" s="9" t="s">
        <v>186</v>
      </c>
      <c r="B20" s="10">
        <v>0.27499999999999991</v>
      </c>
      <c r="C20" s="29" t="s">
        <v>209</v>
      </c>
      <c r="D20" s="29" t="s">
        <v>54</v>
      </c>
      <c r="E20" s="29" t="s">
        <v>55</v>
      </c>
      <c r="F20" s="30" t="s">
        <v>210</v>
      </c>
      <c r="AA20" t="str">
        <f t="shared" ref="AA20:AA33" si="7">"In-"&amp;TEXT(ROW()-18,"00")</f>
        <v>In-02</v>
      </c>
      <c r="AB20" t="str">
        <f t="shared" si="2"/>
        <v>許育誠  男Ａ</v>
      </c>
      <c r="AC20" t="str">
        <f t="shared" si="2"/>
        <v>陳傑生  男Ａ</v>
      </c>
      <c r="AD20" t="str">
        <f t="shared" si="2"/>
        <v>賀威瑋  男Ａ</v>
      </c>
      <c r="AE20">
        <f t="shared" si="2"/>
        <v>0</v>
      </c>
      <c r="AG20" t="str">
        <f t="shared" si="3"/>
        <v>許育誠</v>
      </c>
      <c r="AH20" t="str">
        <f t="shared" si="4"/>
        <v>陳傑生</v>
      </c>
      <c r="AI20" t="str">
        <f t="shared" si="5"/>
        <v>賀威瑋</v>
      </c>
      <c r="AJ20" t="e">
        <f t="shared" si="6"/>
        <v>#VALUE!</v>
      </c>
    </row>
    <row r="21" spans="1:36" ht="18.75">
      <c r="A21" s="9" t="s">
        <v>187</v>
      </c>
      <c r="B21" s="10">
        <v>0.28124999999999989</v>
      </c>
      <c r="C21" s="29" t="s">
        <v>66</v>
      </c>
      <c r="D21" s="29" t="s">
        <v>64</v>
      </c>
      <c r="E21" s="29" t="s">
        <v>59</v>
      </c>
      <c r="F21" s="30" t="s">
        <v>65</v>
      </c>
      <c r="AA21" t="str">
        <f t="shared" si="7"/>
        <v>In-03</v>
      </c>
      <c r="AB21" t="str">
        <f t="shared" si="2"/>
        <v>何易叡  男Ａ</v>
      </c>
      <c r="AC21" t="str">
        <f t="shared" si="2"/>
        <v>林煒傑  男Ａ</v>
      </c>
      <c r="AD21" t="str">
        <f t="shared" si="2"/>
        <v>葉蔚廷  男Ａ</v>
      </c>
      <c r="AE21" t="str">
        <f t="shared" si="2"/>
        <v>楊　傑  男Ａ</v>
      </c>
      <c r="AG21" t="str">
        <f t="shared" si="3"/>
        <v>何易叡</v>
      </c>
      <c r="AH21" t="str">
        <f t="shared" si="4"/>
        <v>林煒傑</v>
      </c>
      <c r="AI21" t="str">
        <f t="shared" si="5"/>
        <v>葉蔚廷</v>
      </c>
      <c r="AJ21" t="str">
        <f t="shared" si="6"/>
        <v>楊　傑</v>
      </c>
    </row>
    <row r="22" spans="1:36" ht="18.75">
      <c r="A22" s="9" t="s">
        <v>188</v>
      </c>
      <c r="B22" s="10">
        <v>0.28749999999999987</v>
      </c>
      <c r="C22" s="29" t="s">
        <v>68</v>
      </c>
      <c r="D22" s="29" t="s">
        <v>211</v>
      </c>
      <c r="E22" s="29" t="s">
        <v>70</v>
      </c>
      <c r="F22" s="30" t="s">
        <v>71</v>
      </c>
      <c r="AA22" t="str">
        <f t="shared" si="7"/>
        <v>In-04</v>
      </c>
      <c r="AB22" t="str">
        <f t="shared" si="2"/>
        <v>張佑健  男Ａ</v>
      </c>
      <c r="AC22" t="str">
        <f t="shared" si="2"/>
        <v>黃冠勳  男Ａ</v>
      </c>
      <c r="AD22" t="str">
        <f t="shared" si="2"/>
        <v>葉　甫  男Ａ</v>
      </c>
      <c r="AE22" t="str">
        <f t="shared" si="2"/>
        <v>方傳崴  男Ａ</v>
      </c>
      <c r="AG22" t="str">
        <f t="shared" si="3"/>
        <v>張佑健</v>
      </c>
      <c r="AH22" t="str">
        <f t="shared" si="4"/>
        <v>黃冠勳</v>
      </c>
      <c r="AI22" t="str">
        <f t="shared" si="5"/>
        <v>葉　甫</v>
      </c>
      <c r="AJ22" t="str">
        <f t="shared" si="6"/>
        <v>方傳崴</v>
      </c>
    </row>
    <row r="23" spans="1:36" ht="18.75">
      <c r="A23" s="9" t="s">
        <v>189</v>
      </c>
      <c r="B23" s="10">
        <v>0.29374999999999984</v>
      </c>
      <c r="C23" s="29" t="s">
        <v>74</v>
      </c>
      <c r="D23" s="29" t="s">
        <v>75</v>
      </c>
      <c r="E23" s="29" t="s">
        <v>80</v>
      </c>
      <c r="F23" s="30" t="s">
        <v>76</v>
      </c>
      <c r="AA23" t="str">
        <f t="shared" si="7"/>
        <v>In-05</v>
      </c>
      <c r="AB23" t="str">
        <f t="shared" si="2"/>
        <v>徐仁尉  男Ａ</v>
      </c>
      <c r="AC23" t="str">
        <f t="shared" si="2"/>
        <v>黃千鴻  男Ａ</v>
      </c>
      <c r="AD23" t="str">
        <f t="shared" si="2"/>
        <v>張鈞沂  男Ａ</v>
      </c>
      <c r="AE23" t="str">
        <f t="shared" si="2"/>
        <v>蔡岷宏  男Ａ</v>
      </c>
      <c r="AG23" t="str">
        <f t="shared" si="3"/>
        <v>徐仁尉</v>
      </c>
      <c r="AH23" t="str">
        <f t="shared" si="4"/>
        <v>黃千鴻</v>
      </c>
      <c r="AI23" t="str">
        <f t="shared" si="5"/>
        <v>張鈞沂</v>
      </c>
      <c r="AJ23" t="str">
        <f t="shared" si="6"/>
        <v>蔡岷宏</v>
      </c>
    </row>
    <row r="24" spans="1:36" ht="18.75">
      <c r="A24" s="9" t="s">
        <v>190</v>
      </c>
      <c r="B24" s="10">
        <v>0.29999999999999982</v>
      </c>
      <c r="C24" s="29" t="s">
        <v>79</v>
      </c>
      <c r="D24" s="29" t="s">
        <v>212</v>
      </c>
      <c r="E24" s="29" t="s">
        <v>82</v>
      </c>
      <c r="F24" s="30" t="s">
        <v>14</v>
      </c>
      <c r="AA24" t="str">
        <f t="shared" si="7"/>
        <v>In-06</v>
      </c>
      <c r="AB24" t="str">
        <f t="shared" si="2"/>
        <v>蔡凱任  男Ａ</v>
      </c>
      <c r="AC24" t="str">
        <f t="shared" si="2"/>
        <v>駱則維  男Ａ</v>
      </c>
      <c r="AD24" t="str">
        <f t="shared" si="2"/>
        <v>巫耀微  男Ａ</v>
      </c>
      <c r="AE24" t="str">
        <f t="shared" si="2"/>
        <v>黃泊淵  男Ａ</v>
      </c>
      <c r="AG24" t="str">
        <f t="shared" si="3"/>
        <v>蔡凱任</v>
      </c>
      <c r="AH24" t="str">
        <f t="shared" si="4"/>
        <v>駱則維</v>
      </c>
      <c r="AI24" t="str">
        <f t="shared" si="5"/>
        <v>巫耀微</v>
      </c>
      <c r="AJ24" t="str">
        <f t="shared" si="6"/>
        <v>黃泊淵</v>
      </c>
    </row>
    <row r="25" spans="1:36" ht="18.75">
      <c r="A25" s="9" t="s">
        <v>195</v>
      </c>
      <c r="B25" s="10">
        <v>0.3062499999999998</v>
      </c>
      <c r="C25" s="29" t="s">
        <v>91</v>
      </c>
      <c r="D25" s="29" t="s">
        <v>90</v>
      </c>
      <c r="E25" s="29" t="s">
        <v>92</v>
      </c>
      <c r="F25" s="30" t="s">
        <v>14</v>
      </c>
      <c r="AA25" t="str">
        <f t="shared" si="7"/>
        <v>In-07</v>
      </c>
      <c r="AB25" t="str">
        <f t="shared" si="2"/>
        <v>江以晨  男Ａ</v>
      </c>
      <c r="AC25" t="str">
        <f t="shared" si="2"/>
        <v>廖崇廷  男Ａ</v>
      </c>
      <c r="AD25" t="str">
        <f t="shared" si="2"/>
        <v>李昭樺  男Ａ</v>
      </c>
      <c r="AE25" t="str">
        <f t="shared" si="2"/>
        <v>王璽安  男Ａ</v>
      </c>
      <c r="AG25" t="str">
        <f t="shared" si="3"/>
        <v>江以晨</v>
      </c>
      <c r="AH25" t="str">
        <f t="shared" si="4"/>
        <v>廖崇廷</v>
      </c>
      <c r="AI25" t="str">
        <f t="shared" si="5"/>
        <v>李昭樺</v>
      </c>
      <c r="AJ25" t="str">
        <f t="shared" si="6"/>
        <v>王璽安</v>
      </c>
    </row>
    <row r="26" spans="1:36" ht="18.75">
      <c r="A26" s="9" t="s">
        <v>196</v>
      </c>
      <c r="B26" s="10">
        <v>0.31249999999999978</v>
      </c>
      <c r="C26" s="29" t="s">
        <v>84</v>
      </c>
      <c r="D26" s="29" t="s">
        <v>213</v>
      </c>
      <c r="E26" s="29" t="s">
        <v>214</v>
      </c>
      <c r="F26" s="30" t="s">
        <v>14</v>
      </c>
      <c r="AA26" t="str">
        <f t="shared" si="7"/>
        <v>In-08</v>
      </c>
      <c r="AB26" t="str">
        <f t="shared" si="2"/>
        <v>林柏毅  男Ａ</v>
      </c>
      <c r="AC26" t="str">
        <f t="shared" si="2"/>
        <v>陳威勝  男Ａ</v>
      </c>
      <c r="AD26" t="str">
        <f t="shared" si="2"/>
        <v>蔡顓至  男Ａ</v>
      </c>
      <c r="AE26" t="str">
        <f t="shared" si="2"/>
        <v>劉威汎  男Ａ</v>
      </c>
      <c r="AG26" t="str">
        <f t="shared" si="3"/>
        <v>林柏毅</v>
      </c>
      <c r="AH26" t="str">
        <f t="shared" si="4"/>
        <v>陳威勝</v>
      </c>
      <c r="AI26" t="str">
        <f t="shared" si="5"/>
        <v>蔡顓至</v>
      </c>
      <c r="AJ26" t="str">
        <f t="shared" si="6"/>
        <v>劉威汎</v>
      </c>
    </row>
    <row r="27" spans="1:36" ht="18.75">
      <c r="A27" s="9" t="s">
        <v>197</v>
      </c>
      <c r="B27" s="10">
        <v>0.31874999999999976</v>
      </c>
      <c r="C27" s="29" t="s">
        <v>87</v>
      </c>
      <c r="D27" s="29" t="s">
        <v>88</v>
      </c>
      <c r="E27" s="29" t="s">
        <v>86</v>
      </c>
      <c r="F27" s="30" t="s">
        <v>215</v>
      </c>
      <c r="AA27" t="str">
        <f t="shared" si="7"/>
        <v>In-09</v>
      </c>
      <c r="AB27" t="str">
        <f t="shared" si="2"/>
        <v>鍾力新  男Ａ</v>
      </c>
      <c r="AC27" t="str">
        <f t="shared" si="2"/>
        <v>葉東霖  男Ａ</v>
      </c>
      <c r="AD27" t="str">
        <f t="shared" si="2"/>
        <v>許瑋哲  男Ａ</v>
      </c>
      <c r="AE27" t="str">
        <f t="shared" si="2"/>
        <v/>
      </c>
      <c r="AG27" t="str">
        <f t="shared" si="3"/>
        <v>鍾力新</v>
      </c>
      <c r="AH27" t="str">
        <f t="shared" si="4"/>
        <v>葉東霖</v>
      </c>
      <c r="AI27" t="str">
        <f t="shared" si="5"/>
        <v>許瑋哲</v>
      </c>
      <c r="AJ27" t="str">
        <f t="shared" si="6"/>
        <v/>
      </c>
    </row>
    <row r="28" spans="1:36" ht="18.75">
      <c r="A28" s="9" t="s">
        <v>198</v>
      </c>
      <c r="B28" s="10">
        <v>0.32499999999999973</v>
      </c>
      <c r="C28" s="29" t="s">
        <v>85</v>
      </c>
      <c r="D28" s="29" t="s">
        <v>89</v>
      </c>
      <c r="E28" s="29" t="s">
        <v>83</v>
      </c>
      <c r="F28" s="30" t="s">
        <v>216</v>
      </c>
      <c r="AA28" t="str">
        <f t="shared" si="7"/>
        <v>In-10</v>
      </c>
      <c r="AB28" t="str">
        <f t="shared" si="2"/>
        <v>洪棋剴  男Ｃ</v>
      </c>
      <c r="AC28" t="str">
        <f t="shared" si="2"/>
        <v>范智閎  男Ｃ</v>
      </c>
      <c r="AD28" t="str">
        <f t="shared" si="2"/>
        <v>陳頎森  男Ｃ</v>
      </c>
      <c r="AE28" t="str">
        <f t="shared" si="2"/>
        <v/>
      </c>
      <c r="AG28" t="str">
        <f t="shared" si="3"/>
        <v>洪棋剴</v>
      </c>
      <c r="AH28" t="str">
        <f t="shared" si="4"/>
        <v>范智閎</v>
      </c>
      <c r="AI28" t="str">
        <f t="shared" si="5"/>
        <v>陳頎森</v>
      </c>
      <c r="AJ28" t="str">
        <f t="shared" si="6"/>
        <v/>
      </c>
    </row>
    <row r="29" spans="1:36" ht="18.75">
      <c r="A29" s="9" t="s">
        <v>199</v>
      </c>
      <c r="B29" s="10">
        <v>0.33124999999999971</v>
      </c>
      <c r="C29" s="12" t="s">
        <v>95</v>
      </c>
      <c r="D29" s="12" t="s">
        <v>93</v>
      </c>
      <c r="E29" s="12" t="s">
        <v>217</v>
      </c>
      <c r="F29" s="13" t="s">
        <v>94</v>
      </c>
      <c r="AA29" t="str">
        <f t="shared" si="7"/>
        <v>In-11</v>
      </c>
      <c r="AB29" t="str">
        <f t="shared" si="2"/>
        <v>林銓泰  男Ｃ</v>
      </c>
      <c r="AC29" t="str">
        <f t="shared" si="2"/>
        <v>鄭馨緯  男Ｃ</v>
      </c>
      <c r="AD29" t="str">
        <f t="shared" si="2"/>
        <v>朱柏瑞  男Ｃ</v>
      </c>
      <c r="AE29" t="str">
        <f t="shared" si="2"/>
        <v/>
      </c>
      <c r="AG29" t="str">
        <f t="shared" si="3"/>
        <v>林銓泰</v>
      </c>
      <c r="AH29" t="str">
        <f t="shared" si="4"/>
        <v>鄭馨緯</v>
      </c>
      <c r="AI29" t="str">
        <f t="shared" si="5"/>
        <v>朱柏瑞</v>
      </c>
      <c r="AJ29" t="str">
        <f t="shared" si="6"/>
        <v/>
      </c>
    </row>
    <row r="30" spans="1:36" ht="18.75">
      <c r="A30" s="9"/>
      <c r="B30" s="10"/>
      <c r="C30" s="12"/>
      <c r="D30" s="12"/>
      <c r="E30" s="12"/>
      <c r="F30" s="13"/>
      <c r="AA30" t="str">
        <f t="shared" si="7"/>
        <v>In-12</v>
      </c>
      <c r="AB30" t="str">
        <f t="shared" si="2"/>
        <v>廖家呈  男Ｃ</v>
      </c>
      <c r="AC30" t="str">
        <f t="shared" si="2"/>
        <v>黃而夫  男Ｃ</v>
      </c>
      <c r="AD30" t="str">
        <f t="shared" si="2"/>
        <v>李明隆  男Ｃ</v>
      </c>
      <c r="AE30" t="str">
        <f t="shared" si="2"/>
        <v>黃元甫  男Ｃ</v>
      </c>
      <c r="AG30" t="str">
        <f t="shared" si="3"/>
        <v>廖家呈</v>
      </c>
      <c r="AH30" t="str">
        <f t="shared" si="4"/>
        <v>黃而夫</v>
      </c>
      <c r="AI30" t="str">
        <f t="shared" si="5"/>
        <v>李明隆</v>
      </c>
      <c r="AJ30" t="str">
        <f t="shared" si="6"/>
        <v>黃元甫</v>
      </c>
    </row>
    <row r="31" spans="1:36" ht="18.75">
      <c r="A31" s="9"/>
      <c r="B31" s="10"/>
      <c r="C31" s="12"/>
      <c r="D31" s="12"/>
      <c r="E31" s="12"/>
      <c r="F31" s="13"/>
      <c r="AA31" t="str">
        <f t="shared" si="7"/>
        <v>In-13</v>
      </c>
      <c r="AB31" t="str">
        <f t="shared" si="2"/>
        <v>葉佳胤  男Ｃ</v>
      </c>
      <c r="AC31" t="str">
        <f t="shared" si="2"/>
        <v>劉殷睿  男Ｃ</v>
      </c>
      <c r="AD31" t="str">
        <f t="shared" si="2"/>
        <v>周子霖  男Ｃ</v>
      </c>
      <c r="AE31" t="str">
        <f t="shared" si="2"/>
        <v>歐　洋  男Ｃ</v>
      </c>
      <c r="AG31" t="str">
        <f t="shared" si="3"/>
        <v>葉佳胤</v>
      </c>
      <c r="AH31" t="str">
        <f t="shared" si="4"/>
        <v>劉殷睿</v>
      </c>
      <c r="AI31" t="str">
        <f t="shared" si="5"/>
        <v>周子霖</v>
      </c>
      <c r="AJ31" t="str">
        <f t="shared" si="6"/>
        <v>歐　洋</v>
      </c>
    </row>
    <row r="32" spans="1:36" ht="18.75">
      <c r="A32" s="9"/>
      <c r="B32" s="10"/>
      <c r="C32" s="12"/>
      <c r="D32" s="12"/>
      <c r="E32" s="12"/>
      <c r="F32" s="13"/>
      <c r="AA32" t="str">
        <f t="shared" si="7"/>
        <v>In-14</v>
      </c>
      <c r="AB32" t="str">
        <f t="shared" si="2"/>
        <v>廖庭毅  男Ｃ</v>
      </c>
      <c r="AC32" t="str">
        <f t="shared" si="2"/>
        <v>陳佑宇  男Ｃ</v>
      </c>
      <c r="AD32" t="str">
        <f t="shared" si="2"/>
        <v>吳允植  男Ｃ</v>
      </c>
      <c r="AE32" t="str">
        <f t="shared" si="2"/>
        <v>廖崇漢  男Ｃ</v>
      </c>
      <c r="AG32" t="str">
        <f t="shared" si="3"/>
        <v>廖庭毅</v>
      </c>
      <c r="AH32" t="str">
        <f t="shared" si="4"/>
        <v>陳佑宇</v>
      </c>
      <c r="AI32" t="str">
        <f t="shared" si="5"/>
        <v>吳允植</v>
      </c>
      <c r="AJ32" t="str">
        <f t="shared" si="6"/>
        <v>廖崇漢</v>
      </c>
    </row>
    <row r="33" spans="1:36" ht="19.5" thickBot="1">
      <c r="A33" s="14"/>
      <c r="B33" s="15"/>
      <c r="C33" s="16"/>
      <c r="D33" s="16"/>
      <c r="E33" s="16"/>
      <c r="F33" s="17"/>
      <c r="AA33" t="str">
        <f t="shared" si="7"/>
        <v>In-15</v>
      </c>
      <c r="AB33" t="str">
        <f t="shared" si="2"/>
        <v/>
      </c>
      <c r="AC33" t="str">
        <f t="shared" si="2"/>
        <v/>
      </c>
      <c r="AD33" t="str">
        <f t="shared" si="2"/>
        <v/>
      </c>
      <c r="AE33" t="str">
        <f t="shared" si="2"/>
        <v/>
      </c>
      <c r="AG33" t="str">
        <f t="shared" si="3"/>
        <v/>
      </c>
      <c r="AH33" t="str">
        <f t="shared" si="4"/>
        <v/>
      </c>
      <c r="AI33" t="str">
        <f t="shared" si="5"/>
        <v/>
      </c>
      <c r="AJ33" t="str">
        <f t="shared" si="6"/>
        <v/>
      </c>
    </row>
    <row r="34" spans="1:36">
      <c r="A34" s="18" t="s">
        <v>4</v>
      </c>
      <c r="B34" s="18"/>
      <c r="C34" s="18"/>
      <c r="D34" s="18"/>
      <c r="E34" s="18"/>
      <c r="F34" s="18"/>
    </row>
    <row r="35" spans="1:36" ht="84.75" customHeight="1">
      <c r="A35" s="136" t="s">
        <v>5</v>
      </c>
      <c r="B35" s="136"/>
      <c r="C35" s="136"/>
      <c r="D35" s="136"/>
      <c r="E35" s="136"/>
      <c r="F35" s="136"/>
    </row>
  </sheetData>
  <mergeCells count="2">
    <mergeCell ref="A1:F1"/>
    <mergeCell ref="A35:F35"/>
  </mergeCells>
  <phoneticPr fontId="1" type="noConversion"/>
  <conditionalFormatting sqref="AB4:AE33">
    <cfRule type="expression" dxfId="7" priority="3">
      <formula>FIND(" ",C4)&gt;6</formula>
    </cfRule>
  </conditionalFormatting>
  <conditionalFormatting sqref="AG4:AJ33">
    <cfRule type="expression" dxfId="6" priority="2">
      <formula>FIND(" ",$AB$4)&gt;6</formula>
    </cfRule>
  </conditionalFormatting>
  <printOptions horizontalCentered="1"/>
  <pageMargins left="0" right="0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workbookViewId="0">
      <selection activeCell="E9" sqref="E9"/>
    </sheetView>
  </sheetViews>
  <sheetFormatPr defaultRowHeight="16.5"/>
  <cols>
    <col min="1" max="1" width="9.5" bestFit="1" customWidth="1"/>
    <col min="2" max="2" width="6" customWidth="1"/>
    <col min="3" max="6" width="22.625" customWidth="1"/>
  </cols>
  <sheetData>
    <row r="1" spans="1:36" ht="54" customHeight="1">
      <c r="A1" s="135" t="str">
        <f>'4月29日'!A1:F1</f>
        <v>渣打全國業餘高爾夫2014年5月份北區分區月賽編組表</v>
      </c>
      <c r="B1" s="135"/>
      <c r="C1" s="135"/>
      <c r="D1" s="135"/>
      <c r="E1" s="135"/>
      <c r="F1" s="135"/>
      <c r="H1" s="19">
        <f>120-COUNTBLANK(C4:F33)</f>
        <v>0</v>
      </c>
    </row>
    <row r="2" spans="1:36" ht="20.25" thickBot="1">
      <c r="A2" s="22" t="str">
        <f>'4月29日'!A2</f>
        <v>地點：旭陽高爾夫俱樂部</v>
      </c>
      <c r="B2" s="22"/>
      <c r="C2" s="22"/>
      <c r="D2" s="23" t="s">
        <v>17</v>
      </c>
      <c r="E2" s="22"/>
      <c r="F2" s="79">
        <f>'4月29日'!F2+1</f>
        <v>41759</v>
      </c>
    </row>
    <row r="3" spans="1:36" ht="17.25" thickBot="1">
      <c r="A3" s="1" t="s">
        <v>6</v>
      </c>
      <c r="B3" s="2" t="s">
        <v>7</v>
      </c>
      <c r="C3" s="2" t="s">
        <v>1</v>
      </c>
      <c r="D3" s="2" t="s">
        <v>1</v>
      </c>
      <c r="E3" s="2" t="s">
        <v>1</v>
      </c>
      <c r="F3" s="3" t="s">
        <v>1</v>
      </c>
    </row>
    <row r="4" spans="1:36" ht="18.75">
      <c r="A4" s="4"/>
      <c r="B4" s="5"/>
      <c r="C4" s="6"/>
      <c r="D4" s="6"/>
      <c r="E4" s="7"/>
      <c r="F4" s="8"/>
      <c r="AA4" t="str">
        <f>"Out-"&amp;TEXT(ROW()-3,"00")</f>
        <v>Out-01</v>
      </c>
      <c r="AB4" t="str">
        <f>IF(ISNA(VLOOKUP($AA4,$A$4:$F$33,COLUMN()-25,FALSE)),"",VLOOKUP($AA4,$A$4:$F$33,COLUMN()-25,FALSE))</f>
        <v/>
      </c>
      <c r="AC4" t="str">
        <f t="shared" ref="AC4:AE19" si="0">IF(ISNA(VLOOKUP($AA4,$A$4:$F$33,COLUMN()-25,FALSE)),"",VLOOKUP($AA4,$A$4:$F$33,COLUMN()-25,FALSE))</f>
        <v/>
      </c>
      <c r="AD4" t="str">
        <f t="shared" si="0"/>
        <v/>
      </c>
      <c r="AE4" t="str">
        <f t="shared" si="0"/>
        <v/>
      </c>
      <c r="AG4" t="str">
        <f>IF(OR(AB4="",ISERROR(AB4)),"",LEFT(AB4,FIND(" ",AB4)-1))</f>
        <v/>
      </c>
      <c r="AH4" t="str">
        <f t="shared" ref="AH4:AJ19" si="1">IF(OR(AC4="",ISERROR(AC4)),"",LEFT(AC4,FIND(" ",AC4)-1))</f>
        <v/>
      </c>
      <c r="AI4" t="str">
        <f t="shared" si="1"/>
        <v/>
      </c>
      <c r="AJ4" t="str">
        <f t="shared" si="1"/>
        <v/>
      </c>
    </row>
    <row r="5" spans="1:36" ht="18.75">
      <c r="A5" s="9"/>
      <c r="B5" s="10"/>
      <c r="C5" s="11"/>
      <c r="D5" s="11"/>
      <c r="E5" s="12"/>
      <c r="F5" s="13"/>
      <c r="AA5" t="str">
        <f t="shared" ref="AA5:AA18" si="2">"Out-"&amp;TEXT(ROW()-3,"00")</f>
        <v>Out-02</v>
      </c>
      <c r="AB5" t="str">
        <f t="shared" ref="AB5:AE33" si="3">IF(ISNA(VLOOKUP($AA5,$A$4:$F$33,COLUMN()-25,FALSE)),"",VLOOKUP($AA5,$A$4:$F$33,COLUMN()-25,FALSE))</f>
        <v/>
      </c>
      <c r="AC5" t="str">
        <f t="shared" si="0"/>
        <v/>
      </c>
      <c r="AD5" t="str">
        <f t="shared" si="0"/>
        <v/>
      </c>
      <c r="AE5" t="str">
        <f t="shared" si="0"/>
        <v/>
      </c>
      <c r="AG5" t="str">
        <f t="shared" ref="AG5:AJ33" si="4">IF(OR(AB5="",ISERROR(AB5)),"",LEFT(AB5,FIND(" ",AB5)-1))</f>
        <v/>
      </c>
      <c r="AH5" t="str">
        <f t="shared" si="1"/>
        <v/>
      </c>
      <c r="AI5" t="str">
        <f t="shared" si="1"/>
        <v/>
      </c>
      <c r="AJ5" t="str">
        <f t="shared" si="1"/>
        <v/>
      </c>
    </row>
    <row r="6" spans="1:36" ht="18.75">
      <c r="A6" s="9"/>
      <c r="B6" s="10"/>
      <c r="C6" s="11"/>
      <c r="D6" s="11"/>
      <c r="E6" s="12"/>
      <c r="F6" s="13"/>
      <c r="AA6" t="str">
        <f t="shared" si="2"/>
        <v>Out-03</v>
      </c>
      <c r="AB6" t="str">
        <f t="shared" si="3"/>
        <v/>
      </c>
      <c r="AC6" t="str">
        <f t="shared" si="0"/>
        <v/>
      </c>
      <c r="AD6" t="str">
        <f t="shared" si="0"/>
        <v/>
      </c>
      <c r="AE6" t="str">
        <f t="shared" si="0"/>
        <v/>
      </c>
      <c r="AG6" t="str">
        <f t="shared" si="4"/>
        <v/>
      </c>
      <c r="AH6" t="str">
        <f t="shared" si="1"/>
        <v/>
      </c>
      <c r="AI6" t="str">
        <f t="shared" si="1"/>
        <v/>
      </c>
      <c r="AJ6" t="str">
        <f t="shared" si="1"/>
        <v/>
      </c>
    </row>
    <row r="7" spans="1:36" ht="18.75">
      <c r="A7" s="9"/>
      <c r="B7" s="10"/>
      <c r="C7" s="11"/>
      <c r="D7" s="11"/>
      <c r="E7" s="12"/>
      <c r="F7" s="13"/>
      <c r="AA7" t="str">
        <f t="shared" si="2"/>
        <v>Out-04</v>
      </c>
      <c r="AB7" t="str">
        <f t="shared" si="3"/>
        <v/>
      </c>
      <c r="AC7" t="str">
        <f t="shared" si="0"/>
        <v/>
      </c>
      <c r="AD7" t="str">
        <f t="shared" si="0"/>
        <v/>
      </c>
      <c r="AE7" t="str">
        <f t="shared" si="0"/>
        <v/>
      </c>
      <c r="AG7" t="str">
        <f t="shared" si="4"/>
        <v/>
      </c>
      <c r="AH7" t="str">
        <f t="shared" si="1"/>
        <v/>
      </c>
      <c r="AI7" t="str">
        <f t="shared" si="1"/>
        <v/>
      </c>
      <c r="AJ7" t="str">
        <f t="shared" si="1"/>
        <v/>
      </c>
    </row>
    <row r="8" spans="1:36" ht="18.75">
      <c r="A8" s="9"/>
      <c r="B8" s="10"/>
      <c r="C8" s="11"/>
      <c r="D8" s="11"/>
      <c r="E8" s="12"/>
      <c r="F8" s="13"/>
      <c r="AA8" t="str">
        <f t="shared" si="2"/>
        <v>Out-05</v>
      </c>
      <c r="AB8" t="str">
        <f t="shared" si="3"/>
        <v/>
      </c>
      <c r="AC8" t="str">
        <f t="shared" si="0"/>
        <v/>
      </c>
      <c r="AD8" t="str">
        <f t="shared" si="0"/>
        <v/>
      </c>
      <c r="AE8" t="str">
        <f t="shared" si="0"/>
        <v/>
      </c>
      <c r="AG8" t="str">
        <f t="shared" si="4"/>
        <v/>
      </c>
      <c r="AH8" t="str">
        <f t="shared" si="1"/>
        <v/>
      </c>
      <c r="AI8" t="str">
        <f t="shared" si="1"/>
        <v/>
      </c>
      <c r="AJ8" t="str">
        <f t="shared" si="1"/>
        <v/>
      </c>
    </row>
    <row r="9" spans="1:36" ht="18.75">
      <c r="A9" s="9"/>
      <c r="B9" s="10"/>
      <c r="C9" s="11"/>
      <c r="D9" s="11"/>
      <c r="E9" s="12"/>
      <c r="F9" s="13"/>
      <c r="AA9" t="str">
        <f t="shared" si="2"/>
        <v>Out-06</v>
      </c>
      <c r="AB9" t="str">
        <f t="shared" si="3"/>
        <v/>
      </c>
      <c r="AC9" t="str">
        <f t="shared" si="0"/>
        <v/>
      </c>
      <c r="AD9" t="str">
        <f t="shared" si="0"/>
        <v/>
      </c>
      <c r="AE9" t="str">
        <f t="shared" si="0"/>
        <v/>
      </c>
      <c r="AG9" t="str">
        <f t="shared" si="4"/>
        <v/>
      </c>
      <c r="AH9" t="str">
        <f t="shared" si="1"/>
        <v/>
      </c>
      <c r="AI9" t="str">
        <f t="shared" si="1"/>
        <v/>
      </c>
      <c r="AJ9" t="str">
        <f t="shared" si="1"/>
        <v/>
      </c>
    </row>
    <row r="10" spans="1:36" ht="18.75">
      <c r="A10" s="9"/>
      <c r="B10" s="10"/>
      <c r="C10" s="11"/>
      <c r="D10" s="11"/>
      <c r="E10" s="12"/>
      <c r="F10" s="13"/>
      <c r="AA10" t="str">
        <f t="shared" si="2"/>
        <v>Out-07</v>
      </c>
      <c r="AB10" t="str">
        <f t="shared" si="3"/>
        <v/>
      </c>
      <c r="AC10" t="str">
        <f t="shared" si="0"/>
        <v/>
      </c>
      <c r="AD10" t="str">
        <f t="shared" si="0"/>
        <v/>
      </c>
      <c r="AE10" t="str">
        <f t="shared" si="0"/>
        <v/>
      </c>
      <c r="AG10" t="str">
        <f t="shared" si="4"/>
        <v/>
      </c>
      <c r="AH10" t="str">
        <f t="shared" si="1"/>
        <v/>
      </c>
      <c r="AI10" t="str">
        <f t="shared" si="1"/>
        <v/>
      </c>
      <c r="AJ10" t="str">
        <f t="shared" si="1"/>
        <v/>
      </c>
    </row>
    <row r="11" spans="1:36" ht="18.75">
      <c r="A11" s="9"/>
      <c r="B11" s="10"/>
      <c r="C11" s="11"/>
      <c r="D11" s="11"/>
      <c r="E11" s="12"/>
      <c r="F11" s="13"/>
      <c r="AA11" t="str">
        <f t="shared" si="2"/>
        <v>Out-08</v>
      </c>
      <c r="AB11" t="str">
        <f t="shared" si="3"/>
        <v/>
      </c>
      <c r="AC11" t="str">
        <f t="shared" si="0"/>
        <v/>
      </c>
      <c r="AD11" t="str">
        <f t="shared" si="0"/>
        <v/>
      </c>
      <c r="AE11" t="str">
        <f t="shared" si="0"/>
        <v/>
      </c>
      <c r="AG11" t="str">
        <f t="shared" si="4"/>
        <v/>
      </c>
      <c r="AH11" t="str">
        <f t="shared" si="1"/>
        <v/>
      </c>
      <c r="AI11" t="str">
        <f t="shared" si="1"/>
        <v/>
      </c>
      <c r="AJ11" t="str">
        <f t="shared" si="1"/>
        <v/>
      </c>
    </row>
    <row r="12" spans="1:36" ht="18.75">
      <c r="A12" s="9"/>
      <c r="B12" s="10"/>
      <c r="C12" s="11"/>
      <c r="D12" s="11"/>
      <c r="E12" s="12"/>
      <c r="F12" s="13"/>
      <c r="AA12" t="str">
        <f t="shared" si="2"/>
        <v>Out-09</v>
      </c>
      <c r="AB12" t="str">
        <f t="shared" si="3"/>
        <v/>
      </c>
      <c r="AC12" t="str">
        <f t="shared" si="0"/>
        <v/>
      </c>
      <c r="AD12" t="str">
        <f t="shared" si="0"/>
        <v/>
      </c>
      <c r="AE12" t="str">
        <f t="shared" si="0"/>
        <v/>
      </c>
      <c r="AG12" t="str">
        <f t="shared" si="4"/>
        <v/>
      </c>
      <c r="AH12" t="str">
        <f t="shared" si="1"/>
        <v/>
      </c>
      <c r="AI12" t="str">
        <f t="shared" si="1"/>
        <v/>
      </c>
      <c r="AJ12" t="str">
        <f t="shared" si="1"/>
        <v/>
      </c>
    </row>
    <row r="13" spans="1:36" ht="18.75">
      <c r="A13" s="20"/>
      <c r="B13" s="10"/>
      <c r="C13" s="11"/>
      <c r="D13" s="11"/>
      <c r="E13" s="12"/>
      <c r="F13" s="13"/>
      <c r="AA13" t="str">
        <f t="shared" si="2"/>
        <v>Out-10</v>
      </c>
      <c r="AB13" t="str">
        <f t="shared" si="3"/>
        <v/>
      </c>
      <c r="AC13" t="str">
        <f t="shared" si="0"/>
        <v/>
      </c>
      <c r="AD13" t="str">
        <f t="shared" si="0"/>
        <v/>
      </c>
      <c r="AE13" t="str">
        <f t="shared" si="0"/>
        <v/>
      </c>
      <c r="AG13" t="str">
        <f t="shared" si="4"/>
        <v/>
      </c>
      <c r="AH13" t="str">
        <f t="shared" si="1"/>
        <v/>
      </c>
      <c r="AI13" t="str">
        <f t="shared" si="1"/>
        <v/>
      </c>
      <c r="AJ13" t="str">
        <f t="shared" si="1"/>
        <v/>
      </c>
    </row>
    <row r="14" spans="1:36" ht="18.75">
      <c r="A14" s="20"/>
      <c r="B14" s="10"/>
      <c r="C14" s="11"/>
      <c r="D14" s="11"/>
      <c r="E14" s="12"/>
      <c r="F14" s="13"/>
      <c r="AA14" t="str">
        <f t="shared" si="2"/>
        <v>Out-11</v>
      </c>
      <c r="AB14" t="str">
        <f t="shared" si="3"/>
        <v/>
      </c>
      <c r="AC14" t="str">
        <f t="shared" si="0"/>
        <v/>
      </c>
      <c r="AD14" t="str">
        <f t="shared" si="0"/>
        <v/>
      </c>
      <c r="AE14" t="str">
        <f t="shared" si="0"/>
        <v/>
      </c>
      <c r="AG14" t="str">
        <f t="shared" si="4"/>
        <v/>
      </c>
      <c r="AH14" t="str">
        <f t="shared" si="1"/>
        <v/>
      </c>
      <c r="AI14" t="str">
        <f t="shared" si="1"/>
        <v/>
      </c>
      <c r="AJ14" t="str">
        <f t="shared" si="1"/>
        <v/>
      </c>
    </row>
    <row r="15" spans="1:36" ht="18.75">
      <c r="A15" s="20"/>
      <c r="B15" s="10"/>
      <c r="C15" s="11"/>
      <c r="D15" s="11"/>
      <c r="E15" s="12"/>
      <c r="F15" s="13"/>
      <c r="AA15" t="str">
        <f t="shared" si="2"/>
        <v>Out-12</v>
      </c>
      <c r="AB15" t="str">
        <f t="shared" si="3"/>
        <v/>
      </c>
      <c r="AC15" t="str">
        <f t="shared" si="0"/>
        <v/>
      </c>
      <c r="AD15" t="str">
        <f t="shared" si="0"/>
        <v/>
      </c>
      <c r="AE15" t="str">
        <f t="shared" si="0"/>
        <v/>
      </c>
      <c r="AG15" t="str">
        <f t="shared" si="4"/>
        <v/>
      </c>
      <c r="AH15" t="str">
        <f t="shared" si="1"/>
        <v/>
      </c>
      <c r="AI15" t="str">
        <f t="shared" si="1"/>
        <v/>
      </c>
      <c r="AJ15" t="str">
        <f t="shared" si="1"/>
        <v/>
      </c>
    </row>
    <row r="16" spans="1:36" ht="18.75">
      <c r="A16" s="20"/>
      <c r="B16" s="10"/>
      <c r="C16" s="11"/>
      <c r="D16" s="11"/>
      <c r="E16" s="12"/>
      <c r="F16" s="13"/>
      <c r="AA16" t="str">
        <f t="shared" si="2"/>
        <v>Out-13</v>
      </c>
      <c r="AB16" t="str">
        <f t="shared" si="3"/>
        <v/>
      </c>
      <c r="AC16" t="str">
        <f t="shared" si="0"/>
        <v/>
      </c>
      <c r="AD16" t="str">
        <f t="shared" si="0"/>
        <v/>
      </c>
      <c r="AE16" t="str">
        <f t="shared" si="0"/>
        <v/>
      </c>
      <c r="AG16" t="str">
        <f t="shared" si="4"/>
        <v/>
      </c>
      <c r="AH16" t="str">
        <f t="shared" si="1"/>
        <v/>
      </c>
      <c r="AI16" t="str">
        <f t="shared" si="1"/>
        <v/>
      </c>
      <c r="AJ16" t="str">
        <f t="shared" si="1"/>
        <v/>
      </c>
    </row>
    <row r="17" spans="1:36" ht="18.75">
      <c r="A17" s="20"/>
      <c r="B17" s="10"/>
      <c r="C17" s="11"/>
      <c r="D17" s="11"/>
      <c r="E17" s="12"/>
      <c r="F17" s="13"/>
      <c r="AA17" t="str">
        <f t="shared" si="2"/>
        <v>Out-14</v>
      </c>
      <c r="AB17" t="str">
        <f t="shared" si="3"/>
        <v/>
      </c>
      <c r="AC17" t="str">
        <f t="shared" si="0"/>
        <v/>
      </c>
      <c r="AD17" t="str">
        <f t="shared" si="0"/>
        <v/>
      </c>
      <c r="AE17" t="str">
        <f t="shared" si="0"/>
        <v/>
      </c>
      <c r="AG17" t="str">
        <f t="shared" si="4"/>
        <v/>
      </c>
      <c r="AH17" t="str">
        <f t="shared" si="1"/>
        <v/>
      </c>
      <c r="AI17" t="str">
        <f t="shared" si="1"/>
        <v/>
      </c>
      <c r="AJ17" t="str">
        <f t="shared" si="1"/>
        <v/>
      </c>
    </row>
    <row r="18" spans="1:36" ht="18.75">
      <c r="A18" s="20"/>
      <c r="B18" s="10"/>
      <c r="C18" s="11"/>
      <c r="D18" s="11"/>
      <c r="E18" s="12"/>
      <c r="F18" s="13"/>
      <c r="AA18" t="str">
        <f t="shared" si="2"/>
        <v>Out-15</v>
      </c>
      <c r="AB18" t="str">
        <f t="shared" si="3"/>
        <v/>
      </c>
      <c r="AC18" t="str">
        <f t="shared" si="0"/>
        <v/>
      </c>
      <c r="AD18" t="str">
        <f t="shared" si="0"/>
        <v/>
      </c>
      <c r="AE18" t="str">
        <f t="shared" si="0"/>
        <v/>
      </c>
      <c r="AG18" t="str">
        <f t="shared" si="4"/>
        <v/>
      </c>
      <c r="AH18" t="str">
        <f t="shared" si="1"/>
        <v/>
      </c>
      <c r="AI18" t="str">
        <f t="shared" si="1"/>
        <v/>
      </c>
      <c r="AJ18" t="str">
        <f t="shared" si="1"/>
        <v/>
      </c>
    </row>
    <row r="19" spans="1:36" ht="18.75">
      <c r="A19" s="20"/>
      <c r="B19" s="10"/>
      <c r="C19" s="12"/>
      <c r="D19" s="12"/>
      <c r="E19" s="12"/>
      <c r="F19" s="13"/>
      <c r="AA19" t="str">
        <f>"In-"&amp;TEXT(ROW()-18,"00")</f>
        <v>In-01</v>
      </c>
      <c r="AB19" t="str">
        <f t="shared" si="3"/>
        <v/>
      </c>
      <c r="AC19" t="str">
        <f t="shared" si="0"/>
        <v/>
      </c>
      <c r="AD19" t="str">
        <f t="shared" si="0"/>
        <v/>
      </c>
      <c r="AE19" t="str">
        <f t="shared" si="0"/>
        <v/>
      </c>
      <c r="AG19" t="str">
        <f t="shared" si="4"/>
        <v/>
      </c>
      <c r="AH19" t="str">
        <f t="shared" si="1"/>
        <v/>
      </c>
      <c r="AI19" t="str">
        <f t="shared" si="1"/>
        <v/>
      </c>
      <c r="AJ19" t="str">
        <f t="shared" si="1"/>
        <v/>
      </c>
    </row>
    <row r="20" spans="1:36" ht="18.75">
      <c r="A20" s="20"/>
      <c r="B20" s="10"/>
      <c r="C20" s="12"/>
      <c r="D20" s="12"/>
      <c r="E20" s="12"/>
      <c r="F20" s="13"/>
      <c r="AA20" t="str">
        <f t="shared" ref="AA20:AA33" si="5">"In-"&amp;TEXT(ROW()-18,"00")</f>
        <v>In-02</v>
      </c>
      <c r="AB20" t="str">
        <f t="shared" si="3"/>
        <v/>
      </c>
      <c r="AC20" t="str">
        <f t="shared" si="3"/>
        <v/>
      </c>
      <c r="AD20" t="str">
        <f t="shared" si="3"/>
        <v/>
      </c>
      <c r="AE20" t="str">
        <f t="shared" si="3"/>
        <v/>
      </c>
      <c r="AG20" t="str">
        <f t="shared" si="4"/>
        <v/>
      </c>
      <c r="AH20" t="str">
        <f t="shared" si="4"/>
        <v/>
      </c>
      <c r="AI20" t="str">
        <f t="shared" si="4"/>
        <v/>
      </c>
      <c r="AJ20" t="str">
        <f t="shared" si="4"/>
        <v/>
      </c>
    </row>
    <row r="21" spans="1:36" ht="18.75">
      <c r="A21" s="20"/>
      <c r="B21" s="10"/>
      <c r="C21" s="12"/>
      <c r="D21" s="12"/>
      <c r="E21" s="12"/>
      <c r="F21" s="13"/>
      <c r="AA21" t="str">
        <f t="shared" si="5"/>
        <v>In-03</v>
      </c>
      <c r="AB21" t="str">
        <f t="shared" si="3"/>
        <v/>
      </c>
      <c r="AC21" t="str">
        <f t="shared" si="3"/>
        <v/>
      </c>
      <c r="AD21" t="str">
        <f t="shared" si="3"/>
        <v/>
      </c>
      <c r="AE21" t="str">
        <f t="shared" si="3"/>
        <v/>
      </c>
      <c r="AG21" t="str">
        <f t="shared" si="4"/>
        <v/>
      </c>
      <c r="AH21" t="str">
        <f t="shared" si="4"/>
        <v/>
      </c>
      <c r="AI21" t="str">
        <f t="shared" si="4"/>
        <v/>
      </c>
      <c r="AJ21" t="str">
        <f t="shared" si="4"/>
        <v/>
      </c>
    </row>
    <row r="22" spans="1:36" ht="18.75">
      <c r="A22" s="20"/>
      <c r="B22" s="10"/>
      <c r="C22" s="12"/>
      <c r="D22" s="12"/>
      <c r="E22" s="12"/>
      <c r="F22" s="13"/>
      <c r="AA22" t="str">
        <f t="shared" si="5"/>
        <v>In-04</v>
      </c>
      <c r="AB22" t="str">
        <f t="shared" si="3"/>
        <v/>
      </c>
      <c r="AC22" t="str">
        <f t="shared" si="3"/>
        <v/>
      </c>
      <c r="AD22" t="str">
        <f t="shared" si="3"/>
        <v/>
      </c>
      <c r="AE22" t="str">
        <f t="shared" si="3"/>
        <v/>
      </c>
      <c r="AG22" t="str">
        <f t="shared" si="4"/>
        <v/>
      </c>
      <c r="AH22" t="str">
        <f t="shared" si="4"/>
        <v/>
      </c>
      <c r="AI22" t="str">
        <f t="shared" si="4"/>
        <v/>
      </c>
      <c r="AJ22" t="str">
        <f t="shared" si="4"/>
        <v/>
      </c>
    </row>
    <row r="23" spans="1:36" ht="18.75">
      <c r="A23" s="20"/>
      <c r="B23" s="10"/>
      <c r="C23" s="12"/>
      <c r="D23" s="12"/>
      <c r="E23" s="12"/>
      <c r="F23" s="13"/>
      <c r="AA23" t="str">
        <f t="shared" si="5"/>
        <v>In-05</v>
      </c>
      <c r="AB23" t="str">
        <f t="shared" si="3"/>
        <v/>
      </c>
      <c r="AC23" t="str">
        <f t="shared" si="3"/>
        <v/>
      </c>
      <c r="AD23" t="str">
        <f t="shared" si="3"/>
        <v/>
      </c>
      <c r="AE23" t="str">
        <f t="shared" si="3"/>
        <v/>
      </c>
      <c r="AG23" t="str">
        <f t="shared" si="4"/>
        <v/>
      </c>
      <c r="AH23" t="str">
        <f t="shared" si="4"/>
        <v/>
      </c>
      <c r="AI23" t="str">
        <f t="shared" si="4"/>
        <v/>
      </c>
      <c r="AJ23" t="str">
        <f t="shared" si="4"/>
        <v/>
      </c>
    </row>
    <row r="24" spans="1:36" ht="18.75">
      <c r="A24" s="20"/>
      <c r="B24" s="10"/>
      <c r="C24" s="12"/>
      <c r="D24" s="12"/>
      <c r="E24" s="12"/>
      <c r="F24" s="13"/>
      <c r="AA24" t="str">
        <f t="shared" si="5"/>
        <v>In-06</v>
      </c>
      <c r="AB24" t="str">
        <f t="shared" si="3"/>
        <v/>
      </c>
      <c r="AC24" t="str">
        <f t="shared" si="3"/>
        <v/>
      </c>
      <c r="AD24" t="str">
        <f t="shared" si="3"/>
        <v/>
      </c>
      <c r="AE24" t="str">
        <f t="shared" si="3"/>
        <v/>
      </c>
      <c r="AG24" t="str">
        <f t="shared" si="4"/>
        <v/>
      </c>
      <c r="AH24" t="str">
        <f t="shared" si="4"/>
        <v/>
      </c>
      <c r="AI24" t="str">
        <f t="shared" si="4"/>
        <v/>
      </c>
      <c r="AJ24" t="str">
        <f t="shared" si="4"/>
        <v/>
      </c>
    </row>
    <row r="25" spans="1:36" ht="18.75">
      <c r="A25" s="21"/>
      <c r="B25" s="10"/>
      <c r="C25" s="12"/>
      <c r="D25" s="12"/>
      <c r="E25" s="12"/>
      <c r="F25" s="13"/>
      <c r="AA25" t="str">
        <f t="shared" si="5"/>
        <v>In-07</v>
      </c>
      <c r="AB25" t="str">
        <f t="shared" si="3"/>
        <v/>
      </c>
      <c r="AC25" t="str">
        <f t="shared" si="3"/>
        <v/>
      </c>
      <c r="AD25" t="str">
        <f t="shared" si="3"/>
        <v/>
      </c>
      <c r="AE25" t="str">
        <f t="shared" si="3"/>
        <v/>
      </c>
      <c r="AG25" t="str">
        <f t="shared" si="4"/>
        <v/>
      </c>
      <c r="AH25" t="str">
        <f t="shared" si="4"/>
        <v/>
      </c>
      <c r="AI25" t="str">
        <f t="shared" si="4"/>
        <v/>
      </c>
      <c r="AJ25" t="str">
        <f t="shared" si="4"/>
        <v/>
      </c>
    </row>
    <row r="26" spans="1:36" ht="18.75">
      <c r="A26" s="21"/>
      <c r="B26" s="10"/>
      <c r="C26" s="12"/>
      <c r="D26" s="12"/>
      <c r="E26" s="12"/>
      <c r="F26" s="13"/>
      <c r="AA26" t="str">
        <f t="shared" si="5"/>
        <v>In-08</v>
      </c>
      <c r="AB26" t="str">
        <f t="shared" si="3"/>
        <v/>
      </c>
      <c r="AC26" t="str">
        <f t="shared" si="3"/>
        <v/>
      </c>
      <c r="AD26" t="str">
        <f t="shared" si="3"/>
        <v/>
      </c>
      <c r="AE26" t="str">
        <f t="shared" si="3"/>
        <v/>
      </c>
      <c r="AG26" t="str">
        <f t="shared" si="4"/>
        <v/>
      </c>
      <c r="AH26" t="str">
        <f t="shared" si="4"/>
        <v/>
      </c>
      <c r="AI26" t="str">
        <f t="shared" si="4"/>
        <v/>
      </c>
      <c r="AJ26" t="str">
        <f t="shared" si="4"/>
        <v/>
      </c>
    </row>
    <row r="27" spans="1:36" ht="18.75">
      <c r="A27" s="21"/>
      <c r="B27" s="10"/>
      <c r="C27" s="12"/>
      <c r="D27" s="12"/>
      <c r="E27" s="12"/>
      <c r="F27" s="13"/>
      <c r="AA27" t="str">
        <f t="shared" si="5"/>
        <v>In-09</v>
      </c>
      <c r="AB27" t="str">
        <f t="shared" si="3"/>
        <v/>
      </c>
      <c r="AC27" t="str">
        <f t="shared" si="3"/>
        <v/>
      </c>
      <c r="AD27" t="str">
        <f t="shared" si="3"/>
        <v/>
      </c>
      <c r="AE27" t="str">
        <f t="shared" si="3"/>
        <v/>
      </c>
      <c r="AG27" t="str">
        <f t="shared" si="4"/>
        <v/>
      </c>
      <c r="AH27" t="str">
        <f t="shared" si="4"/>
        <v/>
      </c>
      <c r="AI27" t="str">
        <f t="shared" si="4"/>
        <v/>
      </c>
      <c r="AJ27" t="str">
        <f t="shared" si="4"/>
        <v/>
      </c>
    </row>
    <row r="28" spans="1:36" ht="18.75">
      <c r="A28" s="21"/>
      <c r="B28" s="10"/>
      <c r="C28" s="12"/>
      <c r="D28" s="12"/>
      <c r="E28" s="12"/>
      <c r="F28" s="13"/>
      <c r="AA28" t="str">
        <f t="shared" si="5"/>
        <v>In-10</v>
      </c>
      <c r="AB28" t="str">
        <f t="shared" si="3"/>
        <v/>
      </c>
      <c r="AC28" t="str">
        <f t="shared" si="3"/>
        <v/>
      </c>
      <c r="AD28" t="str">
        <f t="shared" si="3"/>
        <v/>
      </c>
      <c r="AE28" t="str">
        <f t="shared" si="3"/>
        <v/>
      </c>
      <c r="AG28" t="str">
        <f t="shared" si="4"/>
        <v/>
      </c>
      <c r="AH28" t="str">
        <f t="shared" si="4"/>
        <v/>
      </c>
      <c r="AI28" t="str">
        <f t="shared" si="4"/>
        <v/>
      </c>
      <c r="AJ28" t="str">
        <f t="shared" si="4"/>
        <v/>
      </c>
    </row>
    <row r="29" spans="1:36" ht="18.75">
      <c r="A29" s="9"/>
      <c r="B29" s="10"/>
      <c r="C29" s="12"/>
      <c r="D29" s="12"/>
      <c r="E29" s="12"/>
      <c r="F29" s="13"/>
      <c r="AA29" t="str">
        <f t="shared" si="5"/>
        <v>In-11</v>
      </c>
      <c r="AB29" t="str">
        <f t="shared" si="3"/>
        <v/>
      </c>
      <c r="AC29" t="str">
        <f t="shared" si="3"/>
        <v/>
      </c>
      <c r="AD29" t="str">
        <f t="shared" si="3"/>
        <v/>
      </c>
      <c r="AE29" t="str">
        <f t="shared" si="3"/>
        <v/>
      </c>
      <c r="AG29" t="str">
        <f t="shared" si="4"/>
        <v/>
      </c>
      <c r="AH29" t="str">
        <f t="shared" si="4"/>
        <v/>
      </c>
      <c r="AI29" t="str">
        <f t="shared" si="4"/>
        <v/>
      </c>
      <c r="AJ29" t="str">
        <f t="shared" si="4"/>
        <v/>
      </c>
    </row>
    <row r="30" spans="1:36" ht="18.75">
      <c r="A30" s="9"/>
      <c r="B30" s="10"/>
      <c r="C30" s="12"/>
      <c r="D30" s="12"/>
      <c r="E30" s="12"/>
      <c r="F30" s="13"/>
      <c r="AA30" t="str">
        <f t="shared" si="5"/>
        <v>In-12</v>
      </c>
      <c r="AB30" t="str">
        <f t="shared" si="3"/>
        <v/>
      </c>
      <c r="AC30" t="str">
        <f t="shared" si="3"/>
        <v/>
      </c>
      <c r="AD30" t="str">
        <f t="shared" si="3"/>
        <v/>
      </c>
      <c r="AE30" t="str">
        <f t="shared" si="3"/>
        <v/>
      </c>
      <c r="AG30" t="str">
        <f t="shared" si="4"/>
        <v/>
      </c>
      <c r="AH30" t="str">
        <f t="shared" si="4"/>
        <v/>
      </c>
      <c r="AI30" t="str">
        <f t="shared" si="4"/>
        <v/>
      </c>
      <c r="AJ30" t="str">
        <f t="shared" si="4"/>
        <v/>
      </c>
    </row>
    <row r="31" spans="1:36" ht="18.75">
      <c r="A31" s="9"/>
      <c r="B31" s="10"/>
      <c r="C31" s="12"/>
      <c r="D31" s="12"/>
      <c r="E31" s="12"/>
      <c r="F31" s="13"/>
      <c r="AA31" t="str">
        <f t="shared" si="5"/>
        <v>In-13</v>
      </c>
      <c r="AB31" t="str">
        <f t="shared" si="3"/>
        <v/>
      </c>
      <c r="AC31" t="str">
        <f t="shared" si="3"/>
        <v/>
      </c>
      <c r="AD31" t="str">
        <f t="shared" si="3"/>
        <v/>
      </c>
      <c r="AE31" t="str">
        <f t="shared" si="3"/>
        <v/>
      </c>
      <c r="AG31" t="str">
        <f t="shared" si="4"/>
        <v/>
      </c>
      <c r="AH31" t="str">
        <f t="shared" si="4"/>
        <v/>
      </c>
      <c r="AI31" t="str">
        <f t="shared" si="4"/>
        <v/>
      </c>
      <c r="AJ31" t="str">
        <f t="shared" si="4"/>
        <v/>
      </c>
    </row>
    <row r="32" spans="1:36" ht="18.75">
      <c r="A32" s="9"/>
      <c r="B32" s="10"/>
      <c r="C32" s="12"/>
      <c r="D32" s="12"/>
      <c r="E32" s="12"/>
      <c r="F32" s="13"/>
      <c r="AA32" t="str">
        <f t="shared" si="5"/>
        <v>In-14</v>
      </c>
      <c r="AB32" t="str">
        <f t="shared" si="3"/>
        <v/>
      </c>
      <c r="AC32" t="str">
        <f t="shared" si="3"/>
        <v/>
      </c>
      <c r="AD32" t="str">
        <f t="shared" si="3"/>
        <v/>
      </c>
      <c r="AE32" t="str">
        <f t="shared" si="3"/>
        <v/>
      </c>
      <c r="AG32" t="str">
        <f t="shared" si="4"/>
        <v/>
      </c>
      <c r="AH32" t="str">
        <f t="shared" si="4"/>
        <v/>
      </c>
      <c r="AI32" t="str">
        <f t="shared" si="4"/>
        <v/>
      </c>
      <c r="AJ32" t="str">
        <f t="shared" si="4"/>
        <v/>
      </c>
    </row>
    <row r="33" spans="1:36" ht="19.5" thickBot="1">
      <c r="A33" s="14"/>
      <c r="B33" s="15"/>
      <c r="C33" s="16"/>
      <c r="D33" s="16"/>
      <c r="E33" s="16"/>
      <c r="F33" s="17"/>
      <c r="AA33" t="str">
        <f t="shared" si="5"/>
        <v>In-15</v>
      </c>
      <c r="AB33" t="str">
        <f t="shared" si="3"/>
        <v/>
      </c>
      <c r="AC33" t="str">
        <f t="shared" si="3"/>
        <v/>
      </c>
      <c r="AD33" t="str">
        <f t="shared" si="3"/>
        <v/>
      </c>
      <c r="AE33" t="str">
        <f t="shared" si="3"/>
        <v/>
      </c>
      <c r="AG33" t="str">
        <f t="shared" si="4"/>
        <v/>
      </c>
      <c r="AH33" t="str">
        <f t="shared" si="4"/>
        <v/>
      </c>
      <c r="AI33" t="str">
        <f t="shared" si="4"/>
        <v/>
      </c>
      <c r="AJ33" t="str">
        <f t="shared" si="4"/>
        <v/>
      </c>
    </row>
    <row r="34" spans="1:36">
      <c r="A34" s="18" t="s">
        <v>8</v>
      </c>
      <c r="B34" s="18"/>
      <c r="C34" s="18"/>
      <c r="D34" s="18"/>
      <c r="E34" s="18"/>
      <c r="F34" s="18"/>
    </row>
    <row r="35" spans="1:36" ht="84" customHeight="1">
      <c r="A35" s="136" t="s">
        <v>9</v>
      </c>
      <c r="B35" s="136"/>
      <c r="C35" s="136"/>
      <c r="D35" s="136"/>
      <c r="E35" s="136"/>
      <c r="F35" s="136"/>
    </row>
  </sheetData>
  <mergeCells count="2">
    <mergeCell ref="A1:F1"/>
    <mergeCell ref="A35:F35"/>
  </mergeCells>
  <phoneticPr fontId="1" type="noConversion"/>
  <conditionalFormatting sqref="AB4:AE33">
    <cfRule type="expression" dxfId="5" priority="2">
      <formula>FIND(" ",C4)&gt;6</formula>
    </cfRule>
  </conditionalFormatting>
  <conditionalFormatting sqref="AG4:AJ33">
    <cfRule type="expression" dxfId="4" priority="1">
      <formula>FIND(" ",$AB$4)&gt;6</formula>
    </cfRule>
  </conditionalFormatting>
  <printOptions horizontalCentered="1"/>
  <pageMargins left="0" right="0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workbookViewId="0">
      <selection activeCell="F2" sqref="F2"/>
    </sheetView>
  </sheetViews>
  <sheetFormatPr defaultRowHeight="16.5"/>
  <cols>
    <col min="1" max="1" width="9.5" bestFit="1" customWidth="1"/>
    <col min="2" max="2" width="6" customWidth="1"/>
    <col min="3" max="6" width="22.625" customWidth="1"/>
    <col min="8" max="8" width="9.5" bestFit="1" customWidth="1"/>
  </cols>
  <sheetData>
    <row r="1" spans="1:36" ht="54" customHeight="1">
      <c r="A1" s="135" t="str">
        <f>'4月29日'!A1:F1</f>
        <v>渣打全國業餘高爾夫2014年5月份北區分區月賽編組表</v>
      </c>
      <c r="B1" s="135"/>
      <c r="C1" s="135"/>
      <c r="D1" s="135"/>
      <c r="E1" s="135"/>
      <c r="F1" s="135"/>
      <c r="H1" s="19">
        <f>120-COUNTBLANK(C4:F33)</f>
        <v>60</v>
      </c>
    </row>
    <row r="2" spans="1:36" ht="20.25" thickBot="1">
      <c r="A2" s="22" t="str">
        <f>'4月29日'!A2</f>
        <v>地點：旭陽高爾夫俱樂部</v>
      </c>
      <c r="B2" s="22"/>
      <c r="C2" s="22"/>
      <c r="D2" s="23" t="s">
        <v>16</v>
      </c>
      <c r="E2" s="22"/>
      <c r="F2" s="79">
        <f>'4月30日'!F2+1</f>
        <v>41760</v>
      </c>
    </row>
    <row r="3" spans="1:36" ht="17.25" thickBot="1">
      <c r="A3" s="1" t="s">
        <v>10</v>
      </c>
      <c r="B3" s="2" t="s">
        <v>11</v>
      </c>
      <c r="C3" s="2" t="s">
        <v>1</v>
      </c>
      <c r="D3" s="2" t="s">
        <v>1</v>
      </c>
      <c r="E3" s="2" t="s">
        <v>1</v>
      </c>
      <c r="F3" s="3" t="s">
        <v>1</v>
      </c>
    </row>
    <row r="4" spans="1:36" ht="18.75">
      <c r="A4" s="4" t="s">
        <v>174</v>
      </c>
      <c r="B4" s="5">
        <v>0.25</v>
      </c>
      <c r="C4" s="6" t="s">
        <v>121</v>
      </c>
      <c r="D4" s="6" t="s">
        <v>225</v>
      </c>
      <c r="E4" s="7" t="s">
        <v>99</v>
      </c>
      <c r="F4" s="8"/>
      <c r="AA4" t="str">
        <f>"Out-"&amp;TEXT(ROW()-3,"00")</f>
        <v>Out-01</v>
      </c>
      <c r="AB4" t="str">
        <f>IF(ISNA(VLOOKUP($AA4,$A$4:$F$33,COLUMN()-25,FALSE)),"",VLOOKUP($AA4,$A$4:$F$33,COLUMN()-25,FALSE))</f>
        <v>黃至謙  男Ｂ</v>
      </c>
      <c r="AC4" t="str">
        <f t="shared" ref="AC4:AE19" si="0">IF(ISNA(VLOOKUP($AA4,$A$4:$F$33,COLUMN()-25,FALSE)),"",VLOOKUP($AA4,$A$4:$F$33,COLUMN()-25,FALSE))</f>
        <v>陳　澤  男Ｂ</v>
      </c>
      <c r="AD4" t="str">
        <f t="shared" si="0"/>
        <v>張鈞翔  男Ｂ</v>
      </c>
      <c r="AE4">
        <f t="shared" si="0"/>
        <v>0</v>
      </c>
      <c r="AG4" t="str">
        <f>IF(OR(AB4="",ISERROR(AB4)),"",LEFT(AB4,FIND(" ",AB4)-1))</f>
        <v>黃至謙</v>
      </c>
      <c r="AH4" t="str">
        <f t="shared" ref="AH4:AJ19" si="1">IF(OR(AC4="",ISERROR(AC4)),"",LEFT(AC4,FIND(" ",AC4)-1))</f>
        <v>陳　澤</v>
      </c>
      <c r="AI4" t="str">
        <f t="shared" si="1"/>
        <v>張鈞翔</v>
      </c>
      <c r="AJ4" t="e">
        <f t="shared" si="1"/>
        <v>#VALUE!</v>
      </c>
    </row>
    <row r="5" spans="1:36" ht="18.75">
      <c r="A5" s="9" t="s">
        <v>175</v>
      </c>
      <c r="B5" s="10">
        <v>0.25624999999999998</v>
      </c>
      <c r="C5" s="11" t="s">
        <v>128</v>
      </c>
      <c r="D5" s="11" t="s">
        <v>97</v>
      </c>
      <c r="E5" s="12" t="s">
        <v>105</v>
      </c>
      <c r="F5" s="13"/>
      <c r="AA5" t="str">
        <f t="shared" ref="AA5:AA18" si="2">"Out-"&amp;TEXT(ROW()-3,"00")</f>
        <v>Out-02</v>
      </c>
      <c r="AB5" t="str">
        <f t="shared" ref="AB5:AE33" si="3">IF(ISNA(VLOOKUP($AA5,$A$4:$F$33,COLUMN()-25,FALSE)),"",VLOOKUP($AA5,$A$4:$F$33,COLUMN()-25,FALSE))</f>
        <v>黃鈺睿  男Ｂ</v>
      </c>
      <c r="AC5" t="str">
        <f t="shared" si="0"/>
        <v>莊旻勳  男Ｂ</v>
      </c>
      <c r="AD5" t="str">
        <f t="shared" si="0"/>
        <v>林尚澤  男Ｂ</v>
      </c>
      <c r="AE5">
        <f t="shared" si="0"/>
        <v>0</v>
      </c>
      <c r="AG5" t="str">
        <f t="shared" ref="AG5:AJ33" si="4">IF(OR(AB5="",ISERROR(AB5)),"",LEFT(AB5,FIND(" ",AB5)-1))</f>
        <v>黃鈺睿</v>
      </c>
      <c r="AH5" t="str">
        <f t="shared" si="1"/>
        <v>莊旻勳</v>
      </c>
      <c r="AI5" t="str">
        <f t="shared" si="1"/>
        <v>林尚澤</v>
      </c>
      <c r="AJ5" t="e">
        <f t="shared" si="1"/>
        <v>#VALUE!</v>
      </c>
    </row>
    <row r="6" spans="1:36" ht="18.75">
      <c r="A6" s="9" t="s">
        <v>176</v>
      </c>
      <c r="B6" s="10">
        <v>0.26249999999999996</v>
      </c>
      <c r="C6" s="12" t="s">
        <v>226</v>
      </c>
      <c r="D6" s="11" t="s">
        <v>104</v>
      </c>
      <c r="E6" s="12" t="s">
        <v>100</v>
      </c>
      <c r="F6" s="13" t="s">
        <v>123</v>
      </c>
      <c r="AA6" t="str">
        <f t="shared" si="2"/>
        <v>Out-03</v>
      </c>
      <c r="AB6" t="str">
        <f t="shared" si="3"/>
        <v>佐佐木崇峻  男Ｂ</v>
      </c>
      <c r="AC6" t="str">
        <f t="shared" si="0"/>
        <v>徐仕翰  男Ｂ</v>
      </c>
      <c r="AD6" t="str">
        <f t="shared" si="0"/>
        <v>詹佳翰  男Ｂ</v>
      </c>
      <c r="AE6" t="str">
        <f t="shared" si="0"/>
        <v>郭翰農  男Ｂ</v>
      </c>
      <c r="AG6" t="str">
        <f t="shared" si="4"/>
        <v>佐佐木崇峻</v>
      </c>
      <c r="AH6" t="str">
        <f t="shared" si="1"/>
        <v>徐仕翰</v>
      </c>
      <c r="AI6" t="str">
        <f t="shared" si="1"/>
        <v>詹佳翰</v>
      </c>
      <c r="AJ6" t="str">
        <f t="shared" si="1"/>
        <v>郭翰農</v>
      </c>
    </row>
    <row r="7" spans="1:36" ht="18.75">
      <c r="A7" s="9" t="s">
        <v>177</v>
      </c>
      <c r="B7" s="10">
        <v>0.26874999999999993</v>
      </c>
      <c r="C7" s="11" t="s">
        <v>134</v>
      </c>
      <c r="D7" s="11" t="s">
        <v>132</v>
      </c>
      <c r="E7" s="12" t="s">
        <v>133</v>
      </c>
      <c r="F7" s="13"/>
      <c r="AA7" t="str">
        <f t="shared" si="2"/>
        <v>Out-04</v>
      </c>
      <c r="AB7" t="str">
        <f t="shared" si="3"/>
        <v>林冠妤  女Ｂ</v>
      </c>
      <c r="AC7" t="str">
        <f t="shared" si="0"/>
        <v>曾宜玟  女Ｂ</v>
      </c>
      <c r="AD7" t="str">
        <f t="shared" si="0"/>
        <v>侯羽薔  女Ｂ</v>
      </c>
      <c r="AE7">
        <f t="shared" si="0"/>
        <v>0</v>
      </c>
      <c r="AG7" t="str">
        <f t="shared" si="4"/>
        <v>林冠妤</v>
      </c>
      <c r="AH7" t="str">
        <f t="shared" si="1"/>
        <v>曾宜玟</v>
      </c>
      <c r="AI7" t="str">
        <f t="shared" si="1"/>
        <v>侯羽薔</v>
      </c>
      <c r="AJ7" t="e">
        <f t="shared" si="1"/>
        <v>#VALUE!</v>
      </c>
    </row>
    <row r="8" spans="1:36" ht="18.75">
      <c r="A8" s="9" t="s">
        <v>178</v>
      </c>
      <c r="B8" s="10">
        <v>0.27499999999999991</v>
      </c>
      <c r="C8" s="11" t="s">
        <v>137</v>
      </c>
      <c r="D8" s="11" t="s">
        <v>142</v>
      </c>
      <c r="E8" s="12" t="s">
        <v>218</v>
      </c>
      <c r="F8" s="13"/>
      <c r="AA8" t="str">
        <f t="shared" si="2"/>
        <v>Out-05</v>
      </c>
      <c r="AB8" t="str">
        <f t="shared" si="3"/>
        <v>盧玟諭  女Ｂ</v>
      </c>
      <c r="AC8" t="str">
        <f t="shared" si="0"/>
        <v>鄭熙叡  女Ｂ</v>
      </c>
      <c r="AD8" t="str">
        <f t="shared" si="0"/>
        <v>林家榆  女Ｂ</v>
      </c>
      <c r="AE8">
        <f t="shared" si="0"/>
        <v>0</v>
      </c>
      <c r="AG8" t="str">
        <f t="shared" si="4"/>
        <v>盧玟諭</v>
      </c>
      <c r="AH8" t="str">
        <f t="shared" si="1"/>
        <v>鄭熙叡</v>
      </c>
      <c r="AI8" t="str">
        <f t="shared" si="1"/>
        <v>林家榆</v>
      </c>
      <c r="AJ8" t="e">
        <f t="shared" si="1"/>
        <v>#VALUE!</v>
      </c>
    </row>
    <row r="9" spans="1:36" ht="18.75">
      <c r="A9" s="9" t="s">
        <v>179</v>
      </c>
      <c r="B9" s="10">
        <v>0.28124999999999989</v>
      </c>
      <c r="C9" s="11" t="s">
        <v>144</v>
      </c>
      <c r="D9" s="11" t="s">
        <v>146</v>
      </c>
      <c r="E9" s="12" t="s">
        <v>219</v>
      </c>
      <c r="F9" s="13" t="s">
        <v>138</v>
      </c>
      <c r="AA9" t="str">
        <f t="shared" si="2"/>
        <v>Out-06</v>
      </c>
      <c r="AB9" t="str">
        <f t="shared" si="3"/>
        <v>許諾心  女Ｂ</v>
      </c>
      <c r="AC9" t="str">
        <f t="shared" si="0"/>
        <v>蔡喬安  女Ｂ</v>
      </c>
      <c r="AD9" t="str">
        <f t="shared" si="0"/>
        <v>劉若瑄  女Ｂ</v>
      </c>
      <c r="AE9" t="str">
        <f t="shared" si="0"/>
        <v>劉少允  女Ｂ</v>
      </c>
      <c r="AG9" t="str">
        <f t="shared" si="4"/>
        <v>許諾心</v>
      </c>
      <c r="AH9" t="str">
        <f t="shared" si="1"/>
        <v>蔡喬安</v>
      </c>
      <c r="AI9" t="str">
        <f t="shared" si="1"/>
        <v>劉若瑄</v>
      </c>
      <c r="AJ9" t="str">
        <f t="shared" si="1"/>
        <v>劉少允</v>
      </c>
    </row>
    <row r="10" spans="1:36" ht="18.75">
      <c r="A10" s="9" t="s">
        <v>180</v>
      </c>
      <c r="B10" s="10">
        <v>0.28749999999999987</v>
      </c>
      <c r="C10" s="11" t="s">
        <v>143</v>
      </c>
      <c r="D10" s="11" t="s">
        <v>135</v>
      </c>
      <c r="E10" s="12" t="s">
        <v>141</v>
      </c>
      <c r="F10" s="13" t="s">
        <v>136</v>
      </c>
      <c r="AA10" t="str">
        <f t="shared" si="2"/>
        <v>Out-07</v>
      </c>
      <c r="AB10" t="str">
        <f t="shared" si="3"/>
        <v>陳姿凝  女Ｂ</v>
      </c>
      <c r="AC10" t="str">
        <f t="shared" si="0"/>
        <v>周翊庭  女Ｂ</v>
      </c>
      <c r="AD10" t="str">
        <f t="shared" si="0"/>
        <v>蔡褘佳  女Ｂ</v>
      </c>
      <c r="AE10" t="str">
        <f t="shared" si="0"/>
        <v>黃郁評  女Ｂ</v>
      </c>
      <c r="AG10" t="str">
        <f t="shared" si="4"/>
        <v>陳姿凝</v>
      </c>
      <c r="AH10" t="str">
        <f t="shared" si="1"/>
        <v>周翊庭</v>
      </c>
      <c r="AI10" t="str">
        <f t="shared" si="1"/>
        <v>蔡褘佳</v>
      </c>
      <c r="AJ10" t="str">
        <f t="shared" si="1"/>
        <v>黃郁評</v>
      </c>
    </row>
    <row r="11" spans="1:36" ht="18.75">
      <c r="A11" s="9" t="s">
        <v>181</v>
      </c>
      <c r="B11" s="10">
        <v>0.29374999999999984</v>
      </c>
      <c r="C11" s="11" t="s">
        <v>140</v>
      </c>
      <c r="D11" s="11" t="s">
        <v>145</v>
      </c>
      <c r="E11" s="12" t="s">
        <v>220</v>
      </c>
      <c r="F11" s="13" t="s">
        <v>139</v>
      </c>
      <c r="AA11" t="str">
        <f t="shared" si="2"/>
        <v>Out-08</v>
      </c>
      <c r="AB11" t="str">
        <f t="shared" si="3"/>
        <v>楊棋文  女Ｂ</v>
      </c>
      <c r="AC11" t="str">
        <f t="shared" si="0"/>
        <v>盧昕妤  女Ｂ</v>
      </c>
      <c r="AD11" t="str">
        <f t="shared" si="0"/>
        <v>張亞琦  女Ｂ</v>
      </c>
      <c r="AE11" t="str">
        <f t="shared" si="0"/>
        <v>林子涵  女Ｂ</v>
      </c>
      <c r="AG11" t="str">
        <f t="shared" si="4"/>
        <v>楊棋文</v>
      </c>
      <c r="AH11" t="str">
        <f t="shared" si="1"/>
        <v>盧昕妤</v>
      </c>
      <c r="AI11" t="str">
        <f t="shared" si="1"/>
        <v>張亞琦</v>
      </c>
      <c r="AJ11" t="str">
        <f t="shared" si="1"/>
        <v>林子涵</v>
      </c>
    </row>
    <row r="12" spans="1:36" ht="18.75">
      <c r="A12" s="9" t="s">
        <v>182</v>
      </c>
      <c r="B12" s="10">
        <v>0.25</v>
      </c>
      <c r="C12" s="11" t="s">
        <v>221</v>
      </c>
      <c r="D12" s="11" t="s">
        <v>102</v>
      </c>
      <c r="E12" s="12" t="s">
        <v>120</v>
      </c>
      <c r="F12" s="13" t="s">
        <v>106</v>
      </c>
      <c r="AA12" t="str">
        <f t="shared" si="2"/>
        <v>Out-09</v>
      </c>
      <c r="AB12" t="str">
        <f t="shared" si="3"/>
        <v/>
      </c>
      <c r="AC12" t="str">
        <f t="shared" si="0"/>
        <v/>
      </c>
      <c r="AD12" t="str">
        <f t="shared" si="0"/>
        <v/>
      </c>
      <c r="AE12" t="str">
        <f t="shared" si="0"/>
        <v/>
      </c>
      <c r="AG12" t="str">
        <f t="shared" si="4"/>
        <v/>
      </c>
      <c r="AH12" t="str">
        <f t="shared" si="1"/>
        <v/>
      </c>
      <c r="AI12" t="str">
        <f t="shared" si="1"/>
        <v/>
      </c>
      <c r="AJ12" t="str">
        <f t="shared" si="1"/>
        <v/>
      </c>
    </row>
    <row r="13" spans="1:36" ht="18.75">
      <c r="A13" s="9" t="s">
        <v>183</v>
      </c>
      <c r="B13" s="10">
        <v>0.25624999999999998</v>
      </c>
      <c r="C13" s="11" t="s">
        <v>101</v>
      </c>
      <c r="D13" s="11" t="s">
        <v>107</v>
      </c>
      <c r="E13" s="12" t="s">
        <v>109</v>
      </c>
      <c r="F13" s="13" t="s">
        <v>125</v>
      </c>
      <c r="AA13" t="str">
        <f t="shared" si="2"/>
        <v>Out-10</v>
      </c>
      <c r="AB13" t="str">
        <f t="shared" si="3"/>
        <v/>
      </c>
      <c r="AC13" t="str">
        <f t="shared" si="0"/>
        <v/>
      </c>
      <c r="AD13" t="str">
        <f t="shared" si="0"/>
        <v/>
      </c>
      <c r="AE13" t="str">
        <f t="shared" si="0"/>
        <v/>
      </c>
      <c r="AG13" t="str">
        <f t="shared" si="4"/>
        <v/>
      </c>
      <c r="AH13" t="str">
        <f t="shared" si="1"/>
        <v/>
      </c>
      <c r="AI13" t="str">
        <f t="shared" si="1"/>
        <v/>
      </c>
      <c r="AJ13" t="str">
        <f t="shared" si="1"/>
        <v/>
      </c>
    </row>
    <row r="14" spans="1:36" ht="18.75">
      <c r="A14" s="9" t="s">
        <v>184</v>
      </c>
      <c r="B14" s="10">
        <v>0.26249999999999996</v>
      </c>
      <c r="C14" s="11" t="s">
        <v>96</v>
      </c>
      <c r="D14" s="11" t="s">
        <v>116</v>
      </c>
      <c r="E14" s="12" t="s">
        <v>122</v>
      </c>
      <c r="F14" s="13" t="s">
        <v>112</v>
      </c>
      <c r="AA14" t="str">
        <f t="shared" si="2"/>
        <v>Out-11</v>
      </c>
      <c r="AB14" t="str">
        <f t="shared" si="3"/>
        <v/>
      </c>
      <c r="AC14" t="str">
        <f t="shared" si="0"/>
        <v/>
      </c>
      <c r="AD14" t="str">
        <f t="shared" si="0"/>
        <v/>
      </c>
      <c r="AE14" t="str">
        <f t="shared" si="0"/>
        <v/>
      </c>
      <c r="AG14" t="str">
        <f t="shared" si="4"/>
        <v/>
      </c>
      <c r="AH14" t="str">
        <f t="shared" si="1"/>
        <v/>
      </c>
      <c r="AI14" t="str">
        <f t="shared" si="1"/>
        <v/>
      </c>
      <c r="AJ14" t="str">
        <f t="shared" si="1"/>
        <v/>
      </c>
    </row>
    <row r="15" spans="1:36" ht="18.75">
      <c r="A15" s="9" t="s">
        <v>185</v>
      </c>
      <c r="B15" s="10">
        <v>0.26874999999999993</v>
      </c>
      <c r="C15" s="11" t="s">
        <v>103</v>
      </c>
      <c r="D15" s="11" t="s">
        <v>117</v>
      </c>
      <c r="E15" s="12" t="s">
        <v>126</v>
      </c>
      <c r="F15" s="13" t="s">
        <v>222</v>
      </c>
      <c r="AA15" t="str">
        <f t="shared" si="2"/>
        <v>Out-12</v>
      </c>
      <c r="AB15" t="str">
        <f t="shared" si="3"/>
        <v/>
      </c>
      <c r="AC15" t="str">
        <f t="shared" si="0"/>
        <v/>
      </c>
      <c r="AD15" t="str">
        <f t="shared" si="0"/>
        <v/>
      </c>
      <c r="AE15" t="str">
        <f t="shared" si="0"/>
        <v/>
      </c>
      <c r="AG15" t="str">
        <f t="shared" si="4"/>
        <v/>
      </c>
      <c r="AH15" t="str">
        <f t="shared" si="1"/>
        <v/>
      </c>
      <c r="AI15" t="str">
        <f t="shared" si="1"/>
        <v/>
      </c>
      <c r="AJ15" t="str">
        <f t="shared" si="1"/>
        <v/>
      </c>
    </row>
    <row r="16" spans="1:36" ht="18.75">
      <c r="A16" s="9" t="s">
        <v>186</v>
      </c>
      <c r="B16" s="10">
        <v>0.27499999999999991</v>
      </c>
      <c r="C16" s="11" t="s">
        <v>111</v>
      </c>
      <c r="D16" s="11" t="s">
        <v>113</v>
      </c>
      <c r="E16" s="12" t="s">
        <v>129</v>
      </c>
      <c r="F16" s="13" t="s">
        <v>110</v>
      </c>
      <c r="AA16" t="str">
        <f t="shared" si="2"/>
        <v>Out-13</v>
      </c>
      <c r="AB16" t="str">
        <f t="shared" si="3"/>
        <v/>
      </c>
      <c r="AC16" t="str">
        <f t="shared" si="0"/>
        <v/>
      </c>
      <c r="AD16" t="str">
        <f t="shared" si="0"/>
        <v/>
      </c>
      <c r="AE16" t="str">
        <f t="shared" si="0"/>
        <v/>
      </c>
      <c r="AG16" t="str">
        <f t="shared" si="4"/>
        <v/>
      </c>
      <c r="AH16" t="str">
        <f t="shared" si="1"/>
        <v/>
      </c>
      <c r="AI16" t="str">
        <f t="shared" si="1"/>
        <v/>
      </c>
      <c r="AJ16" t="str">
        <f t="shared" si="1"/>
        <v/>
      </c>
    </row>
    <row r="17" spans="1:36" ht="18.75">
      <c r="A17" s="9" t="s">
        <v>187</v>
      </c>
      <c r="B17" s="10">
        <v>0.28124999999999989</v>
      </c>
      <c r="C17" s="11" t="s">
        <v>98</v>
      </c>
      <c r="D17" s="11" t="s">
        <v>114</v>
      </c>
      <c r="E17" s="12" t="s">
        <v>108</v>
      </c>
      <c r="F17" s="13" t="s">
        <v>124</v>
      </c>
      <c r="AA17" t="str">
        <f t="shared" si="2"/>
        <v>Out-14</v>
      </c>
      <c r="AB17" t="str">
        <f t="shared" si="3"/>
        <v/>
      </c>
      <c r="AC17" t="str">
        <f t="shared" si="0"/>
        <v/>
      </c>
      <c r="AD17" t="str">
        <f t="shared" si="0"/>
        <v/>
      </c>
      <c r="AE17" t="str">
        <f t="shared" si="0"/>
        <v/>
      </c>
      <c r="AG17" t="str">
        <f t="shared" si="4"/>
        <v/>
      </c>
      <c r="AH17" t="str">
        <f t="shared" si="1"/>
        <v/>
      </c>
      <c r="AI17" t="str">
        <f t="shared" si="1"/>
        <v/>
      </c>
      <c r="AJ17" t="str">
        <f t="shared" si="1"/>
        <v/>
      </c>
    </row>
    <row r="18" spans="1:36" ht="18.75">
      <c r="A18" s="9" t="s">
        <v>188</v>
      </c>
      <c r="B18" s="10">
        <v>0.28749999999999987</v>
      </c>
      <c r="C18" s="11" t="s">
        <v>127</v>
      </c>
      <c r="D18" s="11" t="s">
        <v>115</v>
      </c>
      <c r="E18" s="12" t="s">
        <v>119</v>
      </c>
      <c r="F18" s="13" t="s">
        <v>130</v>
      </c>
      <c r="AA18" t="str">
        <f t="shared" si="2"/>
        <v>Out-15</v>
      </c>
      <c r="AB18" t="str">
        <f t="shared" si="3"/>
        <v/>
      </c>
      <c r="AC18" t="str">
        <f t="shared" si="0"/>
        <v/>
      </c>
      <c r="AD18" t="str">
        <f t="shared" si="0"/>
        <v/>
      </c>
      <c r="AE18" t="str">
        <f t="shared" si="0"/>
        <v/>
      </c>
      <c r="AG18" t="str">
        <f t="shared" si="4"/>
        <v/>
      </c>
      <c r="AH18" t="str">
        <f t="shared" si="1"/>
        <v/>
      </c>
      <c r="AI18" t="str">
        <f t="shared" si="1"/>
        <v/>
      </c>
      <c r="AJ18" t="str">
        <f t="shared" si="1"/>
        <v/>
      </c>
    </row>
    <row r="19" spans="1:36" ht="18.75">
      <c r="A19" s="9" t="s">
        <v>189</v>
      </c>
      <c r="B19" s="10">
        <v>0.29374999999999984</v>
      </c>
      <c r="C19" s="12" t="s">
        <v>118</v>
      </c>
      <c r="D19" s="12" t="s">
        <v>223</v>
      </c>
      <c r="E19" s="12" t="s">
        <v>224</v>
      </c>
      <c r="F19" s="13" t="s">
        <v>131</v>
      </c>
      <c r="AA19" t="str">
        <f>"In-"&amp;TEXT(ROW()-18,"00")</f>
        <v>In-01</v>
      </c>
      <c r="AB19" t="str">
        <f t="shared" si="3"/>
        <v>羅政元  男Ｂ</v>
      </c>
      <c r="AC19" t="str">
        <f t="shared" si="0"/>
        <v>林紹白  男Ｂ</v>
      </c>
      <c r="AD19" t="str">
        <f t="shared" si="0"/>
        <v>黃郁翔  男Ｂ</v>
      </c>
      <c r="AE19" t="str">
        <f t="shared" si="0"/>
        <v>徐嘉哲  男Ｂ</v>
      </c>
      <c r="AG19" t="str">
        <f t="shared" si="4"/>
        <v>羅政元</v>
      </c>
      <c r="AH19" t="str">
        <f t="shared" si="1"/>
        <v>林紹白</v>
      </c>
      <c r="AI19" t="str">
        <f t="shared" si="1"/>
        <v>黃郁翔</v>
      </c>
      <c r="AJ19" t="str">
        <f t="shared" si="1"/>
        <v>徐嘉哲</v>
      </c>
    </row>
    <row r="20" spans="1:36" ht="18.75">
      <c r="A20" s="9"/>
      <c r="B20" s="10"/>
      <c r="C20" s="12"/>
      <c r="D20" s="12"/>
      <c r="E20" s="12"/>
      <c r="F20" s="13"/>
      <c r="AA20" t="str">
        <f t="shared" ref="AA20:AA33" si="5">"In-"&amp;TEXT(ROW()-18,"00")</f>
        <v>In-02</v>
      </c>
      <c r="AB20" t="str">
        <f t="shared" si="3"/>
        <v>郭謙羿  男Ｂ</v>
      </c>
      <c r="AC20" t="str">
        <f t="shared" si="3"/>
        <v>黃泊儒  男Ｂ</v>
      </c>
      <c r="AD20" t="str">
        <f t="shared" si="3"/>
        <v>黃至翊  男Ｂ</v>
      </c>
      <c r="AE20" t="str">
        <f t="shared" si="3"/>
        <v>陳霆宇  男Ｂ</v>
      </c>
      <c r="AG20" t="str">
        <f t="shared" si="4"/>
        <v>郭謙羿</v>
      </c>
      <c r="AH20" t="str">
        <f t="shared" si="4"/>
        <v>黃泊儒</v>
      </c>
      <c r="AI20" t="str">
        <f t="shared" si="4"/>
        <v>黃至翊</v>
      </c>
      <c r="AJ20" t="str">
        <f t="shared" si="4"/>
        <v>陳霆宇</v>
      </c>
    </row>
    <row r="21" spans="1:36" ht="18.75">
      <c r="A21" s="9"/>
      <c r="B21" s="10"/>
      <c r="C21" s="12"/>
      <c r="D21" s="12"/>
      <c r="E21" s="12"/>
      <c r="F21" s="13"/>
      <c r="AA21" t="str">
        <f t="shared" si="5"/>
        <v>In-03</v>
      </c>
      <c r="AB21" t="str">
        <f t="shared" si="3"/>
        <v>楊鎮謙  男Ｂ</v>
      </c>
      <c r="AC21" t="str">
        <f t="shared" si="3"/>
        <v>賴品呈  男Ｂ</v>
      </c>
      <c r="AD21" t="str">
        <f t="shared" si="3"/>
        <v>黃承瀚  男Ｂ</v>
      </c>
      <c r="AE21" t="str">
        <f t="shared" si="3"/>
        <v>余明鴻  男Ｂ</v>
      </c>
      <c r="AG21" t="str">
        <f t="shared" si="4"/>
        <v>楊鎮謙</v>
      </c>
      <c r="AH21" t="str">
        <f t="shared" si="4"/>
        <v>賴品呈</v>
      </c>
      <c r="AI21" t="str">
        <f t="shared" si="4"/>
        <v>黃承瀚</v>
      </c>
      <c r="AJ21" t="str">
        <f t="shared" si="4"/>
        <v>余明鴻</v>
      </c>
    </row>
    <row r="22" spans="1:36" ht="18.75">
      <c r="A22" s="9"/>
      <c r="B22" s="10"/>
      <c r="C22" s="12"/>
      <c r="D22" s="12"/>
      <c r="E22" s="12"/>
      <c r="F22" s="13"/>
      <c r="AA22" t="str">
        <f t="shared" si="5"/>
        <v>In-04</v>
      </c>
      <c r="AB22" t="str">
        <f t="shared" si="3"/>
        <v>周柏岳  男Ｂ</v>
      </c>
      <c r="AC22" t="str">
        <f t="shared" si="3"/>
        <v>賴品均  男Ｂ</v>
      </c>
      <c r="AD22" t="str">
        <f t="shared" si="3"/>
        <v>沈鈞皓  男Ｂ</v>
      </c>
      <c r="AE22" t="str">
        <f t="shared" si="3"/>
        <v>徐兆維  男Ｂ</v>
      </c>
      <c r="AG22" t="str">
        <f t="shared" si="4"/>
        <v>周柏岳</v>
      </c>
      <c r="AH22" t="str">
        <f t="shared" si="4"/>
        <v>賴品均</v>
      </c>
      <c r="AI22" t="str">
        <f t="shared" si="4"/>
        <v>沈鈞皓</v>
      </c>
      <c r="AJ22" t="str">
        <f t="shared" si="4"/>
        <v>徐兆維</v>
      </c>
    </row>
    <row r="23" spans="1:36" ht="18.75">
      <c r="A23" s="9"/>
      <c r="B23" s="10"/>
      <c r="C23" s="12"/>
      <c r="D23" s="12"/>
      <c r="E23" s="12"/>
      <c r="F23" s="13"/>
      <c r="AA23" t="str">
        <f t="shared" si="5"/>
        <v>In-05</v>
      </c>
      <c r="AB23" t="str">
        <f t="shared" si="3"/>
        <v>蔡雨達  男Ｂ</v>
      </c>
      <c r="AC23" t="str">
        <f t="shared" si="3"/>
        <v>孔德恕  男Ｂ</v>
      </c>
      <c r="AD23" t="str">
        <f t="shared" si="3"/>
        <v>張庭碩  男Ｂ</v>
      </c>
      <c r="AE23" t="str">
        <f t="shared" si="3"/>
        <v>楊凱鈞  男Ｂ</v>
      </c>
      <c r="AG23" t="str">
        <f t="shared" si="4"/>
        <v>蔡雨達</v>
      </c>
      <c r="AH23" t="str">
        <f t="shared" si="4"/>
        <v>孔德恕</v>
      </c>
      <c r="AI23" t="str">
        <f t="shared" si="4"/>
        <v>張庭碩</v>
      </c>
      <c r="AJ23" t="str">
        <f t="shared" si="4"/>
        <v>楊凱鈞</v>
      </c>
    </row>
    <row r="24" spans="1:36" ht="18.75">
      <c r="A24" s="9"/>
      <c r="B24" s="10"/>
      <c r="C24" s="12"/>
      <c r="D24" s="12"/>
      <c r="E24" s="12"/>
      <c r="F24" s="13"/>
      <c r="AA24" t="str">
        <f t="shared" si="5"/>
        <v>In-06</v>
      </c>
      <c r="AB24" t="str">
        <f t="shared" si="3"/>
        <v>林晉永  男Ｂ</v>
      </c>
      <c r="AC24" t="str">
        <f t="shared" si="3"/>
        <v>許維宸  男Ｂ</v>
      </c>
      <c r="AD24" t="str">
        <f t="shared" si="3"/>
        <v>陳宥蓁  男Ｂ</v>
      </c>
      <c r="AE24" t="str">
        <f t="shared" si="3"/>
        <v>蔡程洋  男Ｂ</v>
      </c>
      <c r="AG24" t="str">
        <f t="shared" si="4"/>
        <v>林晉永</v>
      </c>
      <c r="AH24" t="str">
        <f t="shared" si="4"/>
        <v>許維宸</v>
      </c>
      <c r="AI24" t="str">
        <f t="shared" si="4"/>
        <v>陳宥蓁</v>
      </c>
      <c r="AJ24" t="str">
        <f t="shared" si="4"/>
        <v>蔡程洋</v>
      </c>
    </row>
    <row r="25" spans="1:36" ht="18.75">
      <c r="A25" s="9"/>
      <c r="B25" s="10"/>
      <c r="C25" s="12"/>
      <c r="D25" s="12"/>
      <c r="E25" s="12"/>
      <c r="F25" s="13"/>
      <c r="AA25" t="str">
        <f t="shared" si="5"/>
        <v>In-07</v>
      </c>
      <c r="AB25" t="str">
        <f t="shared" si="3"/>
        <v>周雨農  男Ｂ</v>
      </c>
      <c r="AC25" t="str">
        <f t="shared" si="3"/>
        <v>沙比亞特馬克  男Ｂ</v>
      </c>
      <c r="AD25" t="str">
        <f t="shared" si="3"/>
        <v>賴柏源  男Ｂ</v>
      </c>
      <c r="AE25" t="str">
        <f t="shared" si="3"/>
        <v>鄧庭皓  男Ｂ</v>
      </c>
      <c r="AG25" t="str">
        <f t="shared" si="4"/>
        <v>周雨農</v>
      </c>
      <c r="AH25" t="str">
        <f t="shared" si="4"/>
        <v>沙比亞特馬克</v>
      </c>
      <c r="AI25" t="str">
        <f t="shared" si="4"/>
        <v>賴柏源</v>
      </c>
      <c r="AJ25" t="str">
        <f t="shared" si="4"/>
        <v>鄧庭皓</v>
      </c>
    </row>
    <row r="26" spans="1:36" ht="18.75">
      <c r="A26" s="9"/>
      <c r="B26" s="10"/>
      <c r="C26" s="12"/>
      <c r="D26" s="12"/>
      <c r="E26" s="12"/>
      <c r="F26" s="13"/>
      <c r="AA26" t="str">
        <f t="shared" si="5"/>
        <v>In-08</v>
      </c>
      <c r="AB26" t="str">
        <f t="shared" si="3"/>
        <v>潘繹凱  男Ｂ</v>
      </c>
      <c r="AC26" t="str">
        <f t="shared" si="3"/>
        <v>葉佳運  男Ｂ</v>
      </c>
      <c r="AD26" t="str">
        <f t="shared" si="3"/>
        <v>莊文諺  男Ｂ</v>
      </c>
      <c r="AE26" t="str">
        <f t="shared" si="3"/>
        <v>謝霆葳  男Ｂ</v>
      </c>
      <c r="AG26" t="str">
        <f t="shared" si="4"/>
        <v>潘繹凱</v>
      </c>
      <c r="AH26" t="str">
        <f t="shared" si="4"/>
        <v>葉佳運</v>
      </c>
      <c r="AI26" t="str">
        <f t="shared" si="4"/>
        <v>莊文諺</v>
      </c>
      <c r="AJ26" t="str">
        <f t="shared" si="4"/>
        <v>謝霆葳</v>
      </c>
    </row>
    <row r="27" spans="1:36" ht="18.75">
      <c r="A27" s="9"/>
      <c r="B27" s="10"/>
      <c r="C27" s="12"/>
      <c r="D27" s="12"/>
      <c r="E27" s="12"/>
      <c r="F27" s="13"/>
      <c r="AA27" t="str">
        <f t="shared" si="5"/>
        <v>In-09</v>
      </c>
      <c r="AB27" t="str">
        <f t="shared" si="3"/>
        <v/>
      </c>
      <c r="AC27" t="str">
        <f t="shared" si="3"/>
        <v/>
      </c>
      <c r="AD27" t="str">
        <f t="shared" si="3"/>
        <v/>
      </c>
      <c r="AE27" t="str">
        <f t="shared" si="3"/>
        <v/>
      </c>
      <c r="AG27" t="str">
        <f t="shared" si="4"/>
        <v/>
      </c>
      <c r="AH27" t="str">
        <f t="shared" si="4"/>
        <v/>
      </c>
      <c r="AI27" t="str">
        <f t="shared" si="4"/>
        <v/>
      </c>
      <c r="AJ27" t="str">
        <f t="shared" si="4"/>
        <v/>
      </c>
    </row>
    <row r="28" spans="1:36" ht="18.75">
      <c r="A28" s="9"/>
      <c r="B28" s="10"/>
      <c r="C28" s="12"/>
      <c r="D28" s="12"/>
      <c r="E28" s="12"/>
      <c r="F28" s="13"/>
      <c r="AA28" t="str">
        <f t="shared" si="5"/>
        <v>In-10</v>
      </c>
      <c r="AB28" t="str">
        <f t="shared" si="3"/>
        <v/>
      </c>
      <c r="AC28" t="str">
        <f t="shared" si="3"/>
        <v/>
      </c>
      <c r="AD28" t="str">
        <f t="shared" si="3"/>
        <v/>
      </c>
      <c r="AE28" t="str">
        <f t="shared" si="3"/>
        <v/>
      </c>
      <c r="AG28" t="str">
        <f t="shared" si="4"/>
        <v/>
      </c>
      <c r="AH28" t="str">
        <f t="shared" si="4"/>
        <v/>
      </c>
      <c r="AI28" t="str">
        <f t="shared" si="4"/>
        <v/>
      </c>
      <c r="AJ28" t="str">
        <f t="shared" si="4"/>
        <v/>
      </c>
    </row>
    <row r="29" spans="1:36" ht="18.75">
      <c r="A29" s="9"/>
      <c r="B29" s="10"/>
      <c r="C29" s="12"/>
      <c r="D29" s="12"/>
      <c r="E29" s="12"/>
      <c r="F29" s="13"/>
      <c r="AA29" t="str">
        <f t="shared" si="5"/>
        <v>In-11</v>
      </c>
      <c r="AB29" t="str">
        <f t="shared" si="3"/>
        <v/>
      </c>
      <c r="AC29" t="str">
        <f t="shared" si="3"/>
        <v/>
      </c>
      <c r="AD29" t="str">
        <f t="shared" si="3"/>
        <v/>
      </c>
      <c r="AE29" t="str">
        <f t="shared" si="3"/>
        <v/>
      </c>
      <c r="AG29" t="str">
        <f t="shared" si="4"/>
        <v/>
      </c>
      <c r="AH29" t="str">
        <f t="shared" si="4"/>
        <v/>
      </c>
      <c r="AI29" t="str">
        <f t="shared" si="4"/>
        <v/>
      </c>
      <c r="AJ29" t="str">
        <f t="shared" si="4"/>
        <v/>
      </c>
    </row>
    <row r="30" spans="1:36" ht="18.75">
      <c r="A30" s="9" t="s">
        <v>14</v>
      </c>
      <c r="B30" s="10" t="s">
        <v>14</v>
      </c>
      <c r="C30" s="12" t="s">
        <v>14</v>
      </c>
      <c r="D30" s="12" t="s">
        <v>14</v>
      </c>
      <c r="E30" s="12" t="s">
        <v>14</v>
      </c>
      <c r="F30" s="13" t="s">
        <v>14</v>
      </c>
      <c r="AA30" t="str">
        <f t="shared" si="5"/>
        <v>In-12</v>
      </c>
      <c r="AB30" t="str">
        <f t="shared" si="3"/>
        <v/>
      </c>
      <c r="AC30" t="str">
        <f t="shared" si="3"/>
        <v/>
      </c>
      <c r="AD30" t="str">
        <f t="shared" si="3"/>
        <v/>
      </c>
      <c r="AE30" t="str">
        <f t="shared" si="3"/>
        <v/>
      </c>
      <c r="AG30" t="str">
        <f t="shared" si="4"/>
        <v/>
      </c>
      <c r="AH30" t="str">
        <f t="shared" si="4"/>
        <v/>
      </c>
      <c r="AI30" t="str">
        <f t="shared" si="4"/>
        <v/>
      </c>
      <c r="AJ30" t="str">
        <f t="shared" si="4"/>
        <v/>
      </c>
    </row>
    <row r="31" spans="1:36" ht="18.75">
      <c r="A31" s="9" t="s">
        <v>14</v>
      </c>
      <c r="B31" s="10" t="s">
        <v>14</v>
      </c>
      <c r="C31" s="12" t="s">
        <v>14</v>
      </c>
      <c r="D31" s="12" t="s">
        <v>14</v>
      </c>
      <c r="E31" s="12" t="s">
        <v>14</v>
      </c>
      <c r="F31" s="13" t="s">
        <v>14</v>
      </c>
      <c r="AA31" t="str">
        <f t="shared" si="5"/>
        <v>In-13</v>
      </c>
      <c r="AB31" t="str">
        <f t="shared" si="3"/>
        <v/>
      </c>
      <c r="AC31" t="str">
        <f t="shared" si="3"/>
        <v/>
      </c>
      <c r="AD31" t="str">
        <f t="shared" si="3"/>
        <v/>
      </c>
      <c r="AE31" t="str">
        <f t="shared" si="3"/>
        <v/>
      </c>
      <c r="AG31" t="str">
        <f t="shared" si="4"/>
        <v/>
      </c>
      <c r="AH31" t="str">
        <f t="shared" si="4"/>
        <v/>
      </c>
      <c r="AI31" t="str">
        <f t="shared" si="4"/>
        <v/>
      </c>
      <c r="AJ31" t="str">
        <f t="shared" si="4"/>
        <v/>
      </c>
    </row>
    <row r="32" spans="1:36" ht="18.75">
      <c r="A32" s="9" t="s">
        <v>14</v>
      </c>
      <c r="B32" s="10" t="s">
        <v>14</v>
      </c>
      <c r="C32" s="12" t="s">
        <v>14</v>
      </c>
      <c r="D32" s="12" t="s">
        <v>14</v>
      </c>
      <c r="E32" s="12" t="s">
        <v>14</v>
      </c>
      <c r="F32" s="13" t="s">
        <v>14</v>
      </c>
      <c r="AA32" t="str">
        <f t="shared" si="5"/>
        <v>In-14</v>
      </c>
      <c r="AB32" t="str">
        <f t="shared" si="3"/>
        <v/>
      </c>
      <c r="AC32" t="str">
        <f t="shared" si="3"/>
        <v/>
      </c>
      <c r="AD32" t="str">
        <f t="shared" si="3"/>
        <v/>
      </c>
      <c r="AE32" t="str">
        <f t="shared" si="3"/>
        <v/>
      </c>
      <c r="AG32" t="str">
        <f t="shared" si="4"/>
        <v/>
      </c>
      <c r="AH32" t="str">
        <f t="shared" si="4"/>
        <v/>
      </c>
      <c r="AI32" t="str">
        <f t="shared" si="4"/>
        <v/>
      </c>
      <c r="AJ32" t="str">
        <f t="shared" si="4"/>
        <v/>
      </c>
    </row>
    <row r="33" spans="1:36" ht="19.5" thickBot="1">
      <c r="A33" s="14" t="s">
        <v>14</v>
      </c>
      <c r="B33" s="15" t="s">
        <v>14</v>
      </c>
      <c r="C33" s="16" t="s">
        <v>14</v>
      </c>
      <c r="D33" s="16" t="s">
        <v>14</v>
      </c>
      <c r="E33" s="16" t="s">
        <v>14</v>
      </c>
      <c r="F33" s="17" t="s">
        <v>14</v>
      </c>
      <c r="AA33" t="str">
        <f t="shared" si="5"/>
        <v>In-15</v>
      </c>
      <c r="AB33" t="str">
        <f t="shared" si="3"/>
        <v/>
      </c>
      <c r="AC33" t="str">
        <f t="shared" si="3"/>
        <v/>
      </c>
      <c r="AD33" t="str">
        <f t="shared" si="3"/>
        <v/>
      </c>
      <c r="AE33" t="str">
        <f t="shared" si="3"/>
        <v/>
      </c>
      <c r="AG33" t="str">
        <f t="shared" si="4"/>
        <v/>
      </c>
      <c r="AH33" t="str">
        <f t="shared" si="4"/>
        <v/>
      </c>
      <c r="AI33" t="str">
        <f t="shared" si="4"/>
        <v/>
      </c>
      <c r="AJ33" t="str">
        <f t="shared" si="4"/>
        <v/>
      </c>
    </row>
    <row r="34" spans="1:36">
      <c r="A34" s="18" t="s">
        <v>12</v>
      </c>
      <c r="B34" s="18"/>
      <c r="C34" s="18"/>
      <c r="D34" s="18"/>
      <c r="E34" s="18"/>
      <c r="F34" s="18"/>
    </row>
    <row r="35" spans="1:36" ht="84" customHeight="1">
      <c r="A35" s="136" t="s">
        <v>13</v>
      </c>
      <c r="B35" s="136"/>
      <c r="C35" s="136"/>
      <c r="D35" s="136"/>
      <c r="E35" s="136"/>
      <c r="F35" s="136"/>
    </row>
  </sheetData>
  <mergeCells count="2">
    <mergeCell ref="A1:F1"/>
    <mergeCell ref="A35:F35"/>
  </mergeCells>
  <phoneticPr fontId="1" type="noConversion"/>
  <conditionalFormatting sqref="AB4:AE33">
    <cfRule type="expression" dxfId="3" priority="2">
      <formula>FIND(" ",C4)&gt;6</formula>
    </cfRule>
  </conditionalFormatting>
  <conditionalFormatting sqref="AG4:AJ33">
    <cfRule type="expression" dxfId="2" priority="1">
      <formula>FIND(" ",$AB$4)&gt;6</formula>
    </cfRule>
  </conditionalFormatting>
  <printOptions horizontalCentered="1"/>
  <pageMargins left="0" right="0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workbookViewId="0">
      <selection activeCell="F25" sqref="F25"/>
    </sheetView>
  </sheetViews>
  <sheetFormatPr defaultRowHeight="16.5"/>
  <cols>
    <col min="1" max="1" width="9.5" bestFit="1" customWidth="1"/>
    <col min="2" max="2" width="6" customWidth="1"/>
    <col min="3" max="6" width="22.625" customWidth="1"/>
  </cols>
  <sheetData>
    <row r="1" spans="1:36" ht="54" customHeight="1">
      <c r="A1" s="135" t="str">
        <f>'4月29日'!A1:F1</f>
        <v>渣打全國業餘高爾夫2014年5月份北區分區月賽編組表</v>
      </c>
      <c r="B1" s="135"/>
      <c r="C1" s="135"/>
      <c r="D1" s="135"/>
      <c r="E1" s="135"/>
      <c r="F1" s="135"/>
      <c r="H1" s="19">
        <f>120-COUNTBLANK(C4:F33)</f>
        <v>57</v>
      </c>
    </row>
    <row r="2" spans="1:36" ht="20.25" thickBot="1">
      <c r="A2" s="22" t="str">
        <f>'4月29日'!A2</f>
        <v>地點：旭陽高爾夫俱樂部</v>
      </c>
      <c r="B2" s="22"/>
      <c r="C2" s="22"/>
      <c r="D2" s="23" t="s">
        <v>15</v>
      </c>
      <c r="E2" s="22"/>
      <c r="F2" s="79">
        <f>'5月1日'!F2+1</f>
        <v>41761</v>
      </c>
    </row>
    <row r="3" spans="1:36" ht="17.25" thickBot="1">
      <c r="A3" s="1" t="s">
        <v>10</v>
      </c>
      <c r="B3" s="2" t="s">
        <v>11</v>
      </c>
      <c r="C3" s="2" t="s">
        <v>1</v>
      </c>
      <c r="D3" s="2" t="s">
        <v>1</v>
      </c>
      <c r="E3" s="2" t="s">
        <v>1</v>
      </c>
      <c r="F3" s="3" t="s">
        <v>1</v>
      </c>
    </row>
    <row r="4" spans="1:36" ht="18.75">
      <c r="A4" s="4" t="s">
        <v>174</v>
      </c>
      <c r="B4" s="5">
        <v>0.25</v>
      </c>
      <c r="C4" s="11" t="s">
        <v>242</v>
      </c>
      <c r="D4" s="11" t="s">
        <v>243</v>
      </c>
      <c r="E4" s="12" t="s">
        <v>244</v>
      </c>
      <c r="F4" s="13" t="s">
        <v>14</v>
      </c>
      <c r="AA4" t="str">
        <f>"Out-"&amp;TEXT(ROW()-3,"00")</f>
        <v>Out-01</v>
      </c>
      <c r="AB4" t="str">
        <f t="shared" ref="AB4:AE32" si="0">IF(ISNA(VLOOKUP($AA4,$A$4:$F$32,COLUMN()-25,FALSE)),"",VLOOKUP($AA4,$A$4:$F$32,COLUMN()-25,FALSE))</f>
        <v>賴品呈  男Ｂ  110 桿</v>
      </c>
      <c r="AC4" t="str">
        <f t="shared" si="0"/>
        <v>賴品均  男Ｂ  110 桿</v>
      </c>
      <c r="AD4" t="str">
        <f t="shared" si="0"/>
        <v>黃至謙  男Ｂ  117 桿</v>
      </c>
      <c r="AE4" t="str">
        <f t="shared" si="0"/>
        <v/>
      </c>
      <c r="AG4" t="str">
        <f>IF(OR(AB4="",ISERROR(AB4)),"",LEFT(AB4,FIND(" ",AB4)-1))</f>
        <v>賴品呈</v>
      </c>
      <c r="AH4" t="str">
        <f t="shared" ref="AH4:AJ19" si="1">IF(OR(AC4="",ISERROR(AC4)),"",LEFT(AC4,FIND(" ",AC4)-1))</f>
        <v>賴品均</v>
      </c>
      <c r="AI4" t="str">
        <f t="shared" si="1"/>
        <v>黃至謙</v>
      </c>
      <c r="AJ4" t="str">
        <f t="shared" si="1"/>
        <v/>
      </c>
    </row>
    <row r="5" spans="1:36" ht="18.75">
      <c r="A5" s="9" t="s">
        <v>175</v>
      </c>
      <c r="B5" s="10">
        <v>0.25624999999999998</v>
      </c>
      <c r="C5" s="11" t="s">
        <v>245</v>
      </c>
      <c r="D5" s="11" t="s">
        <v>246</v>
      </c>
      <c r="E5" s="12" t="s">
        <v>247</v>
      </c>
      <c r="F5" s="13" t="s">
        <v>14</v>
      </c>
      <c r="AA5" t="str">
        <f t="shared" ref="AA5:AA18" si="2">"Out-"&amp;TEXT(ROW()-3,"00")</f>
        <v>Out-02</v>
      </c>
      <c r="AB5" t="str">
        <f t="shared" si="0"/>
        <v>鄧庭皓  男Ｂ  101 桿</v>
      </c>
      <c r="AC5" t="str">
        <f t="shared" si="0"/>
        <v>徐仕翰  男Ｂ  105 桿</v>
      </c>
      <c r="AD5" t="str">
        <f t="shared" si="0"/>
        <v>郭謙羿  男Ｂ  106 桿</v>
      </c>
      <c r="AE5" t="str">
        <f t="shared" si="0"/>
        <v/>
      </c>
      <c r="AG5" t="str">
        <f t="shared" ref="AG5:AJ32" si="3">IF(OR(AB5="",ISERROR(AB5)),"",LEFT(AB5,FIND(" ",AB5)-1))</f>
        <v>鄧庭皓</v>
      </c>
      <c r="AH5" t="str">
        <f t="shared" si="1"/>
        <v>徐仕翰</v>
      </c>
      <c r="AI5" t="str">
        <f t="shared" si="1"/>
        <v>郭謙羿</v>
      </c>
      <c r="AJ5" t="str">
        <f t="shared" si="1"/>
        <v/>
      </c>
    </row>
    <row r="6" spans="1:36" ht="18.75">
      <c r="A6" s="9" t="s">
        <v>176</v>
      </c>
      <c r="B6" s="10">
        <v>0.26249999999999996</v>
      </c>
      <c r="C6" s="11" t="s">
        <v>248</v>
      </c>
      <c r="D6" s="11" t="s">
        <v>249</v>
      </c>
      <c r="E6" s="12" t="s">
        <v>250</v>
      </c>
      <c r="F6" s="13" t="s">
        <v>251</v>
      </c>
      <c r="AA6" t="str">
        <f t="shared" si="2"/>
        <v>Out-03</v>
      </c>
      <c r="AB6" t="str">
        <f t="shared" si="0"/>
        <v>黃承瀚  男Ｂ  93 桿</v>
      </c>
      <c r="AC6" t="str">
        <f t="shared" si="0"/>
        <v>黃泊儒  男Ｂ  95 桿</v>
      </c>
      <c r="AD6" t="str">
        <f t="shared" si="0"/>
        <v>佐佐木崇峻  男Ｂ  97 桿</v>
      </c>
      <c r="AE6" t="str">
        <f t="shared" si="0"/>
        <v>莊旻勳  男Ｂ  100 桿</v>
      </c>
      <c r="AG6" t="str">
        <f t="shared" si="3"/>
        <v>黃承瀚</v>
      </c>
      <c r="AH6" t="str">
        <f t="shared" si="1"/>
        <v>黃泊儒</v>
      </c>
      <c r="AI6" t="str">
        <f t="shared" si="1"/>
        <v>佐佐木崇峻</v>
      </c>
      <c r="AJ6" t="str">
        <f t="shared" si="1"/>
        <v>莊旻勳</v>
      </c>
    </row>
    <row r="7" spans="1:36" ht="18.75">
      <c r="A7" s="9" t="s">
        <v>177</v>
      </c>
      <c r="B7" s="10">
        <v>0.26874999999999993</v>
      </c>
      <c r="C7" s="11" t="s">
        <v>252</v>
      </c>
      <c r="D7" s="11" t="s">
        <v>253</v>
      </c>
      <c r="E7" s="12" t="s">
        <v>254</v>
      </c>
      <c r="F7" s="13" t="s">
        <v>255</v>
      </c>
      <c r="AA7" t="str">
        <f t="shared" si="2"/>
        <v>Out-04</v>
      </c>
      <c r="AB7" t="str">
        <f t="shared" si="0"/>
        <v>周雨農  男Ｂ  89 桿</v>
      </c>
      <c r="AC7" t="str">
        <f t="shared" si="0"/>
        <v>林晉永  男Ｂ  91 桿</v>
      </c>
      <c r="AD7" t="str">
        <f t="shared" si="0"/>
        <v>黃鈺睿  男Ｂ  92 桿</v>
      </c>
      <c r="AE7" t="str">
        <f t="shared" si="0"/>
        <v>莊文諺  男Ｂ  92 桿</v>
      </c>
      <c r="AG7" t="str">
        <f t="shared" si="3"/>
        <v>周雨農</v>
      </c>
      <c r="AH7" t="str">
        <f t="shared" si="1"/>
        <v>林晉永</v>
      </c>
      <c r="AI7" t="str">
        <f t="shared" si="1"/>
        <v>黃鈺睿</v>
      </c>
      <c r="AJ7" t="str">
        <f t="shared" si="1"/>
        <v>莊文諺</v>
      </c>
    </row>
    <row r="8" spans="1:36" ht="18.75">
      <c r="A8" s="9" t="s">
        <v>178</v>
      </c>
      <c r="B8" s="10">
        <v>0.27499999999999991</v>
      </c>
      <c r="C8" s="11" t="s">
        <v>227</v>
      </c>
      <c r="D8" s="12" t="s">
        <v>228</v>
      </c>
      <c r="E8" s="12" t="s">
        <v>229</v>
      </c>
      <c r="F8" s="25" t="s">
        <v>14</v>
      </c>
      <c r="AA8" t="str">
        <f t="shared" si="2"/>
        <v>Out-05</v>
      </c>
      <c r="AB8" t="str">
        <f t="shared" si="0"/>
        <v>蔡喬安  女Ｂ  90 桿</v>
      </c>
      <c r="AC8" t="str">
        <f t="shared" si="0"/>
        <v>許諾心  女Ｂ  90 桿</v>
      </c>
      <c r="AD8" t="str">
        <f t="shared" si="0"/>
        <v>陳姿凝  女Ｂ  93 桿</v>
      </c>
      <c r="AE8" t="str">
        <f t="shared" si="0"/>
        <v/>
      </c>
      <c r="AG8" t="str">
        <f t="shared" si="3"/>
        <v>蔡喬安</v>
      </c>
      <c r="AH8" t="str">
        <f t="shared" si="1"/>
        <v>許諾心</v>
      </c>
      <c r="AI8" t="str">
        <f t="shared" si="1"/>
        <v>陳姿凝</v>
      </c>
      <c r="AJ8" t="str">
        <f t="shared" si="1"/>
        <v/>
      </c>
    </row>
    <row r="9" spans="1:36" ht="18.75">
      <c r="A9" s="9" t="s">
        <v>179</v>
      </c>
      <c r="B9" s="10">
        <v>0.28124999999999989</v>
      </c>
      <c r="C9" s="12" t="s">
        <v>230</v>
      </c>
      <c r="D9" s="12" t="s">
        <v>231</v>
      </c>
      <c r="E9" s="11" t="s">
        <v>232</v>
      </c>
      <c r="F9" s="25" t="s">
        <v>233</v>
      </c>
      <c r="AA9" t="str">
        <f t="shared" si="2"/>
        <v>Out-06</v>
      </c>
      <c r="AB9" t="str">
        <f t="shared" si="0"/>
        <v>侯羽薔  女Ｂ  86 桿</v>
      </c>
      <c r="AC9" t="str">
        <f t="shared" si="0"/>
        <v>楊棋文  女Ｂ  87 桿</v>
      </c>
      <c r="AD9" t="str">
        <f t="shared" si="0"/>
        <v>蔡褘佳  女Ｂ  89 桿</v>
      </c>
      <c r="AE9" t="str">
        <f t="shared" si="0"/>
        <v>劉若瑄  女Ｂ  89 桿</v>
      </c>
      <c r="AG9" t="str">
        <f t="shared" si="3"/>
        <v>侯羽薔</v>
      </c>
      <c r="AH9" t="str">
        <f t="shared" si="1"/>
        <v>楊棋文</v>
      </c>
      <c r="AI9" t="str">
        <f t="shared" si="1"/>
        <v>蔡褘佳</v>
      </c>
      <c r="AJ9" t="str">
        <f t="shared" si="1"/>
        <v>劉若瑄</v>
      </c>
    </row>
    <row r="10" spans="1:36" ht="18.75">
      <c r="A10" s="9" t="s">
        <v>180</v>
      </c>
      <c r="B10" s="10">
        <v>0.28749999999999987</v>
      </c>
      <c r="C10" s="11" t="s">
        <v>234</v>
      </c>
      <c r="D10" s="11" t="s">
        <v>235</v>
      </c>
      <c r="E10" s="12" t="s">
        <v>236</v>
      </c>
      <c r="F10" s="25" t="s">
        <v>237</v>
      </c>
      <c r="AA10" t="str">
        <f t="shared" si="2"/>
        <v>Out-07</v>
      </c>
      <c r="AB10" t="str">
        <f t="shared" si="0"/>
        <v>盧玟諭  女Ｂ  81 桿</v>
      </c>
      <c r="AC10" t="str">
        <f t="shared" si="0"/>
        <v>黃郁評  女Ｂ  82 桿</v>
      </c>
      <c r="AD10" t="str">
        <f t="shared" si="0"/>
        <v>周翊庭  女Ｂ  83 桿</v>
      </c>
      <c r="AE10" t="str">
        <f t="shared" si="0"/>
        <v>鄭熙叡  女Ｂ  84 桿</v>
      </c>
      <c r="AG10" t="str">
        <f t="shared" si="3"/>
        <v>盧玟諭</v>
      </c>
      <c r="AH10" t="str">
        <f t="shared" si="1"/>
        <v>黃郁評</v>
      </c>
      <c r="AI10" t="str">
        <f t="shared" si="1"/>
        <v>周翊庭</v>
      </c>
      <c r="AJ10" t="str">
        <f t="shared" si="1"/>
        <v>鄭熙叡</v>
      </c>
    </row>
    <row r="11" spans="1:36" ht="18.75">
      <c r="A11" s="9" t="s">
        <v>181</v>
      </c>
      <c r="B11" s="10">
        <v>0.29374999999999984</v>
      </c>
      <c r="C11" s="11" t="s">
        <v>238</v>
      </c>
      <c r="D11" s="11" t="s">
        <v>239</v>
      </c>
      <c r="E11" s="12" t="s">
        <v>240</v>
      </c>
      <c r="F11" s="25" t="s">
        <v>241</v>
      </c>
      <c r="AA11" t="str">
        <f t="shared" si="2"/>
        <v>Out-08</v>
      </c>
      <c r="AB11" t="str">
        <f t="shared" si="0"/>
        <v>林子涵  女Ｂ  75 桿</v>
      </c>
      <c r="AC11" t="str">
        <f t="shared" si="0"/>
        <v>林冠妤  女Ｂ  78 桿</v>
      </c>
      <c r="AD11" t="str">
        <f t="shared" si="0"/>
        <v>林家榆  女Ｂ  80 桿</v>
      </c>
      <c r="AE11" t="str">
        <f t="shared" si="0"/>
        <v>張亞琦  女Ｂ  81 桿</v>
      </c>
      <c r="AG11" t="str">
        <f t="shared" si="3"/>
        <v>林子涵</v>
      </c>
      <c r="AH11" t="str">
        <f t="shared" si="1"/>
        <v>林冠妤</v>
      </c>
      <c r="AI11" t="str">
        <f t="shared" si="1"/>
        <v>林家榆</v>
      </c>
      <c r="AJ11" t="str">
        <f t="shared" si="1"/>
        <v>張亞琦</v>
      </c>
    </row>
    <row r="12" spans="1:36" ht="18.75">
      <c r="A12" s="9" t="s">
        <v>182</v>
      </c>
      <c r="B12" s="10">
        <v>0.25</v>
      </c>
      <c r="C12" s="11" t="s">
        <v>256</v>
      </c>
      <c r="D12" s="11" t="s">
        <v>257</v>
      </c>
      <c r="E12" s="12" t="s">
        <v>258</v>
      </c>
      <c r="F12" s="25" t="s">
        <v>259</v>
      </c>
      <c r="AA12" t="str">
        <f t="shared" si="2"/>
        <v>Out-09</v>
      </c>
      <c r="AB12" t="str">
        <f t="shared" si="0"/>
        <v/>
      </c>
      <c r="AC12" t="str">
        <f t="shared" si="0"/>
        <v/>
      </c>
      <c r="AD12" t="str">
        <f t="shared" si="0"/>
        <v/>
      </c>
      <c r="AE12" t="str">
        <f t="shared" si="0"/>
        <v/>
      </c>
      <c r="AG12" t="str">
        <f t="shared" si="3"/>
        <v/>
      </c>
      <c r="AH12" t="str">
        <f t="shared" si="1"/>
        <v/>
      </c>
      <c r="AI12" t="str">
        <f t="shared" si="1"/>
        <v/>
      </c>
      <c r="AJ12" t="str">
        <f t="shared" si="1"/>
        <v/>
      </c>
    </row>
    <row r="13" spans="1:36" ht="18.75">
      <c r="A13" s="9" t="s">
        <v>183</v>
      </c>
      <c r="B13" s="10">
        <v>0.25624999999999998</v>
      </c>
      <c r="C13" s="24" t="s">
        <v>260</v>
      </c>
      <c r="D13" s="11" t="s">
        <v>261</v>
      </c>
      <c r="E13" s="12" t="s">
        <v>262</v>
      </c>
      <c r="F13" s="25" t="s">
        <v>263</v>
      </c>
      <c r="AA13" t="str">
        <f t="shared" si="2"/>
        <v>Out-10</v>
      </c>
      <c r="AB13" t="str">
        <f t="shared" si="0"/>
        <v/>
      </c>
      <c r="AC13" t="str">
        <f t="shared" si="0"/>
        <v/>
      </c>
      <c r="AD13" t="str">
        <f t="shared" si="0"/>
        <v/>
      </c>
      <c r="AE13" t="str">
        <f t="shared" si="0"/>
        <v/>
      </c>
      <c r="AG13" t="str">
        <f t="shared" si="3"/>
        <v/>
      </c>
      <c r="AH13" t="str">
        <f t="shared" si="1"/>
        <v/>
      </c>
      <c r="AI13" t="str">
        <f t="shared" si="1"/>
        <v/>
      </c>
      <c r="AJ13" t="str">
        <f t="shared" si="1"/>
        <v/>
      </c>
    </row>
    <row r="14" spans="1:36" ht="18.75">
      <c r="A14" s="9" t="s">
        <v>184</v>
      </c>
      <c r="B14" s="10">
        <v>0.26249999999999996</v>
      </c>
      <c r="C14" s="11" t="s">
        <v>264</v>
      </c>
      <c r="D14" s="11" t="s">
        <v>265</v>
      </c>
      <c r="E14" s="12" t="s">
        <v>266</v>
      </c>
      <c r="F14" s="25" t="s">
        <v>267</v>
      </c>
      <c r="AA14" t="str">
        <f t="shared" si="2"/>
        <v>Out-11</v>
      </c>
      <c r="AB14" t="str">
        <f t="shared" si="0"/>
        <v/>
      </c>
      <c r="AC14" t="str">
        <f t="shared" si="0"/>
        <v/>
      </c>
      <c r="AD14" t="str">
        <f t="shared" si="0"/>
        <v/>
      </c>
      <c r="AE14" t="str">
        <f t="shared" si="0"/>
        <v/>
      </c>
      <c r="AG14" t="str">
        <f t="shared" si="3"/>
        <v/>
      </c>
      <c r="AH14" t="str">
        <f t="shared" si="1"/>
        <v/>
      </c>
      <c r="AI14" t="str">
        <f t="shared" si="1"/>
        <v/>
      </c>
      <c r="AJ14" t="str">
        <f t="shared" si="1"/>
        <v/>
      </c>
    </row>
    <row r="15" spans="1:36" ht="18.75">
      <c r="A15" s="9" t="s">
        <v>185</v>
      </c>
      <c r="B15" s="10">
        <v>0.26874999999999993</v>
      </c>
      <c r="C15" s="11" t="s">
        <v>268</v>
      </c>
      <c r="D15" s="11" t="s">
        <v>269</v>
      </c>
      <c r="E15" s="12" t="s">
        <v>270</v>
      </c>
      <c r="F15" s="25" t="s">
        <v>271</v>
      </c>
      <c r="AA15" t="str">
        <f t="shared" si="2"/>
        <v>Out-12</v>
      </c>
      <c r="AB15" t="str">
        <f t="shared" si="0"/>
        <v/>
      </c>
      <c r="AC15" t="str">
        <f t="shared" si="0"/>
        <v/>
      </c>
      <c r="AD15" t="str">
        <f t="shared" si="0"/>
        <v/>
      </c>
      <c r="AE15" t="str">
        <f t="shared" si="0"/>
        <v/>
      </c>
      <c r="AG15" t="str">
        <f t="shared" si="3"/>
        <v/>
      </c>
      <c r="AH15" t="str">
        <f t="shared" si="1"/>
        <v/>
      </c>
      <c r="AI15" t="str">
        <f t="shared" si="1"/>
        <v/>
      </c>
      <c r="AJ15" t="str">
        <f t="shared" si="1"/>
        <v/>
      </c>
    </row>
    <row r="16" spans="1:36" ht="18.75">
      <c r="A16" s="9" t="s">
        <v>186</v>
      </c>
      <c r="B16" s="10">
        <v>0.27499999999999991</v>
      </c>
      <c r="C16" s="11" t="s">
        <v>272</v>
      </c>
      <c r="D16" s="11" t="s">
        <v>273</v>
      </c>
      <c r="E16" s="12" t="s">
        <v>274</v>
      </c>
      <c r="F16" s="13" t="s">
        <v>275</v>
      </c>
      <c r="AA16" t="str">
        <f t="shared" si="2"/>
        <v>Out-13</v>
      </c>
      <c r="AB16" t="str">
        <f t="shared" si="0"/>
        <v/>
      </c>
      <c r="AC16" t="str">
        <f t="shared" si="0"/>
        <v/>
      </c>
      <c r="AD16" t="str">
        <f t="shared" si="0"/>
        <v/>
      </c>
      <c r="AE16" t="str">
        <f t="shared" si="0"/>
        <v/>
      </c>
      <c r="AG16" t="str">
        <f t="shared" si="3"/>
        <v/>
      </c>
      <c r="AH16" t="str">
        <f t="shared" si="1"/>
        <v/>
      </c>
      <c r="AI16" t="str">
        <f t="shared" si="1"/>
        <v/>
      </c>
      <c r="AJ16" t="str">
        <f t="shared" si="1"/>
        <v/>
      </c>
    </row>
    <row r="17" spans="1:36" ht="18.75">
      <c r="A17" s="9" t="s">
        <v>187</v>
      </c>
      <c r="B17" s="10">
        <v>0.28124999999999989</v>
      </c>
      <c r="C17" s="11" t="s">
        <v>276</v>
      </c>
      <c r="D17" s="11" t="s">
        <v>277</v>
      </c>
      <c r="E17" s="12" t="s">
        <v>278</v>
      </c>
      <c r="F17" s="13" t="s">
        <v>279</v>
      </c>
      <c r="AA17" t="str">
        <f t="shared" si="2"/>
        <v>Out-14</v>
      </c>
      <c r="AB17" t="str">
        <f t="shared" si="0"/>
        <v/>
      </c>
      <c r="AC17" t="str">
        <f t="shared" si="0"/>
        <v/>
      </c>
      <c r="AD17" t="str">
        <f t="shared" si="0"/>
        <v/>
      </c>
      <c r="AE17" t="str">
        <f t="shared" si="0"/>
        <v/>
      </c>
      <c r="AG17" t="str">
        <f t="shared" si="3"/>
        <v/>
      </c>
      <c r="AH17" t="str">
        <f t="shared" si="1"/>
        <v/>
      </c>
      <c r="AI17" t="str">
        <f t="shared" si="1"/>
        <v/>
      </c>
      <c r="AJ17" t="str">
        <f t="shared" si="1"/>
        <v/>
      </c>
    </row>
    <row r="18" spans="1:36" ht="18.75">
      <c r="A18" s="9" t="s">
        <v>188</v>
      </c>
      <c r="B18" s="10">
        <v>0.28749999999999987</v>
      </c>
      <c r="C18" s="11" t="s">
        <v>280</v>
      </c>
      <c r="D18" s="11" t="s">
        <v>281</v>
      </c>
      <c r="E18" s="12" t="s">
        <v>282</v>
      </c>
      <c r="F18" s="13" t="s">
        <v>283</v>
      </c>
      <c r="AA18" t="str">
        <f t="shared" si="2"/>
        <v>Out-15</v>
      </c>
      <c r="AB18" t="str">
        <f t="shared" si="0"/>
        <v/>
      </c>
      <c r="AC18" t="str">
        <f t="shared" si="0"/>
        <v/>
      </c>
      <c r="AD18" t="str">
        <f t="shared" si="0"/>
        <v/>
      </c>
      <c r="AE18" t="str">
        <f t="shared" si="0"/>
        <v/>
      </c>
      <c r="AG18" t="str">
        <f t="shared" si="3"/>
        <v/>
      </c>
      <c r="AH18" t="str">
        <f t="shared" si="1"/>
        <v/>
      </c>
      <c r="AI18" t="str">
        <f t="shared" si="1"/>
        <v/>
      </c>
      <c r="AJ18" t="str">
        <f t="shared" si="1"/>
        <v/>
      </c>
    </row>
    <row r="19" spans="1:36" ht="18.75">
      <c r="A19" s="9"/>
      <c r="B19" s="10"/>
      <c r="C19" s="11"/>
      <c r="D19" s="11"/>
      <c r="E19" s="12"/>
      <c r="F19" s="13"/>
      <c r="AA19" t="str">
        <f>"In-"&amp;TEXT(ROW()-18,"00")</f>
        <v>In-01</v>
      </c>
      <c r="AB19" t="str">
        <f t="shared" si="0"/>
        <v>葉佳運  男Ｂ  88 桿</v>
      </c>
      <c r="AC19" t="str">
        <f t="shared" si="0"/>
        <v>陳　澤  男Ｂ  89 桿</v>
      </c>
      <c r="AD19" t="str">
        <f t="shared" si="0"/>
        <v>林紹白  男Ｂ  89 桿</v>
      </c>
      <c r="AE19" t="str">
        <f t="shared" si="0"/>
        <v>余明鴻  男Ｂ  89 桿</v>
      </c>
      <c r="AG19" t="str">
        <f t="shared" si="3"/>
        <v>葉佳運</v>
      </c>
      <c r="AH19" t="str">
        <f t="shared" si="1"/>
        <v>陳　澤</v>
      </c>
      <c r="AI19" t="str">
        <f t="shared" si="1"/>
        <v>林紹白</v>
      </c>
      <c r="AJ19" t="str">
        <f t="shared" si="1"/>
        <v>余明鴻</v>
      </c>
    </row>
    <row r="20" spans="1:36" ht="18.75">
      <c r="A20" s="9"/>
      <c r="B20" s="10"/>
      <c r="C20" s="12"/>
      <c r="D20" s="12"/>
      <c r="E20" s="12"/>
      <c r="F20" s="13"/>
      <c r="AA20" t="str">
        <f t="shared" ref="AA20:AA32" si="4">"In-"&amp;TEXT(ROW()-18,"00")</f>
        <v>In-02</v>
      </c>
      <c r="AB20" t="str">
        <f t="shared" si="0"/>
        <v>黃至翊  男Ｂ  85 桿</v>
      </c>
      <c r="AC20" t="str">
        <f t="shared" si="0"/>
        <v>楊凱鈞  男Ｂ  87 桿</v>
      </c>
      <c r="AD20" t="str">
        <f t="shared" si="0"/>
        <v>孔德恕  男Ｂ  87 桿</v>
      </c>
      <c r="AE20" t="str">
        <f t="shared" si="0"/>
        <v>羅政元  男Ｂ  87 桿</v>
      </c>
      <c r="AG20" t="str">
        <f t="shared" si="3"/>
        <v>黃至翊</v>
      </c>
      <c r="AH20" t="str">
        <f t="shared" si="3"/>
        <v>楊凱鈞</v>
      </c>
      <c r="AI20" t="str">
        <f t="shared" si="3"/>
        <v>孔德恕</v>
      </c>
      <c r="AJ20" t="str">
        <f t="shared" si="3"/>
        <v>羅政元</v>
      </c>
    </row>
    <row r="21" spans="1:36" ht="18.75">
      <c r="A21" s="9"/>
      <c r="B21" s="10"/>
      <c r="C21" s="12"/>
      <c r="D21" s="12"/>
      <c r="E21" s="12"/>
      <c r="F21" s="13"/>
      <c r="AA21" t="str">
        <f t="shared" si="4"/>
        <v>In-03</v>
      </c>
      <c r="AB21" t="str">
        <f t="shared" si="0"/>
        <v>徐兆維  男Ｂ  83 桿</v>
      </c>
      <c r="AC21" t="str">
        <f t="shared" si="0"/>
        <v>賴柏源  男Ｂ  83 桿</v>
      </c>
      <c r="AD21" t="str">
        <f t="shared" si="0"/>
        <v>潘繹凱  男Ｂ  84 桿</v>
      </c>
      <c r="AE21" t="str">
        <f t="shared" si="0"/>
        <v>陳霆宇  男Ｂ  85 桿</v>
      </c>
      <c r="AG21" t="str">
        <f t="shared" si="3"/>
        <v>徐兆維</v>
      </c>
      <c r="AH21" t="str">
        <f t="shared" si="3"/>
        <v>賴柏源</v>
      </c>
      <c r="AI21" t="str">
        <f t="shared" si="3"/>
        <v>潘繹凱</v>
      </c>
      <c r="AJ21" t="str">
        <f t="shared" si="3"/>
        <v>陳霆宇</v>
      </c>
    </row>
    <row r="22" spans="1:36" ht="18.75">
      <c r="A22" s="9"/>
      <c r="B22" s="10"/>
      <c r="C22" s="12"/>
      <c r="D22" s="12"/>
      <c r="E22" s="12"/>
      <c r="F22" s="13"/>
      <c r="AA22" t="str">
        <f t="shared" si="4"/>
        <v>In-04</v>
      </c>
      <c r="AB22" t="str">
        <f t="shared" si="0"/>
        <v>沙比亞特馬克  男Ｂ  80 桿</v>
      </c>
      <c r="AC22" t="str">
        <f t="shared" si="0"/>
        <v>郭翰農  男Ｂ  81 桿</v>
      </c>
      <c r="AD22" t="str">
        <f t="shared" si="0"/>
        <v>楊鎮謙  男Ｂ  82 桿</v>
      </c>
      <c r="AE22" t="str">
        <f t="shared" si="0"/>
        <v>詹佳翰  男Ｂ  82 桿</v>
      </c>
      <c r="AG22" t="str">
        <f t="shared" si="3"/>
        <v>沙比亞特馬克</v>
      </c>
      <c r="AH22" t="str">
        <f t="shared" si="3"/>
        <v>郭翰農</v>
      </c>
      <c r="AI22" t="str">
        <f t="shared" si="3"/>
        <v>楊鎮謙</v>
      </c>
      <c r="AJ22" t="str">
        <f t="shared" si="3"/>
        <v>詹佳翰</v>
      </c>
    </row>
    <row r="23" spans="1:36" ht="18.75">
      <c r="A23" s="9"/>
      <c r="B23" s="10"/>
      <c r="C23" s="12"/>
      <c r="D23" s="12"/>
      <c r="E23" s="12"/>
      <c r="F23" s="13"/>
      <c r="AA23" t="str">
        <f t="shared" si="4"/>
        <v>In-05</v>
      </c>
      <c r="AB23" t="str">
        <f t="shared" si="0"/>
        <v>周柏岳  男Ｂ  79 桿</v>
      </c>
      <c r="AC23" t="str">
        <f t="shared" si="0"/>
        <v>張鈞翔  男Ｂ  79 桿</v>
      </c>
      <c r="AD23" t="str">
        <f t="shared" si="0"/>
        <v>許維宸  男Ｂ  80 桿</v>
      </c>
      <c r="AE23" t="str">
        <f t="shared" si="0"/>
        <v>張庭碩  男Ｂ  80 桿</v>
      </c>
      <c r="AG23" t="str">
        <f t="shared" si="3"/>
        <v>周柏岳</v>
      </c>
      <c r="AH23" t="str">
        <f t="shared" si="3"/>
        <v>張鈞翔</v>
      </c>
      <c r="AI23" t="str">
        <f t="shared" si="3"/>
        <v>許維宸</v>
      </c>
      <c r="AJ23" t="str">
        <f t="shared" si="3"/>
        <v>張庭碩</v>
      </c>
    </row>
    <row r="24" spans="1:36" ht="18.75">
      <c r="A24" s="9"/>
      <c r="B24" s="10"/>
      <c r="C24" s="12"/>
      <c r="D24" s="12"/>
      <c r="E24" s="12"/>
      <c r="F24" s="13"/>
      <c r="AA24" t="str">
        <f t="shared" si="4"/>
        <v>In-06</v>
      </c>
      <c r="AB24" t="str">
        <f t="shared" si="0"/>
        <v>蔡雨達  男Ｂ  76 桿</v>
      </c>
      <c r="AC24" t="str">
        <f t="shared" si="0"/>
        <v>林尚澤  男Ｂ  77 桿</v>
      </c>
      <c r="AD24" t="str">
        <f t="shared" si="0"/>
        <v>徐嘉哲  男Ｂ  79 桿</v>
      </c>
      <c r="AE24" t="str">
        <f t="shared" si="0"/>
        <v>沈鈞皓  男Ｂ  79 桿</v>
      </c>
      <c r="AG24" t="str">
        <f t="shared" si="3"/>
        <v>蔡雨達</v>
      </c>
      <c r="AH24" t="str">
        <f t="shared" si="3"/>
        <v>林尚澤</v>
      </c>
      <c r="AI24" t="str">
        <f t="shared" si="3"/>
        <v>徐嘉哲</v>
      </c>
      <c r="AJ24" t="str">
        <f t="shared" si="3"/>
        <v>沈鈞皓</v>
      </c>
    </row>
    <row r="25" spans="1:36" ht="18.75">
      <c r="A25" s="9"/>
      <c r="B25" s="10"/>
      <c r="C25" s="12"/>
      <c r="D25" s="12"/>
      <c r="E25" s="12"/>
      <c r="F25" s="13"/>
      <c r="AA25" t="str">
        <f t="shared" si="4"/>
        <v>In-07</v>
      </c>
      <c r="AB25" t="str">
        <f t="shared" si="0"/>
        <v>蔡程洋  男Ｂ  71 桿</v>
      </c>
      <c r="AC25" t="str">
        <f t="shared" si="0"/>
        <v>陳宥蓁  男Ｂ  73 桿</v>
      </c>
      <c r="AD25" t="str">
        <f t="shared" si="0"/>
        <v>黃郁翔  男Ｂ  75 桿</v>
      </c>
      <c r="AE25" t="str">
        <f t="shared" si="0"/>
        <v>謝霆葳  男Ｂ  75 桿</v>
      </c>
      <c r="AG25" t="str">
        <f t="shared" si="3"/>
        <v>蔡程洋</v>
      </c>
      <c r="AH25" t="str">
        <f t="shared" si="3"/>
        <v>陳宥蓁</v>
      </c>
      <c r="AI25" t="str">
        <f t="shared" si="3"/>
        <v>黃郁翔</v>
      </c>
      <c r="AJ25" t="str">
        <f t="shared" si="3"/>
        <v>謝霆葳</v>
      </c>
    </row>
    <row r="26" spans="1:36" ht="18.75">
      <c r="A26" s="9"/>
      <c r="B26" s="10"/>
      <c r="C26" s="12"/>
      <c r="D26" s="12"/>
      <c r="E26" s="12"/>
      <c r="F26" s="13"/>
      <c r="AA26" t="str">
        <f t="shared" si="4"/>
        <v>In-08</v>
      </c>
      <c r="AB26" t="str">
        <f t="shared" si="0"/>
        <v/>
      </c>
      <c r="AC26" t="str">
        <f t="shared" si="0"/>
        <v/>
      </c>
      <c r="AD26" t="str">
        <f t="shared" si="0"/>
        <v/>
      </c>
      <c r="AE26" t="str">
        <f t="shared" si="0"/>
        <v/>
      </c>
      <c r="AG26" t="str">
        <f t="shared" si="3"/>
        <v/>
      </c>
      <c r="AH26" t="str">
        <f t="shared" si="3"/>
        <v/>
      </c>
      <c r="AI26" t="str">
        <f t="shared" si="3"/>
        <v/>
      </c>
      <c r="AJ26" t="str">
        <f t="shared" si="3"/>
        <v/>
      </c>
    </row>
    <row r="27" spans="1:36" ht="18.75">
      <c r="A27" s="9"/>
      <c r="B27" s="10"/>
      <c r="C27" s="12"/>
      <c r="D27" s="12"/>
      <c r="E27" s="12"/>
      <c r="F27" s="13"/>
      <c r="AA27" t="str">
        <f t="shared" si="4"/>
        <v>In-09</v>
      </c>
      <c r="AB27" t="str">
        <f t="shared" si="0"/>
        <v/>
      </c>
      <c r="AC27" t="str">
        <f t="shared" si="0"/>
        <v/>
      </c>
      <c r="AD27" t="str">
        <f t="shared" si="0"/>
        <v/>
      </c>
      <c r="AE27" t="str">
        <f t="shared" si="0"/>
        <v/>
      </c>
      <c r="AG27" t="str">
        <f t="shared" si="3"/>
        <v/>
      </c>
      <c r="AH27" t="str">
        <f t="shared" si="3"/>
        <v/>
      </c>
      <c r="AI27" t="str">
        <f t="shared" si="3"/>
        <v/>
      </c>
      <c r="AJ27" t="str">
        <f t="shared" si="3"/>
        <v/>
      </c>
    </row>
    <row r="28" spans="1:36" ht="18.75">
      <c r="A28" s="9"/>
      <c r="B28" s="10"/>
      <c r="C28" s="12"/>
      <c r="D28" s="12"/>
      <c r="E28" s="12"/>
      <c r="F28" s="13"/>
      <c r="AA28" t="str">
        <f t="shared" si="4"/>
        <v>In-10</v>
      </c>
      <c r="AB28" t="str">
        <f t="shared" si="0"/>
        <v/>
      </c>
      <c r="AC28" t="str">
        <f t="shared" si="0"/>
        <v/>
      </c>
      <c r="AD28" t="str">
        <f t="shared" si="0"/>
        <v/>
      </c>
      <c r="AE28" t="str">
        <f t="shared" si="0"/>
        <v/>
      </c>
      <c r="AG28" t="str">
        <f t="shared" si="3"/>
        <v/>
      </c>
      <c r="AH28" t="str">
        <f t="shared" si="3"/>
        <v/>
      </c>
      <c r="AI28" t="str">
        <f t="shared" si="3"/>
        <v/>
      </c>
      <c r="AJ28" t="str">
        <f t="shared" si="3"/>
        <v/>
      </c>
    </row>
    <row r="29" spans="1:36" ht="18.75">
      <c r="A29" s="9"/>
      <c r="B29" s="10"/>
      <c r="C29" s="12"/>
      <c r="D29" s="12"/>
      <c r="E29" s="12"/>
      <c r="F29" s="13"/>
      <c r="AA29" t="str">
        <f t="shared" si="4"/>
        <v>In-11</v>
      </c>
      <c r="AB29" t="str">
        <f t="shared" si="0"/>
        <v/>
      </c>
      <c r="AC29" t="str">
        <f t="shared" si="0"/>
        <v/>
      </c>
      <c r="AD29" t="str">
        <f t="shared" si="0"/>
        <v/>
      </c>
      <c r="AE29" t="str">
        <f t="shared" si="0"/>
        <v/>
      </c>
      <c r="AG29" t="str">
        <f t="shared" si="3"/>
        <v/>
      </c>
      <c r="AH29" t="str">
        <f t="shared" si="3"/>
        <v/>
      </c>
      <c r="AI29" t="str">
        <f t="shared" si="3"/>
        <v/>
      </c>
      <c r="AJ29" t="str">
        <f t="shared" si="3"/>
        <v/>
      </c>
    </row>
    <row r="30" spans="1:36" ht="18.75">
      <c r="A30" s="9"/>
      <c r="B30" s="10"/>
      <c r="C30" s="12"/>
      <c r="D30" s="12"/>
      <c r="E30" s="12"/>
      <c r="F30" s="13"/>
      <c r="AA30" t="str">
        <f t="shared" si="4"/>
        <v>In-12</v>
      </c>
      <c r="AB30" t="str">
        <f t="shared" si="0"/>
        <v/>
      </c>
      <c r="AC30" t="str">
        <f t="shared" si="0"/>
        <v/>
      </c>
      <c r="AD30" t="str">
        <f t="shared" si="0"/>
        <v/>
      </c>
      <c r="AE30" t="str">
        <f t="shared" si="0"/>
        <v/>
      </c>
      <c r="AG30" t="str">
        <f t="shared" si="3"/>
        <v/>
      </c>
      <c r="AH30" t="str">
        <f t="shared" si="3"/>
        <v/>
      </c>
      <c r="AI30" t="str">
        <f t="shared" si="3"/>
        <v/>
      </c>
      <c r="AJ30" t="str">
        <f t="shared" si="3"/>
        <v/>
      </c>
    </row>
    <row r="31" spans="1:36" ht="18.75">
      <c r="A31" s="9"/>
      <c r="B31" s="10"/>
      <c r="C31" s="12"/>
      <c r="D31" s="12"/>
      <c r="E31" s="12"/>
      <c r="F31" s="13"/>
      <c r="AA31" t="str">
        <f t="shared" si="4"/>
        <v>In-13</v>
      </c>
      <c r="AB31" t="str">
        <f t="shared" si="0"/>
        <v/>
      </c>
      <c r="AC31" t="str">
        <f t="shared" si="0"/>
        <v/>
      </c>
      <c r="AD31" t="str">
        <f t="shared" si="0"/>
        <v/>
      </c>
      <c r="AE31" t="str">
        <f t="shared" si="0"/>
        <v/>
      </c>
      <c r="AG31" t="str">
        <f t="shared" si="3"/>
        <v/>
      </c>
      <c r="AH31" t="str">
        <f t="shared" si="3"/>
        <v/>
      </c>
      <c r="AI31" t="str">
        <f t="shared" si="3"/>
        <v/>
      </c>
      <c r="AJ31" t="str">
        <f t="shared" si="3"/>
        <v/>
      </c>
    </row>
    <row r="32" spans="1:36" ht="18.75">
      <c r="A32" s="9"/>
      <c r="B32" s="10"/>
      <c r="C32" s="12"/>
      <c r="D32" s="12"/>
      <c r="E32" s="12"/>
      <c r="F32" s="13"/>
      <c r="AA32" t="str">
        <f t="shared" si="4"/>
        <v>In-14</v>
      </c>
      <c r="AB32" t="str">
        <f t="shared" si="0"/>
        <v/>
      </c>
      <c r="AC32" t="str">
        <f t="shared" si="0"/>
        <v/>
      </c>
      <c r="AD32" t="str">
        <f t="shared" si="0"/>
        <v/>
      </c>
      <c r="AE32" t="str">
        <f t="shared" si="0"/>
        <v/>
      </c>
      <c r="AG32" t="str">
        <f t="shared" si="3"/>
        <v/>
      </c>
      <c r="AH32" t="str">
        <f t="shared" si="3"/>
        <v/>
      </c>
      <c r="AI32" t="str">
        <f t="shared" si="3"/>
        <v/>
      </c>
      <c r="AJ32" t="str">
        <f t="shared" si="3"/>
        <v/>
      </c>
    </row>
    <row r="33" spans="1:6" ht="19.5" thickBot="1">
      <c r="A33" s="14"/>
      <c r="B33" s="15"/>
      <c r="C33" s="16"/>
      <c r="D33" s="16"/>
      <c r="E33" s="16"/>
      <c r="F33" s="17"/>
    </row>
    <row r="34" spans="1:6">
      <c r="A34" s="18" t="s">
        <v>12</v>
      </c>
      <c r="B34" s="18"/>
      <c r="C34" s="18"/>
      <c r="D34" s="18"/>
      <c r="E34" s="18"/>
      <c r="F34" s="18"/>
    </row>
    <row r="35" spans="1:6" ht="84" customHeight="1">
      <c r="A35" s="136" t="s">
        <v>13</v>
      </c>
      <c r="B35" s="136"/>
      <c r="C35" s="136"/>
      <c r="D35" s="136"/>
      <c r="E35" s="136"/>
      <c r="F35" s="136"/>
    </row>
  </sheetData>
  <mergeCells count="2">
    <mergeCell ref="A1:F1"/>
    <mergeCell ref="A35:F35"/>
  </mergeCells>
  <phoneticPr fontId="1" type="noConversion"/>
  <conditionalFormatting sqref="AB4:AE32">
    <cfRule type="expression" dxfId="1" priority="2">
      <formula>FIND(" ",C4)&gt;6</formula>
    </cfRule>
  </conditionalFormatting>
  <conditionalFormatting sqref="AG4:AJ32">
    <cfRule type="expression" dxfId="0" priority="1">
      <formula>FIND(" ",$AB$4)&gt;6</formula>
    </cfRule>
  </conditionalFormatting>
  <printOptions horizontalCentered="1"/>
  <pageMargins left="0" right="0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workbookViewId="0">
      <selection activeCell="K8" sqref="K8"/>
    </sheetView>
  </sheetViews>
  <sheetFormatPr defaultRowHeight="16.5"/>
  <cols>
    <col min="1" max="1" width="3.875" customWidth="1"/>
    <col min="2" max="2" width="3.625" customWidth="1"/>
    <col min="7" max="16" width="8.125" customWidth="1"/>
    <col min="18" max="18" width="10.5" bestFit="1" customWidth="1"/>
  </cols>
  <sheetData>
    <row r="1" spans="1:18">
      <c r="A1" s="139" t="str">
        <f>基本資料!B1</f>
        <v>渣打全國業餘高爾夫2014年5月份北區分區月賽</v>
      </c>
      <c r="B1" s="139"/>
      <c r="C1" s="139"/>
      <c r="D1" s="139"/>
      <c r="E1" s="139"/>
      <c r="F1" s="140"/>
      <c r="G1" s="32" t="s">
        <v>148</v>
      </c>
      <c r="H1" s="32">
        <v>1</v>
      </c>
      <c r="I1" s="32">
        <v>2</v>
      </c>
      <c r="J1" s="32">
        <v>3</v>
      </c>
      <c r="K1" s="32">
        <v>4</v>
      </c>
      <c r="L1" s="32">
        <v>5</v>
      </c>
      <c r="M1" s="32">
        <v>6</v>
      </c>
      <c r="N1" s="32">
        <v>7</v>
      </c>
      <c r="O1" s="32">
        <v>8</v>
      </c>
      <c r="P1" s="32">
        <v>9</v>
      </c>
    </row>
    <row r="2" spans="1:18">
      <c r="A2" s="141">
        <f>IF(MOD(E2-'4月29日'!F2,2)=0,1,2)</f>
        <v>1</v>
      </c>
      <c r="B2" s="141"/>
      <c r="C2" s="141"/>
      <c r="D2" s="33"/>
      <c r="E2" s="142">
        <v>41758</v>
      </c>
      <c r="F2" s="143"/>
      <c r="G2" s="32" t="s">
        <v>149</v>
      </c>
      <c r="H2" s="56">
        <f t="shared" ref="H2:P2" si="0">HLOOKUP(H1,洞別,2)</f>
        <v>4</v>
      </c>
      <c r="I2" s="56">
        <f t="shared" si="0"/>
        <v>4</v>
      </c>
      <c r="J2" s="56">
        <f t="shared" si="0"/>
        <v>4</v>
      </c>
      <c r="K2" s="56">
        <f t="shared" si="0"/>
        <v>3</v>
      </c>
      <c r="L2" s="56">
        <f t="shared" si="0"/>
        <v>4</v>
      </c>
      <c r="M2" s="56">
        <f t="shared" si="0"/>
        <v>5</v>
      </c>
      <c r="N2" s="56">
        <f t="shared" si="0"/>
        <v>4</v>
      </c>
      <c r="O2" s="56">
        <f t="shared" si="0"/>
        <v>3</v>
      </c>
      <c r="P2" s="56">
        <f t="shared" si="0"/>
        <v>5</v>
      </c>
      <c r="R2" s="55">
        <f>'4月29日'!F2</f>
        <v>41758</v>
      </c>
    </row>
    <row r="3" spans="1:18">
      <c r="A3" s="144" t="s">
        <v>147</v>
      </c>
      <c r="B3" s="144"/>
      <c r="C3" s="144"/>
      <c r="D3" s="144"/>
      <c r="E3" s="144"/>
      <c r="F3" s="34"/>
      <c r="G3" s="35">
        <v>1</v>
      </c>
      <c r="H3" s="36">
        <f t="shared" ref="H3:P3" si="1">CHOOSE(H2-2,0.12,0.15,0.18)+HLOOKUP(H1,洞別,3,FALSE)/100</f>
        <v>0.15</v>
      </c>
      <c r="I3" s="36">
        <f t="shared" si="1"/>
        <v>0.15</v>
      </c>
      <c r="J3" s="36">
        <f t="shared" si="1"/>
        <v>0.15</v>
      </c>
      <c r="K3" s="36">
        <f t="shared" si="1"/>
        <v>0.12</v>
      </c>
      <c r="L3" s="36">
        <f t="shared" si="1"/>
        <v>0.15</v>
      </c>
      <c r="M3" s="36">
        <f t="shared" si="1"/>
        <v>0.18</v>
      </c>
      <c r="N3" s="36">
        <f t="shared" si="1"/>
        <v>0.15</v>
      </c>
      <c r="O3" s="36">
        <f t="shared" si="1"/>
        <v>0.12</v>
      </c>
      <c r="P3" s="36">
        <f t="shared" si="1"/>
        <v>0.18</v>
      </c>
      <c r="R3" s="55">
        <f>R2+1</f>
        <v>41759</v>
      </c>
    </row>
    <row r="4" spans="1:18">
      <c r="A4" s="138" t="s">
        <v>150</v>
      </c>
      <c r="B4" s="37">
        <f t="shared" ref="B4:B18" si="2">IF(C4="","",ROW()-3)</f>
        <v>1</v>
      </c>
      <c r="C4" s="80" t="str">
        <f>IF(ISERR(CHOOSE($E$2-基本資料!$B$3+1,'4月29日'!AG4,'4月30日'!AG4,'5月1日'!AG4,'5月2日'!AG4)),"",CHOOSE($E$2-基本資料!$B$3+1,'4月29日'!AG4,'4月30日'!AG4,'5月1日'!AG4,'5月2日'!AG4))</f>
        <v>安禾佑</v>
      </c>
      <c r="D4" s="81" t="str">
        <f>IF(ISERR(CHOOSE($E$2-基本資料!$B$3+1,'4月29日'!AH4,'4月30日'!AH4,'5月1日'!AH4,'5月2日'!AH4)),"",CHOOSE($E$2-基本資料!$B$3+1,'4月29日'!AH4,'4月30日'!AH4,'5月1日'!AH4,'5月2日'!AH4))</f>
        <v>曾　楨</v>
      </c>
      <c r="E4" s="81" t="str">
        <f>IF(ISERR(CHOOSE($E$2-基本資料!$B$3+1,'4月29日'!AI4,'4月30日'!AI4,'5月1日'!AI4,'5月2日'!AI4)),"",CHOOSE($E$2-基本資料!$B$3+1,'4月29日'!AI4,'4月30日'!AI4,'5月1日'!AI4,'5月2日'!AI4))</f>
        <v>鄭心瑋</v>
      </c>
      <c r="F4" s="82" t="str">
        <f>IF(ISERR(CHOOSE($E$2-基本資料!$B$3+1,'4月29日'!AJ4,'4月30日'!AJ4,'5月1日'!AJ4,'5月2日'!AJ4)),"",CHOOSE($E$2-基本資料!$B$3+1,'4月29日'!AJ4,'4月30日'!AJ4,'5月1日'!AJ4,'5月2日'!AJ4))</f>
        <v>黃亭瑄</v>
      </c>
      <c r="G4" s="38">
        <f>IF(B4="","",基本資料!$B$7+(B4-1)*基本資料!$B$8/60/24)</f>
        <v>0.25</v>
      </c>
      <c r="H4" s="38">
        <f t="shared" ref="H4:P4" si="3">IF(G4="","",G4+H$3*100/60/24)</f>
        <v>0.26041666666666669</v>
      </c>
      <c r="I4" s="38">
        <f t="shared" si="3"/>
        <v>0.27083333333333337</v>
      </c>
      <c r="J4" s="39">
        <f t="shared" si="3"/>
        <v>0.28125000000000006</v>
      </c>
      <c r="K4" s="40">
        <f t="shared" si="3"/>
        <v>0.28958333333333341</v>
      </c>
      <c r="L4" s="38">
        <f t="shared" si="3"/>
        <v>0.3000000000000001</v>
      </c>
      <c r="M4" s="39">
        <f t="shared" si="3"/>
        <v>0.31250000000000011</v>
      </c>
      <c r="N4" s="40">
        <f t="shared" si="3"/>
        <v>0.3229166666666668</v>
      </c>
      <c r="O4" s="38">
        <f t="shared" si="3"/>
        <v>0.33125000000000016</v>
      </c>
      <c r="P4" s="39">
        <f t="shared" si="3"/>
        <v>0.34375000000000017</v>
      </c>
      <c r="R4" s="55">
        <f>R3+1</f>
        <v>41760</v>
      </c>
    </row>
    <row r="5" spans="1:18">
      <c r="A5" s="138"/>
      <c r="B5" s="41">
        <f t="shared" si="2"/>
        <v>2</v>
      </c>
      <c r="C5" s="83" t="str">
        <f>IF(ISERR(CHOOSE($E$2-基本資料!$B$3+1,'4月29日'!AG5,'4月30日'!AG5,'5月1日'!AG5,'5月2日'!AG5)),"",CHOOSE($E$2-基本資料!$B$3+1,'4月29日'!AG5,'4月30日'!AG5,'5月1日'!AG5,'5月2日'!AG5))</f>
        <v>劉芃姍</v>
      </c>
      <c r="D5" s="84" t="str">
        <f>IF(ISERR(CHOOSE($E$2-基本資料!$B$3+1,'4月29日'!AH5,'4月30日'!AH5,'5月1日'!AH5,'5月2日'!AH5)),"",CHOOSE($E$2-基本資料!$B$3+1,'4月29日'!AH5,'4月30日'!AH5,'5月1日'!AH5,'5月2日'!AH5))</f>
        <v>唐佳佑</v>
      </c>
      <c r="E5" s="84" t="str">
        <f>IF(ISERR(CHOOSE($E$2-基本資料!$B$3+1,'4月29日'!AI5,'4月30日'!AI5,'5月1日'!AI5,'5月2日'!AI5)),"",CHOOSE($E$2-基本資料!$B$3+1,'4月29日'!AI5,'4月30日'!AI5,'5月1日'!AI5,'5月2日'!AI5))</f>
        <v>黃楷雯</v>
      </c>
      <c r="F5" s="85" t="str">
        <f>IF(ISERR(CHOOSE($E$2-基本資料!$B$3+1,'4月29日'!AJ5,'4月30日'!AJ5,'5月1日'!AJ5,'5月2日'!AJ5)),"",CHOOSE($E$2-基本資料!$B$3+1,'4月29日'!AJ5,'4月30日'!AJ5,'5月1日'!AJ5,'5月2日'!AJ5))</f>
        <v>賴思彤</v>
      </c>
      <c r="G5" s="42">
        <f>IF(B5="","",基本資料!$B$7+(B5-1)*基本資料!$B$8/60/24)</f>
        <v>0.25624999999999998</v>
      </c>
      <c r="H5" s="42">
        <f t="shared" ref="H5:P5" si="4">IF(G5="","",G5+H$3*100/60/24)</f>
        <v>0.26666666666666666</v>
      </c>
      <c r="I5" s="42">
        <f t="shared" si="4"/>
        <v>0.27708333333333335</v>
      </c>
      <c r="J5" s="43">
        <f t="shared" si="4"/>
        <v>0.28750000000000003</v>
      </c>
      <c r="K5" s="44">
        <f t="shared" si="4"/>
        <v>0.29583333333333339</v>
      </c>
      <c r="L5" s="42">
        <f t="shared" si="4"/>
        <v>0.30625000000000008</v>
      </c>
      <c r="M5" s="43">
        <f t="shared" si="4"/>
        <v>0.31875000000000009</v>
      </c>
      <c r="N5" s="44">
        <f t="shared" si="4"/>
        <v>0.32916666666666677</v>
      </c>
      <c r="O5" s="42">
        <f t="shared" si="4"/>
        <v>0.33750000000000013</v>
      </c>
      <c r="P5" s="43">
        <f t="shared" si="4"/>
        <v>0.35000000000000014</v>
      </c>
      <c r="R5" s="55">
        <f>R4+1</f>
        <v>41761</v>
      </c>
    </row>
    <row r="6" spans="1:18">
      <c r="A6" s="138"/>
      <c r="B6" s="45">
        <f t="shared" si="2"/>
        <v>3</v>
      </c>
      <c r="C6" s="86" t="str">
        <f>IF(ISERR(CHOOSE($E$2-基本資料!$B$3+1,'4月29日'!AG6,'4月30日'!AG6,'5月1日'!AG6,'5月2日'!AG6)),"",CHOOSE($E$2-基本資料!$B$3+1,'4月29日'!AG6,'4月30日'!AG6,'5月1日'!AG6,'5月2日'!AG6))</f>
        <v>劉可艾</v>
      </c>
      <c r="D6" s="87" t="str">
        <f>IF(ISERR(CHOOSE($E$2-基本資料!$B$3+1,'4月29日'!AH6,'4月30日'!AH6,'5月1日'!AH6,'5月2日'!AH6)),"",CHOOSE($E$2-基本資料!$B$3+1,'4月29日'!AH6,'4月30日'!AH6,'5月1日'!AH6,'5月2日'!AH6))</f>
        <v>周書羽</v>
      </c>
      <c r="E6" s="87" t="str">
        <f>IF(ISERR(CHOOSE($E$2-基本資料!$B$3+1,'4月29日'!AI6,'4月30日'!AI6,'5月1日'!AI6,'5月2日'!AI6)),"",CHOOSE($E$2-基本資料!$B$3+1,'4月29日'!AI6,'4月30日'!AI6,'5月1日'!AI6,'5月2日'!AI6))</f>
        <v>尤芯葦</v>
      </c>
      <c r="F6" s="88" t="str">
        <f>IF(ISERR(CHOOSE($E$2-基本資料!$B$3+1,'4月29日'!AJ6,'4月30日'!AJ6,'5月1日'!AJ6,'5月2日'!AJ6)),"",CHOOSE($E$2-基本資料!$B$3+1,'4月29日'!AJ6,'4月30日'!AJ6,'5月1日'!AJ6,'5月2日'!AJ6))</f>
        <v>傅　筑</v>
      </c>
      <c r="G6" s="46">
        <f>IF(B6="","",基本資料!$B$7+(B6-1)*基本資料!$B$8/60/24)</f>
        <v>0.26250000000000001</v>
      </c>
      <c r="H6" s="46">
        <f t="shared" ref="H6:P6" si="5">IF(G6="","",G6+H$3*100/60/24)</f>
        <v>0.2729166666666667</v>
      </c>
      <c r="I6" s="46">
        <f t="shared" si="5"/>
        <v>0.28333333333333338</v>
      </c>
      <c r="J6" s="47">
        <f t="shared" si="5"/>
        <v>0.29375000000000007</v>
      </c>
      <c r="K6" s="48">
        <f t="shared" si="5"/>
        <v>0.30208333333333343</v>
      </c>
      <c r="L6" s="46">
        <f t="shared" si="5"/>
        <v>0.31250000000000011</v>
      </c>
      <c r="M6" s="47">
        <f t="shared" si="5"/>
        <v>0.32500000000000012</v>
      </c>
      <c r="N6" s="48">
        <f t="shared" si="5"/>
        <v>0.33541666666666681</v>
      </c>
      <c r="O6" s="46">
        <f t="shared" si="5"/>
        <v>0.34375000000000017</v>
      </c>
      <c r="P6" s="47">
        <f t="shared" si="5"/>
        <v>0.35625000000000018</v>
      </c>
    </row>
    <row r="7" spans="1:18">
      <c r="A7" s="138"/>
      <c r="B7" s="37">
        <f t="shared" si="2"/>
        <v>4</v>
      </c>
      <c r="C7" s="89" t="str">
        <f>IF(ISERR(CHOOSE($E$2-基本資料!$B$3+1,'4月29日'!AG7,'4月30日'!AG7,'5月1日'!AG7,'5月2日'!AG7)),"",CHOOSE($E$2-基本資料!$B$3+1,'4月29日'!AG7,'4月30日'!AG7,'5月1日'!AG7,'5月2日'!AG7))</f>
        <v>陳宗侖</v>
      </c>
      <c r="D7" s="54" t="str">
        <f>IF(ISERR(CHOOSE($E$2-基本資料!$B$3+1,'4月29日'!AH7,'4月30日'!AH7,'5月1日'!AH7,'5月2日'!AH7)),"",CHOOSE($E$2-基本資料!$B$3+1,'4月29日'!AH7,'4月30日'!AH7,'5月1日'!AH7,'5月2日'!AH7))</f>
        <v>葉宇桓</v>
      </c>
      <c r="E7" s="54" t="str">
        <f>IF(ISERR(CHOOSE($E$2-基本資料!$B$3+1,'4月29日'!AI7,'4月30日'!AI7,'5月1日'!AI7,'5月2日'!AI7)),"",CHOOSE($E$2-基本資料!$B$3+1,'4月29日'!AI7,'4月30日'!AI7,'5月1日'!AI7,'5月2日'!AI7))</f>
        <v>林凡凱</v>
      </c>
      <c r="F7" s="90" t="str">
        <f>IF(ISERR(CHOOSE($E$2-基本資料!$B$3+1,'4月29日'!AJ7,'4月30日'!AJ7,'5月1日'!AJ7,'5月2日'!AJ7)),"",CHOOSE($E$2-基本資料!$B$3+1,'4月29日'!AJ7,'4月30日'!AJ7,'5月1日'!AJ7,'5月2日'!AJ7))</f>
        <v/>
      </c>
      <c r="G7" s="38">
        <f>IF(B7="","",基本資料!$B$7+(B7-1)*基本資料!$B$8/60/24)</f>
        <v>0.26874999999999999</v>
      </c>
      <c r="H7" s="38">
        <f t="shared" ref="H7:P7" si="6">IF(G7="","",G7+H$3*100/60/24)</f>
        <v>0.27916666666666667</v>
      </c>
      <c r="I7" s="38">
        <f t="shared" si="6"/>
        <v>0.28958333333333336</v>
      </c>
      <c r="J7" s="39">
        <f t="shared" si="6"/>
        <v>0.30000000000000004</v>
      </c>
      <c r="K7" s="40">
        <f t="shared" si="6"/>
        <v>0.3083333333333334</v>
      </c>
      <c r="L7" s="38">
        <f t="shared" si="6"/>
        <v>0.31875000000000009</v>
      </c>
      <c r="M7" s="39">
        <f t="shared" si="6"/>
        <v>0.3312500000000001</v>
      </c>
      <c r="N7" s="40">
        <f t="shared" si="6"/>
        <v>0.34166666666666679</v>
      </c>
      <c r="O7" s="38">
        <f t="shared" si="6"/>
        <v>0.35000000000000014</v>
      </c>
      <c r="P7" s="39">
        <f t="shared" si="6"/>
        <v>0.36250000000000016</v>
      </c>
    </row>
    <row r="8" spans="1:18">
      <c r="A8" s="138"/>
      <c r="B8" s="41">
        <f t="shared" si="2"/>
        <v>5</v>
      </c>
      <c r="C8" s="83" t="str">
        <f>IF(ISERR(CHOOSE($E$2-基本資料!$B$3+1,'4月29日'!AG8,'4月30日'!AG8,'5月1日'!AG8,'5月2日'!AG8)),"",CHOOSE($E$2-基本資料!$B$3+1,'4月29日'!AG8,'4月30日'!AG8,'5月1日'!AG8,'5月2日'!AG8))</f>
        <v>劉彧丞</v>
      </c>
      <c r="D8" s="84" t="str">
        <f>IF(ISERR(CHOOSE($E$2-基本資料!$B$3+1,'4月29日'!AH8,'4月30日'!AH8,'5月1日'!AH8,'5月2日'!AH8)),"",CHOOSE($E$2-基本資料!$B$3+1,'4月29日'!AH8,'4月30日'!AH8,'5月1日'!AH8,'5月2日'!AH8))</f>
        <v>陳宣佾</v>
      </c>
      <c r="E8" s="84" t="str">
        <f>IF(ISERR(CHOOSE($E$2-基本資料!$B$3+1,'4月29日'!AI8,'4月30日'!AI8,'5月1日'!AI8,'5月2日'!AI8)),"",CHOOSE($E$2-基本資料!$B$3+1,'4月29日'!AI8,'4月30日'!AI8,'5月1日'!AI8,'5月2日'!AI8))</f>
        <v>謝佳叡</v>
      </c>
      <c r="F8" s="85" t="str">
        <f>IF(ISERR(CHOOSE($E$2-基本資料!$B$3+1,'4月29日'!AJ8,'4月30日'!AJ8,'5月1日'!AJ8,'5月2日'!AJ8)),"",CHOOSE($E$2-基本資料!$B$3+1,'4月29日'!AJ8,'4月30日'!AJ8,'5月1日'!AJ8,'5月2日'!AJ8))</f>
        <v/>
      </c>
      <c r="G8" s="42">
        <f>IF(B8="","",基本資料!$B$7+(B8-1)*基本資料!$B$8/60/24)</f>
        <v>0.27500000000000002</v>
      </c>
      <c r="H8" s="42">
        <f t="shared" ref="H8:P8" si="7">IF(G8="","",G8+H$3*100/60/24)</f>
        <v>0.28541666666666671</v>
      </c>
      <c r="I8" s="42">
        <f t="shared" si="7"/>
        <v>0.29583333333333339</v>
      </c>
      <c r="J8" s="43">
        <f t="shared" si="7"/>
        <v>0.30625000000000008</v>
      </c>
      <c r="K8" s="44">
        <f t="shared" si="7"/>
        <v>0.31458333333333344</v>
      </c>
      <c r="L8" s="42">
        <f t="shared" si="7"/>
        <v>0.32500000000000012</v>
      </c>
      <c r="M8" s="43">
        <f t="shared" si="7"/>
        <v>0.33750000000000013</v>
      </c>
      <c r="N8" s="44">
        <f t="shared" si="7"/>
        <v>0.34791666666666682</v>
      </c>
      <c r="O8" s="42">
        <f t="shared" si="7"/>
        <v>0.35625000000000018</v>
      </c>
      <c r="P8" s="43">
        <f t="shared" si="7"/>
        <v>0.36875000000000019</v>
      </c>
    </row>
    <row r="9" spans="1:18">
      <c r="A9" s="138"/>
      <c r="B9" s="45">
        <f t="shared" si="2"/>
        <v>6</v>
      </c>
      <c r="C9" s="86" t="str">
        <f>IF(ISERR(CHOOSE($E$2-基本資料!$B$3+1,'4月29日'!AG9,'4月30日'!AG9,'5月1日'!AG9,'5月2日'!AG9)),"",CHOOSE($E$2-基本資料!$B$3+1,'4月29日'!AG9,'4月30日'!AG9,'5月1日'!AG9,'5月2日'!AG9))</f>
        <v>黃伯恩</v>
      </c>
      <c r="D9" s="87" t="str">
        <f>IF(ISERR(CHOOSE($E$2-基本資料!$B$3+1,'4月29日'!AH9,'4月30日'!AH9,'5月1日'!AH9,'5月2日'!AH9)),"",CHOOSE($E$2-基本資料!$B$3+1,'4月29日'!AH9,'4月30日'!AH9,'5月1日'!AH9,'5月2日'!AH9))</f>
        <v>黃至晨</v>
      </c>
      <c r="E9" s="87" t="str">
        <f>IF(ISERR(CHOOSE($E$2-基本資料!$B$3+1,'4月29日'!AI9,'4月30日'!AI9,'5月1日'!AI9,'5月2日'!AI9)),"",CHOOSE($E$2-基本資料!$B$3+1,'4月29日'!AI9,'4月30日'!AI9,'5月1日'!AI9,'5月2日'!AI9))</f>
        <v>林宸諒</v>
      </c>
      <c r="F9" s="88" t="str">
        <f>IF(ISERR(CHOOSE($E$2-基本資料!$B$3+1,'4月29日'!AJ9,'4月30日'!AJ9,'5月1日'!AJ9,'5月2日'!AJ9)),"",CHOOSE($E$2-基本資料!$B$3+1,'4月29日'!AJ9,'4月30日'!AJ9,'5月1日'!AJ9,'5月2日'!AJ9))</f>
        <v>鄧庭宇</v>
      </c>
      <c r="G9" s="46">
        <f>IF(B9="","",基本資料!$B$7+(B9-1)*基本資料!$B$8/60/24)</f>
        <v>0.28125</v>
      </c>
      <c r="H9" s="46">
        <f t="shared" ref="H9:P9" si="8">IF(G9="","",G9+H$3*100/60/24)</f>
        <v>0.29166666666666669</v>
      </c>
      <c r="I9" s="46">
        <f t="shared" si="8"/>
        <v>0.30208333333333337</v>
      </c>
      <c r="J9" s="47">
        <f t="shared" si="8"/>
        <v>0.31250000000000006</v>
      </c>
      <c r="K9" s="48">
        <f t="shared" si="8"/>
        <v>0.32083333333333341</v>
      </c>
      <c r="L9" s="46">
        <f t="shared" si="8"/>
        <v>0.3312500000000001</v>
      </c>
      <c r="M9" s="47">
        <f t="shared" si="8"/>
        <v>0.34375000000000011</v>
      </c>
      <c r="N9" s="48">
        <f t="shared" si="8"/>
        <v>0.3541666666666668</v>
      </c>
      <c r="O9" s="46">
        <f t="shared" si="8"/>
        <v>0.36250000000000016</v>
      </c>
      <c r="P9" s="47">
        <f t="shared" si="8"/>
        <v>0.37500000000000017</v>
      </c>
    </row>
    <row r="10" spans="1:18">
      <c r="A10" s="138"/>
      <c r="B10" s="37">
        <f t="shared" si="2"/>
        <v>7</v>
      </c>
      <c r="C10" s="89" t="str">
        <f>IF(ISERR(CHOOSE($E$2-基本資料!$B$3+1,'4月29日'!AG10,'4月30日'!AG10,'5月1日'!AG10,'5月2日'!AG10)),"",CHOOSE($E$2-基本資料!$B$3+1,'4月29日'!AG10,'4月30日'!AG10,'5月1日'!AG10,'5月2日'!AG10))</f>
        <v>張倚嘉</v>
      </c>
      <c r="D10" s="54" t="str">
        <f>IF(ISERR(CHOOSE($E$2-基本資料!$B$3+1,'4月29日'!AH10,'4月30日'!AH10,'5月1日'!AH10,'5月2日'!AH10)),"",CHOOSE($E$2-基本資料!$B$3+1,'4月29日'!AH10,'4月30日'!AH10,'5月1日'!AH10,'5月2日'!AH10))</f>
        <v>張予禎</v>
      </c>
      <c r="E10" s="54" t="str">
        <f>IF(ISERR(CHOOSE($E$2-基本資料!$B$3+1,'4月29日'!AI10,'4月30日'!AI10,'5月1日'!AI10,'5月2日'!AI10)),"",CHOOSE($E$2-基本資料!$B$3+1,'4月29日'!AI10,'4月30日'!AI10,'5月1日'!AI10,'5月2日'!AI10))</f>
        <v>唐瑋安</v>
      </c>
      <c r="F10" s="90" t="str">
        <f>IF(ISERR(CHOOSE($E$2-基本資料!$B$3+1,'4月29日'!AJ10,'4月30日'!AJ10,'5月1日'!AJ10,'5月2日'!AJ10)),"",CHOOSE($E$2-基本資料!$B$3+1,'4月29日'!AJ10,'4月30日'!AJ10,'5月1日'!AJ10,'5月2日'!AJ10))</f>
        <v/>
      </c>
      <c r="G10" s="38">
        <f>IF(B10="","",基本資料!$B$7+(B10-1)*基本資料!$B$8/60/24)</f>
        <v>0.28749999999999998</v>
      </c>
      <c r="H10" s="38">
        <f t="shared" ref="H10:P10" si="9">IF(G10="","",G10+H$3*100/60/24)</f>
        <v>0.29791666666666666</v>
      </c>
      <c r="I10" s="38">
        <f t="shared" si="9"/>
        <v>0.30833333333333335</v>
      </c>
      <c r="J10" s="39">
        <f t="shared" si="9"/>
        <v>0.31875000000000003</v>
      </c>
      <c r="K10" s="40">
        <f t="shared" si="9"/>
        <v>0.32708333333333339</v>
      </c>
      <c r="L10" s="38">
        <f t="shared" si="9"/>
        <v>0.33750000000000008</v>
      </c>
      <c r="M10" s="39">
        <f t="shared" si="9"/>
        <v>0.35000000000000009</v>
      </c>
      <c r="N10" s="40">
        <f t="shared" si="9"/>
        <v>0.36041666666666677</v>
      </c>
      <c r="O10" s="38">
        <f t="shared" si="9"/>
        <v>0.36875000000000013</v>
      </c>
      <c r="P10" s="39">
        <f t="shared" si="9"/>
        <v>0.38125000000000014</v>
      </c>
    </row>
    <row r="11" spans="1:18">
      <c r="A11" s="138"/>
      <c r="B11" s="41">
        <f t="shared" si="2"/>
        <v>8</v>
      </c>
      <c r="C11" s="83" t="str">
        <f>IF(ISERR(CHOOSE($E$2-基本資料!$B$3+1,'4月29日'!AG11,'4月30日'!AG11,'5月1日'!AG11,'5月2日'!AG11)),"",CHOOSE($E$2-基本資料!$B$3+1,'4月29日'!AG11,'4月30日'!AG11,'5月1日'!AG11,'5月2日'!AG11))</f>
        <v>駱蔓萱</v>
      </c>
      <c r="D11" s="84" t="str">
        <f>IF(ISERR(CHOOSE($E$2-基本資料!$B$3+1,'4月29日'!AH11,'4月30日'!AH11,'5月1日'!AH11,'5月2日'!AH11)),"",CHOOSE($E$2-基本資料!$B$3+1,'4月29日'!AH11,'4月30日'!AH11,'5月1日'!AH11,'5月2日'!AH11))</f>
        <v>溫茜婷</v>
      </c>
      <c r="E11" s="84" t="str">
        <f>IF(ISERR(CHOOSE($E$2-基本資料!$B$3+1,'4月29日'!AI11,'4月30日'!AI11,'5月1日'!AI11,'5月2日'!AI11)),"",CHOOSE($E$2-基本資料!$B$3+1,'4月29日'!AI11,'4月30日'!AI11,'5月1日'!AI11,'5月2日'!AI11))</f>
        <v>劉慧庭</v>
      </c>
      <c r="F11" s="85" t="str">
        <f>IF(ISERR(CHOOSE($E$2-基本資料!$B$3+1,'4月29日'!AJ11,'4月30日'!AJ11,'5月1日'!AJ11,'5月2日'!AJ11)),"",CHOOSE($E$2-基本資料!$B$3+1,'4月29日'!AJ11,'4月30日'!AJ11,'5月1日'!AJ11,'5月2日'!AJ11))</f>
        <v/>
      </c>
      <c r="G11" s="42">
        <f>IF(B11="","",基本資料!$B$7+(B11-1)*基本資料!$B$8/60/24)</f>
        <v>0.29375000000000001</v>
      </c>
      <c r="H11" s="42">
        <f t="shared" ref="H11:P11" si="10">IF(G11="","",G11+H$3*100/60/24)</f>
        <v>0.3041666666666667</v>
      </c>
      <c r="I11" s="42">
        <f t="shared" si="10"/>
        <v>0.31458333333333338</v>
      </c>
      <c r="J11" s="43">
        <f t="shared" si="10"/>
        <v>0.32500000000000007</v>
      </c>
      <c r="K11" s="44">
        <f t="shared" si="10"/>
        <v>0.33333333333333343</v>
      </c>
      <c r="L11" s="42">
        <f t="shared" si="10"/>
        <v>0.34375000000000011</v>
      </c>
      <c r="M11" s="43">
        <f t="shared" si="10"/>
        <v>0.35625000000000012</v>
      </c>
      <c r="N11" s="44">
        <f t="shared" si="10"/>
        <v>0.36666666666666681</v>
      </c>
      <c r="O11" s="42">
        <f t="shared" si="10"/>
        <v>0.37500000000000017</v>
      </c>
      <c r="P11" s="43">
        <f t="shared" si="10"/>
        <v>0.38750000000000018</v>
      </c>
    </row>
    <row r="12" spans="1:18">
      <c r="A12" s="138"/>
      <c r="B12" s="45">
        <f t="shared" si="2"/>
        <v>9</v>
      </c>
      <c r="C12" s="86" t="str">
        <f>IF(ISERR(CHOOSE($E$2-基本資料!$B$3+1,'4月29日'!AG12,'4月30日'!AG12,'5月1日'!AG12,'5月2日'!AG12)),"",CHOOSE($E$2-基本資料!$B$3+1,'4月29日'!AG12,'4月30日'!AG12,'5月1日'!AG12,'5月2日'!AG12))</f>
        <v>賴怡廷</v>
      </c>
      <c r="D12" s="87" t="str">
        <f>IF(ISERR(CHOOSE($E$2-基本資料!$B$3+1,'4月29日'!AH12,'4月30日'!AH12,'5月1日'!AH12,'5月2日'!AH12)),"",CHOOSE($E$2-基本資料!$B$3+1,'4月29日'!AH12,'4月30日'!AH12,'5月1日'!AH12,'5月2日'!AH12))</f>
        <v>李佳琳</v>
      </c>
      <c r="E12" s="87" t="str">
        <f>IF(ISERR(CHOOSE($E$2-基本資料!$B$3+1,'4月29日'!AI12,'4月30日'!AI12,'5月1日'!AI12,'5月2日'!AI12)),"",CHOOSE($E$2-基本資料!$B$3+1,'4月29日'!AI12,'4月30日'!AI12,'5月1日'!AI12,'5月2日'!AI12))</f>
        <v>溫　娣</v>
      </c>
      <c r="F12" s="88" t="str">
        <f>IF(ISERR(CHOOSE($E$2-基本資料!$B$3+1,'4月29日'!AJ12,'4月30日'!AJ12,'5月1日'!AJ12,'5月2日'!AJ12)),"",CHOOSE($E$2-基本資料!$B$3+1,'4月29日'!AJ12,'4月30日'!AJ12,'5月1日'!AJ12,'5月2日'!AJ12))</f>
        <v>佐佐木雪繪</v>
      </c>
      <c r="G12" s="46">
        <f>IF(B12="","",基本資料!$B$7+(B12-1)*基本資料!$B$8/60/24)</f>
        <v>0.3</v>
      </c>
      <c r="H12" s="46">
        <f t="shared" ref="H12:P12" si="11">IF(G12="","",G12+H$3*100/60/24)</f>
        <v>0.31041666666666667</v>
      </c>
      <c r="I12" s="46">
        <f t="shared" si="11"/>
        <v>0.32083333333333336</v>
      </c>
      <c r="J12" s="47">
        <f t="shared" si="11"/>
        <v>0.33125000000000004</v>
      </c>
      <c r="K12" s="48">
        <f t="shared" si="11"/>
        <v>0.3395833333333334</v>
      </c>
      <c r="L12" s="46">
        <f t="shared" si="11"/>
        <v>0.35000000000000009</v>
      </c>
      <c r="M12" s="47">
        <f t="shared" si="11"/>
        <v>0.3625000000000001</v>
      </c>
      <c r="N12" s="48">
        <f t="shared" si="11"/>
        <v>0.37291666666666679</v>
      </c>
      <c r="O12" s="46">
        <f t="shared" si="11"/>
        <v>0.38125000000000014</v>
      </c>
      <c r="P12" s="47">
        <f t="shared" si="11"/>
        <v>0.39375000000000016</v>
      </c>
    </row>
    <row r="13" spans="1:18">
      <c r="A13" s="138"/>
      <c r="B13" s="37">
        <f t="shared" si="2"/>
        <v>10</v>
      </c>
      <c r="C13" s="89" t="str">
        <f>IF(ISERR(CHOOSE($E$2-基本資料!$B$3+1,'4月29日'!AG13,'4月30日'!AG13,'5月1日'!AG13,'5月2日'!AG13)),"",CHOOSE($E$2-基本資料!$B$3+1,'4月29日'!AG13,'4月30日'!AG13,'5月1日'!AG13,'5月2日'!AG13))</f>
        <v>張　筠</v>
      </c>
      <c r="D13" s="54" t="str">
        <f>IF(ISERR(CHOOSE($E$2-基本資料!$B$3+1,'4月29日'!AH13,'4月30日'!AH13,'5月1日'!AH13,'5月2日'!AH13)),"",CHOOSE($E$2-基本資料!$B$3+1,'4月29日'!AH13,'4月30日'!AH13,'5月1日'!AH13,'5月2日'!AH13))</f>
        <v>李昱伶</v>
      </c>
      <c r="E13" s="54" t="str">
        <f>IF(ISERR(CHOOSE($E$2-基本資料!$B$3+1,'4月29日'!AI13,'4月30日'!AI13,'5月1日'!AI13,'5月2日'!AI13)),"",CHOOSE($E$2-基本資料!$B$3+1,'4月29日'!AI13,'4月30日'!AI13,'5月1日'!AI13,'5月2日'!AI13))</f>
        <v>石澄璇</v>
      </c>
      <c r="F13" s="90" t="str">
        <f>IF(ISERR(CHOOSE($E$2-基本資料!$B$3+1,'4月29日'!AJ13,'4月30日'!AJ13,'5月1日'!AJ13,'5月2日'!AJ13)),"",CHOOSE($E$2-基本資料!$B$3+1,'4月29日'!AJ13,'4月30日'!AJ13,'5月1日'!AJ13,'5月2日'!AJ13))</f>
        <v>戴嘉汶</v>
      </c>
      <c r="G13" s="38">
        <f>IF(B13="","",基本資料!$B$7+(B13-1)*基本資料!$B$8/60/24)</f>
        <v>0.30625000000000002</v>
      </c>
      <c r="H13" s="38">
        <f t="shared" ref="H13:P13" si="12">IF(G13="","",G13+H$3*100/60/24)</f>
        <v>0.31666666666666671</v>
      </c>
      <c r="I13" s="38">
        <f t="shared" si="12"/>
        <v>0.32708333333333339</v>
      </c>
      <c r="J13" s="39">
        <f t="shared" si="12"/>
        <v>0.33750000000000008</v>
      </c>
      <c r="K13" s="40">
        <f t="shared" si="12"/>
        <v>0.34583333333333344</v>
      </c>
      <c r="L13" s="38">
        <f t="shared" si="12"/>
        <v>0.35625000000000012</v>
      </c>
      <c r="M13" s="39">
        <f t="shared" si="12"/>
        <v>0.36875000000000013</v>
      </c>
      <c r="N13" s="40">
        <f t="shared" si="12"/>
        <v>0.37916666666666682</v>
      </c>
      <c r="O13" s="38">
        <f t="shared" si="12"/>
        <v>0.38750000000000018</v>
      </c>
      <c r="P13" s="39">
        <f t="shared" si="12"/>
        <v>0.40000000000000019</v>
      </c>
    </row>
    <row r="14" spans="1:18">
      <c r="A14" s="138"/>
      <c r="B14" s="41">
        <f t="shared" si="2"/>
        <v>11</v>
      </c>
      <c r="C14" s="83" t="str">
        <f>IF(ISERR(CHOOSE($E$2-基本資料!$B$3+1,'4月29日'!AG14,'4月30日'!AG14,'5月1日'!AG14,'5月2日'!AG14)),"",CHOOSE($E$2-基本資料!$B$3+1,'4月29日'!AG14,'4月30日'!AG14,'5月1日'!AG14,'5月2日'!AG14))</f>
        <v>郭涵涓</v>
      </c>
      <c r="D14" s="84" t="str">
        <f>IF(ISERR(CHOOSE($E$2-基本資料!$B$3+1,'4月29日'!AH14,'4月30日'!AH14,'5月1日'!AH14,'5月2日'!AH14)),"",CHOOSE($E$2-基本資料!$B$3+1,'4月29日'!AH14,'4月30日'!AH14,'5月1日'!AH14,'5月2日'!AH14))</f>
        <v>毛怜絜</v>
      </c>
      <c r="E14" s="84" t="str">
        <f>IF(ISERR(CHOOSE($E$2-基本資料!$B$3+1,'4月29日'!AI14,'4月30日'!AI14,'5月1日'!AI14,'5月2日'!AI14)),"",CHOOSE($E$2-基本資料!$B$3+1,'4月29日'!AI14,'4月30日'!AI14,'5月1日'!AI14,'5月2日'!AI14))</f>
        <v>張　琳</v>
      </c>
      <c r="F14" s="85" t="str">
        <f>IF(ISERR(CHOOSE($E$2-基本資料!$B$3+1,'4月29日'!AJ14,'4月30日'!AJ14,'5月1日'!AJ14,'5月2日'!AJ14)),"",CHOOSE($E$2-基本資料!$B$3+1,'4月29日'!AJ14,'4月30日'!AJ14,'5月1日'!AJ14,'5月2日'!AJ14))</f>
        <v>周咨佑</v>
      </c>
      <c r="G14" s="42">
        <f>IF(B14="","",基本資料!$B$7+(B14-1)*基本資料!$B$8/60/24)</f>
        <v>0.3125</v>
      </c>
      <c r="H14" s="42">
        <f t="shared" ref="H14:P14" si="13">IF(G14="","",G14+H$3*100/60/24)</f>
        <v>0.32291666666666669</v>
      </c>
      <c r="I14" s="42">
        <f t="shared" si="13"/>
        <v>0.33333333333333337</v>
      </c>
      <c r="J14" s="43">
        <f t="shared" si="13"/>
        <v>0.34375000000000006</v>
      </c>
      <c r="K14" s="44">
        <f t="shared" si="13"/>
        <v>0.35208333333333341</v>
      </c>
      <c r="L14" s="42">
        <f t="shared" si="13"/>
        <v>0.3625000000000001</v>
      </c>
      <c r="M14" s="43">
        <f t="shared" si="13"/>
        <v>0.37500000000000011</v>
      </c>
      <c r="N14" s="44">
        <f t="shared" si="13"/>
        <v>0.3854166666666668</v>
      </c>
      <c r="O14" s="42">
        <f t="shared" si="13"/>
        <v>0.39375000000000016</v>
      </c>
      <c r="P14" s="43">
        <f t="shared" si="13"/>
        <v>0.40625000000000017</v>
      </c>
    </row>
    <row r="15" spans="1:18">
      <c r="A15" s="138"/>
      <c r="B15" s="45">
        <f t="shared" si="2"/>
        <v>12</v>
      </c>
      <c r="C15" s="86" t="str">
        <f>IF(ISERR(CHOOSE($E$2-基本資料!$B$3+1,'4月29日'!AG15,'4月30日'!AG15,'5月1日'!AG15,'5月2日'!AG15)),"",CHOOSE($E$2-基本資料!$B$3+1,'4月29日'!AG15,'4月30日'!AG15,'5月1日'!AG15,'5月2日'!AG15))</f>
        <v>黃筠筑</v>
      </c>
      <c r="D15" s="87" t="str">
        <f>IF(ISERR(CHOOSE($E$2-基本資料!$B$3+1,'4月29日'!AH15,'4月30日'!AH15,'5月1日'!AH15,'5月2日'!AH15)),"",CHOOSE($E$2-基本資料!$B$3+1,'4月29日'!AH15,'4月30日'!AH15,'5月1日'!AH15,'5月2日'!AH15))</f>
        <v>陳　萱</v>
      </c>
      <c r="E15" s="87" t="str">
        <f>IF(ISERR(CHOOSE($E$2-基本資料!$B$3+1,'4月29日'!AI15,'4月30日'!AI15,'5月1日'!AI15,'5月2日'!AI15)),"",CHOOSE($E$2-基本資料!$B$3+1,'4月29日'!AI15,'4月30日'!AI15,'5月1日'!AI15,'5月2日'!AI15))</f>
        <v>吳佳瑩</v>
      </c>
      <c r="F15" s="88" t="str">
        <f>IF(ISERR(CHOOSE($E$2-基本資料!$B$3+1,'4月29日'!AJ15,'4月30日'!AJ15,'5月1日'!AJ15,'5月2日'!AJ15)),"",CHOOSE($E$2-基本資料!$B$3+1,'4月29日'!AJ15,'4月30日'!AJ15,'5月1日'!AJ15,'5月2日'!AJ15))</f>
        <v>梁祺芬</v>
      </c>
      <c r="G15" s="46">
        <f>IF(B15="","",基本資料!$B$7+(B15-1)*基本資料!$B$8/60/24)</f>
        <v>0.31874999999999998</v>
      </c>
      <c r="H15" s="46">
        <f t="shared" ref="H15:P15" si="14">IF(G15="","",G15+H$3*100/60/24)</f>
        <v>0.32916666666666666</v>
      </c>
      <c r="I15" s="46">
        <f t="shared" si="14"/>
        <v>0.33958333333333335</v>
      </c>
      <c r="J15" s="47">
        <f t="shared" si="14"/>
        <v>0.35000000000000003</v>
      </c>
      <c r="K15" s="48">
        <f t="shared" si="14"/>
        <v>0.35833333333333339</v>
      </c>
      <c r="L15" s="46">
        <f t="shared" si="14"/>
        <v>0.36875000000000008</v>
      </c>
      <c r="M15" s="47">
        <f t="shared" si="14"/>
        <v>0.38125000000000009</v>
      </c>
      <c r="N15" s="48">
        <f t="shared" si="14"/>
        <v>0.39166666666666677</v>
      </c>
      <c r="O15" s="46">
        <f t="shared" si="14"/>
        <v>0.40000000000000013</v>
      </c>
      <c r="P15" s="47">
        <f t="shared" si="14"/>
        <v>0.41250000000000014</v>
      </c>
    </row>
    <row r="16" spans="1:18">
      <c r="A16" s="138"/>
      <c r="B16" s="37" t="str">
        <f t="shared" si="2"/>
        <v/>
      </c>
      <c r="C16" s="89" t="str">
        <f>IF(ISERR(CHOOSE($E$2-基本資料!$B$3+1,'4月29日'!AG16,'4月30日'!AG16,'5月1日'!AG16,'5月2日'!AG16)),"",CHOOSE($E$2-基本資料!$B$3+1,'4月29日'!AG16,'4月30日'!AG16,'5月1日'!AG16,'5月2日'!AG16))</f>
        <v/>
      </c>
      <c r="D16" s="54" t="str">
        <f>IF(ISERR(CHOOSE($E$2-基本資料!$B$3+1,'4月29日'!AH16,'4月30日'!AH16,'5月1日'!AH16,'5月2日'!AH16)),"",CHOOSE($E$2-基本資料!$B$3+1,'4月29日'!AH16,'4月30日'!AH16,'5月1日'!AH16,'5月2日'!AH16))</f>
        <v/>
      </c>
      <c r="E16" s="54" t="str">
        <f>IF(ISERR(CHOOSE($E$2-基本資料!$B$3+1,'4月29日'!AI16,'4月30日'!AI16,'5月1日'!AI16,'5月2日'!AI16)),"",CHOOSE($E$2-基本資料!$B$3+1,'4月29日'!AI16,'4月30日'!AI16,'5月1日'!AI16,'5月2日'!AI16))</f>
        <v/>
      </c>
      <c r="F16" s="90" t="str">
        <f>IF(ISERR(CHOOSE($E$2-基本資料!$B$3+1,'4月29日'!AJ16,'4月30日'!AJ16,'5月1日'!AJ16,'5月2日'!AJ16)),"",CHOOSE($E$2-基本資料!$B$3+1,'4月29日'!AJ16,'4月30日'!AJ16,'5月1日'!AJ16,'5月2日'!AJ16))</f>
        <v/>
      </c>
      <c r="G16" s="38" t="str">
        <f>IF(B16="","",基本資料!$B$7+(B16-1)*基本資料!$B$8/60/24)</f>
        <v/>
      </c>
      <c r="H16" s="38" t="str">
        <f t="shared" ref="H16:P16" si="15">IF(G16="","",G16+H$3*100/60/24)</f>
        <v/>
      </c>
      <c r="I16" s="38" t="str">
        <f t="shared" si="15"/>
        <v/>
      </c>
      <c r="J16" s="39" t="str">
        <f t="shared" si="15"/>
        <v/>
      </c>
      <c r="K16" s="40" t="str">
        <f t="shared" si="15"/>
        <v/>
      </c>
      <c r="L16" s="38" t="str">
        <f t="shared" si="15"/>
        <v/>
      </c>
      <c r="M16" s="39" t="str">
        <f t="shared" si="15"/>
        <v/>
      </c>
      <c r="N16" s="40" t="str">
        <f t="shared" si="15"/>
        <v/>
      </c>
      <c r="O16" s="38" t="str">
        <f t="shared" si="15"/>
        <v/>
      </c>
      <c r="P16" s="39" t="str">
        <f t="shared" si="15"/>
        <v/>
      </c>
    </row>
    <row r="17" spans="1:16">
      <c r="A17" s="138"/>
      <c r="B17" s="41" t="str">
        <f t="shared" si="2"/>
        <v/>
      </c>
      <c r="C17" s="83" t="str">
        <f>IF(ISERR(CHOOSE($E$2-基本資料!$B$3+1,'4月29日'!AG17,'4月30日'!AG17,'5月1日'!AG17,'5月2日'!AG17)),"",CHOOSE($E$2-基本資料!$B$3+1,'4月29日'!AG17,'4月30日'!AG17,'5月1日'!AG17,'5月2日'!AG17))</f>
        <v/>
      </c>
      <c r="D17" s="84" t="str">
        <f>IF(ISERR(CHOOSE($E$2-基本資料!$B$3+1,'4月29日'!AH17,'4月30日'!AH17,'5月1日'!AH17,'5月2日'!AH17)),"",CHOOSE($E$2-基本資料!$B$3+1,'4月29日'!AH17,'4月30日'!AH17,'5月1日'!AH17,'5月2日'!AH17))</f>
        <v/>
      </c>
      <c r="E17" s="84" t="str">
        <f>IF(ISERR(CHOOSE($E$2-基本資料!$B$3+1,'4月29日'!AI17,'4月30日'!AI17,'5月1日'!AI17,'5月2日'!AI17)),"",CHOOSE($E$2-基本資料!$B$3+1,'4月29日'!AI17,'4月30日'!AI17,'5月1日'!AI17,'5月2日'!AI17))</f>
        <v/>
      </c>
      <c r="F17" s="85" t="str">
        <f>IF(ISERR(CHOOSE($E$2-基本資料!$B$3+1,'4月29日'!AJ17,'4月30日'!AJ17,'5月1日'!AJ17,'5月2日'!AJ17)),"",CHOOSE($E$2-基本資料!$B$3+1,'4月29日'!AJ17,'4月30日'!AJ17,'5月1日'!AJ17,'5月2日'!AJ17))</f>
        <v/>
      </c>
      <c r="G17" s="42" t="str">
        <f>IF(B17="","",基本資料!$B$7+(B17-1)*基本資料!$B$8/60/24)</f>
        <v/>
      </c>
      <c r="H17" s="42" t="str">
        <f t="shared" ref="H17:P17" si="16">IF(G17="","",G17+H$3*100/60/24)</f>
        <v/>
      </c>
      <c r="I17" s="42" t="str">
        <f t="shared" si="16"/>
        <v/>
      </c>
      <c r="J17" s="43" t="str">
        <f t="shared" si="16"/>
        <v/>
      </c>
      <c r="K17" s="44" t="str">
        <f t="shared" si="16"/>
        <v/>
      </c>
      <c r="L17" s="42" t="str">
        <f t="shared" si="16"/>
        <v/>
      </c>
      <c r="M17" s="43" t="str">
        <f t="shared" si="16"/>
        <v/>
      </c>
      <c r="N17" s="44" t="str">
        <f t="shared" si="16"/>
        <v/>
      </c>
      <c r="O17" s="42" t="str">
        <f t="shared" si="16"/>
        <v/>
      </c>
      <c r="P17" s="43" t="str">
        <f t="shared" si="16"/>
        <v/>
      </c>
    </row>
    <row r="18" spans="1:16">
      <c r="A18" s="138"/>
      <c r="B18" s="45" t="str">
        <f t="shared" si="2"/>
        <v/>
      </c>
      <c r="C18" s="91" t="str">
        <f>IF(ISERR(CHOOSE($E$2-基本資料!$B$3+1,'4月29日'!AG18,'4月30日'!AG18,'5月1日'!AG18,'5月2日'!AG18)),"",CHOOSE($E$2-基本資料!$B$3+1,'4月29日'!AG18,'4月30日'!AG18,'5月1日'!AG18,'5月2日'!AG18))</f>
        <v/>
      </c>
      <c r="D18" s="92" t="str">
        <f>IF(ISERR(CHOOSE($E$2-基本資料!$B$3+1,'4月29日'!AH18,'4月30日'!AH18,'5月1日'!AH18,'5月2日'!AH18)),"",CHOOSE($E$2-基本資料!$B$3+1,'4月29日'!AH18,'4月30日'!AH18,'5月1日'!AH18,'5月2日'!AH18))</f>
        <v/>
      </c>
      <c r="E18" s="92" t="str">
        <f>IF(ISERR(CHOOSE($E$2-基本資料!$B$3+1,'4月29日'!AI18,'4月30日'!AI18,'5月1日'!AI18,'5月2日'!AI18)),"",CHOOSE($E$2-基本資料!$B$3+1,'4月29日'!AI18,'4月30日'!AI18,'5月1日'!AI18,'5月2日'!AI18))</f>
        <v/>
      </c>
      <c r="F18" s="93" t="str">
        <f>IF(ISERR(CHOOSE($E$2-基本資料!$B$3+1,'4月29日'!AJ18,'4月30日'!AJ18,'5月1日'!AJ18,'5月2日'!AJ18)),"",CHOOSE($E$2-基本資料!$B$3+1,'4月29日'!AJ18,'4月30日'!AJ18,'5月1日'!AJ18,'5月2日'!AJ18))</f>
        <v/>
      </c>
      <c r="G18" s="46" t="str">
        <f>IF(B18="","",基本資料!$B$7+(B18-1)*基本資料!$B$8/60/24)</f>
        <v/>
      </c>
      <c r="H18" s="46" t="str">
        <f t="shared" ref="H18:P18" si="17">IF(G18="","",G18+H$3*100/60/24)</f>
        <v/>
      </c>
      <c r="I18" s="46" t="str">
        <f t="shared" si="17"/>
        <v/>
      </c>
      <c r="J18" s="47" t="str">
        <f t="shared" si="17"/>
        <v/>
      </c>
      <c r="K18" s="48" t="str">
        <f t="shared" si="17"/>
        <v/>
      </c>
      <c r="L18" s="46" t="str">
        <f t="shared" si="17"/>
        <v/>
      </c>
      <c r="M18" s="47" t="str">
        <f t="shared" si="17"/>
        <v/>
      </c>
      <c r="N18" s="48" t="str">
        <f t="shared" si="17"/>
        <v/>
      </c>
      <c r="O18" s="46" t="str">
        <f t="shared" si="17"/>
        <v/>
      </c>
      <c r="P18" s="47" t="str">
        <f t="shared" si="17"/>
        <v/>
      </c>
    </row>
    <row r="19" spans="1:16">
      <c r="A19" s="138" t="s">
        <v>151</v>
      </c>
      <c r="B19" s="37">
        <f t="shared" ref="B19:B33" si="18">IF(C19="","",ROW()-18)</f>
        <v>1</v>
      </c>
      <c r="C19" s="80" t="str">
        <f>IF(ISERR(CHOOSE($E$2-基本資料!$B$3+1,'4月29日'!AG19,'4月30日'!AG19,'5月1日'!AG19,'5月2日'!AG19)),"",CHOOSE($E$2-基本資料!$B$3+1,'4月29日'!AG19,'4月30日'!AG19,'5月1日'!AG19,'5月2日'!AG19))</f>
        <v>張榮峻</v>
      </c>
      <c r="D19" s="81" t="str">
        <f>IF(ISERR(CHOOSE($E$2-基本資料!$B$3+1,'4月29日'!AH19,'4月30日'!AH19,'5月1日'!AH19,'5月2日'!AH19)),"",CHOOSE($E$2-基本資料!$B$3+1,'4月29日'!AH19,'4月30日'!AH19,'5月1日'!AH19,'5月2日'!AH19))</f>
        <v>沈威成</v>
      </c>
      <c r="E19" s="81" t="str">
        <f>IF(ISERR(CHOOSE($E$2-基本資料!$B$3+1,'4月29日'!AI19,'4月30日'!AI19,'5月1日'!AI19,'5月2日'!AI19)),"",CHOOSE($E$2-基本資料!$B$3+1,'4月29日'!AI19,'4月30日'!AI19,'5月1日'!AI19,'5月2日'!AI19))</f>
        <v>羅士堯</v>
      </c>
      <c r="F19" s="82" t="str">
        <f>IF(ISERR(CHOOSE($E$2-基本資料!$B$3+1,'4月29日'!AJ19,'4月30日'!AJ19,'5月1日'!AJ19,'5月2日'!AJ19)),"",CHOOSE($E$2-基本資料!$B$3+1,'4月29日'!AJ19,'4月30日'!AJ19,'5月1日'!AJ19,'5月2日'!AJ19))</f>
        <v>馬齊陽</v>
      </c>
      <c r="G19" s="38">
        <f t="shared" ref="G19:G33" si="19">IF(B19="","",P37+5/60/24)</f>
        <v>0.34722222222222238</v>
      </c>
      <c r="H19" s="38">
        <f t="shared" ref="H19:P19" si="20">IF(G19="","",G19+H$3*100/60/24)</f>
        <v>0.35763888888888906</v>
      </c>
      <c r="I19" s="38">
        <f t="shared" si="20"/>
        <v>0.36805555555555575</v>
      </c>
      <c r="J19" s="39">
        <f t="shared" si="20"/>
        <v>0.37847222222222243</v>
      </c>
      <c r="K19" s="40">
        <f t="shared" si="20"/>
        <v>0.38680555555555579</v>
      </c>
      <c r="L19" s="38">
        <f t="shared" si="20"/>
        <v>0.39722222222222248</v>
      </c>
      <c r="M19" s="39">
        <f t="shared" si="20"/>
        <v>0.40972222222222249</v>
      </c>
      <c r="N19" s="40">
        <f t="shared" si="20"/>
        <v>0.42013888888888917</v>
      </c>
      <c r="O19" s="38">
        <f t="shared" si="20"/>
        <v>0.42847222222222253</v>
      </c>
      <c r="P19" s="39">
        <f t="shared" si="20"/>
        <v>0.44097222222222254</v>
      </c>
    </row>
    <row r="20" spans="1:16">
      <c r="A20" s="138"/>
      <c r="B20" s="41">
        <f t="shared" si="18"/>
        <v>2</v>
      </c>
      <c r="C20" s="83" t="str">
        <f>IF(ISERR(CHOOSE($E$2-基本資料!$B$3+1,'4月29日'!AG20,'4月30日'!AG20,'5月1日'!AG20,'5月2日'!AG20)),"",CHOOSE($E$2-基本資料!$B$3+1,'4月29日'!AG20,'4月30日'!AG20,'5月1日'!AG20,'5月2日'!AG20))</f>
        <v>許育誠</v>
      </c>
      <c r="D20" s="84" t="str">
        <f>IF(ISERR(CHOOSE($E$2-基本資料!$B$3+1,'4月29日'!AH20,'4月30日'!AH20,'5月1日'!AH20,'5月2日'!AH20)),"",CHOOSE($E$2-基本資料!$B$3+1,'4月29日'!AH20,'4月30日'!AH20,'5月1日'!AH20,'5月2日'!AH20))</f>
        <v>陳傑生</v>
      </c>
      <c r="E20" s="84" t="str">
        <f>IF(ISERR(CHOOSE($E$2-基本資料!$B$3+1,'4月29日'!AI20,'4月30日'!AI20,'5月1日'!AI20,'5月2日'!AI20)),"",CHOOSE($E$2-基本資料!$B$3+1,'4月29日'!AI20,'4月30日'!AI20,'5月1日'!AI20,'5月2日'!AI20))</f>
        <v>賀威瑋</v>
      </c>
      <c r="F20" s="85" t="str">
        <f>IF(ISERR(CHOOSE($E$2-基本資料!$B$3+1,'4月29日'!AJ20,'4月30日'!AJ20,'5月1日'!AJ20,'5月2日'!AJ20)),"",CHOOSE($E$2-基本資料!$B$3+1,'4月29日'!AJ20,'4月30日'!AJ20,'5月1日'!AJ20,'5月2日'!AJ20))</f>
        <v/>
      </c>
      <c r="G20" s="42">
        <f t="shared" si="19"/>
        <v>0.35347222222222235</v>
      </c>
      <c r="H20" s="42">
        <f t="shared" ref="H20:P20" si="21">IF(G20="","",G20+H$3*100/60/24)</f>
        <v>0.36388888888888904</v>
      </c>
      <c r="I20" s="42">
        <f t="shared" si="21"/>
        <v>0.37430555555555572</v>
      </c>
      <c r="J20" s="43">
        <f t="shared" si="21"/>
        <v>0.38472222222222241</v>
      </c>
      <c r="K20" s="44">
        <f t="shared" si="21"/>
        <v>0.39305555555555577</v>
      </c>
      <c r="L20" s="42">
        <f t="shared" si="21"/>
        <v>0.40347222222222245</v>
      </c>
      <c r="M20" s="43">
        <f t="shared" si="21"/>
        <v>0.41597222222222247</v>
      </c>
      <c r="N20" s="44">
        <f t="shared" si="21"/>
        <v>0.42638888888888915</v>
      </c>
      <c r="O20" s="42">
        <f t="shared" si="21"/>
        <v>0.43472222222222251</v>
      </c>
      <c r="P20" s="43">
        <f t="shared" si="21"/>
        <v>0.44722222222222252</v>
      </c>
    </row>
    <row r="21" spans="1:16">
      <c r="A21" s="138"/>
      <c r="B21" s="45">
        <f t="shared" si="18"/>
        <v>3</v>
      </c>
      <c r="C21" s="86" t="str">
        <f>IF(ISERR(CHOOSE($E$2-基本資料!$B$3+1,'4月29日'!AG21,'4月30日'!AG21,'5月1日'!AG21,'5月2日'!AG21)),"",CHOOSE($E$2-基本資料!$B$3+1,'4月29日'!AG21,'4月30日'!AG21,'5月1日'!AG21,'5月2日'!AG21))</f>
        <v>何易叡</v>
      </c>
      <c r="D21" s="87" t="str">
        <f>IF(ISERR(CHOOSE($E$2-基本資料!$B$3+1,'4月29日'!AH21,'4月30日'!AH21,'5月1日'!AH21,'5月2日'!AH21)),"",CHOOSE($E$2-基本資料!$B$3+1,'4月29日'!AH21,'4月30日'!AH21,'5月1日'!AH21,'5月2日'!AH21))</f>
        <v>林煒傑</v>
      </c>
      <c r="E21" s="87" t="str">
        <f>IF(ISERR(CHOOSE($E$2-基本資料!$B$3+1,'4月29日'!AI21,'4月30日'!AI21,'5月1日'!AI21,'5月2日'!AI21)),"",CHOOSE($E$2-基本資料!$B$3+1,'4月29日'!AI21,'4月30日'!AI21,'5月1日'!AI21,'5月2日'!AI21))</f>
        <v>葉蔚廷</v>
      </c>
      <c r="F21" s="88" t="str">
        <f>IF(ISERR(CHOOSE($E$2-基本資料!$B$3+1,'4月29日'!AJ21,'4月30日'!AJ21,'5月1日'!AJ21,'5月2日'!AJ21)),"",CHOOSE($E$2-基本資料!$B$3+1,'4月29日'!AJ21,'4月30日'!AJ21,'5月1日'!AJ21,'5月2日'!AJ21))</f>
        <v>楊　傑</v>
      </c>
      <c r="G21" s="46">
        <f t="shared" si="19"/>
        <v>0.35972222222222239</v>
      </c>
      <c r="H21" s="46">
        <f t="shared" ref="H21:P21" si="22">IF(G21="","",G21+H$3*100/60/24)</f>
        <v>0.37013888888888907</v>
      </c>
      <c r="I21" s="46">
        <f t="shared" si="22"/>
        <v>0.38055555555555576</v>
      </c>
      <c r="J21" s="47">
        <f t="shared" si="22"/>
        <v>0.39097222222222244</v>
      </c>
      <c r="K21" s="48">
        <f t="shared" si="22"/>
        <v>0.3993055555555558</v>
      </c>
      <c r="L21" s="46">
        <f t="shared" si="22"/>
        <v>0.40972222222222249</v>
      </c>
      <c r="M21" s="47">
        <f t="shared" si="22"/>
        <v>0.4222222222222225</v>
      </c>
      <c r="N21" s="48">
        <f t="shared" si="22"/>
        <v>0.43263888888888918</v>
      </c>
      <c r="O21" s="46">
        <f t="shared" si="22"/>
        <v>0.44097222222222254</v>
      </c>
      <c r="P21" s="47">
        <f t="shared" si="22"/>
        <v>0.45347222222222255</v>
      </c>
    </row>
    <row r="22" spans="1:16">
      <c r="A22" s="138"/>
      <c r="B22" s="37">
        <f t="shared" si="18"/>
        <v>4</v>
      </c>
      <c r="C22" s="89" t="str">
        <f>IF(ISERR(CHOOSE($E$2-基本資料!$B$3+1,'4月29日'!AG22,'4月30日'!AG22,'5月1日'!AG22,'5月2日'!AG22)),"",CHOOSE($E$2-基本資料!$B$3+1,'4月29日'!AG22,'4月30日'!AG22,'5月1日'!AG22,'5月2日'!AG22))</f>
        <v>張佑健</v>
      </c>
      <c r="D22" s="54" t="str">
        <f>IF(ISERR(CHOOSE($E$2-基本資料!$B$3+1,'4月29日'!AH22,'4月30日'!AH22,'5月1日'!AH22,'5月2日'!AH22)),"",CHOOSE($E$2-基本資料!$B$3+1,'4月29日'!AH22,'4月30日'!AH22,'5月1日'!AH22,'5月2日'!AH22))</f>
        <v>黃冠勳</v>
      </c>
      <c r="E22" s="54" t="str">
        <f>IF(ISERR(CHOOSE($E$2-基本資料!$B$3+1,'4月29日'!AI22,'4月30日'!AI22,'5月1日'!AI22,'5月2日'!AI22)),"",CHOOSE($E$2-基本資料!$B$3+1,'4月29日'!AI22,'4月30日'!AI22,'5月1日'!AI22,'5月2日'!AI22))</f>
        <v>葉　甫</v>
      </c>
      <c r="F22" s="90" t="str">
        <f>IF(ISERR(CHOOSE($E$2-基本資料!$B$3+1,'4月29日'!AJ22,'4月30日'!AJ22,'5月1日'!AJ22,'5月2日'!AJ22)),"",CHOOSE($E$2-基本資料!$B$3+1,'4月29日'!AJ22,'4月30日'!AJ22,'5月1日'!AJ22,'5月2日'!AJ22))</f>
        <v>方傳崴</v>
      </c>
      <c r="G22" s="38">
        <f t="shared" si="19"/>
        <v>0.36597222222222237</v>
      </c>
      <c r="H22" s="38">
        <f t="shared" ref="H22:P22" si="23">IF(G22="","",G22+H$3*100/60/24)</f>
        <v>0.37638888888888905</v>
      </c>
      <c r="I22" s="38">
        <f t="shared" si="23"/>
        <v>0.38680555555555574</v>
      </c>
      <c r="J22" s="39">
        <f t="shared" si="23"/>
        <v>0.39722222222222242</v>
      </c>
      <c r="K22" s="40">
        <f t="shared" si="23"/>
        <v>0.40555555555555578</v>
      </c>
      <c r="L22" s="38">
        <f t="shared" si="23"/>
        <v>0.41597222222222247</v>
      </c>
      <c r="M22" s="39">
        <f t="shared" si="23"/>
        <v>0.42847222222222248</v>
      </c>
      <c r="N22" s="40">
        <f t="shared" si="23"/>
        <v>0.43888888888888916</v>
      </c>
      <c r="O22" s="38">
        <f t="shared" si="23"/>
        <v>0.44722222222222252</v>
      </c>
      <c r="P22" s="39">
        <f t="shared" si="23"/>
        <v>0.45972222222222253</v>
      </c>
    </row>
    <row r="23" spans="1:16">
      <c r="A23" s="138"/>
      <c r="B23" s="41">
        <f t="shared" si="18"/>
        <v>5</v>
      </c>
      <c r="C23" s="83" t="str">
        <f>IF(ISERR(CHOOSE($E$2-基本資料!$B$3+1,'4月29日'!AG23,'4月30日'!AG23,'5月1日'!AG23,'5月2日'!AG23)),"",CHOOSE($E$2-基本資料!$B$3+1,'4月29日'!AG23,'4月30日'!AG23,'5月1日'!AG23,'5月2日'!AG23))</f>
        <v>徐仁尉</v>
      </c>
      <c r="D23" s="84" t="str">
        <f>IF(ISERR(CHOOSE($E$2-基本資料!$B$3+1,'4月29日'!AH23,'4月30日'!AH23,'5月1日'!AH23,'5月2日'!AH23)),"",CHOOSE($E$2-基本資料!$B$3+1,'4月29日'!AH23,'4月30日'!AH23,'5月1日'!AH23,'5月2日'!AH23))</f>
        <v>黃千鴻</v>
      </c>
      <c r="E23" s="84" t="str">
        <f>IF(ISERR(CHOOSE($E$2-基本資料!$B$3+1,'4月29日'!AI23,'4月30日'!AI23,'5月1日'!AI23,'5月2日'!AI23)),"",CHOOSE($E$2-基本資料!$B$3+1,'4月29日'!AI23,'4月30日'!AI23,'5月1日'!AI23,'5月2日'!AI23))</f>
        <v>張鈞沂</v>
      </c>
      <c r="F23" s="85" t="str">
        <f>IF(ISERR(CHOOSE($E$2-基本資料!$B$3+1,'4月29日'!AJ23,'4月30日'!AJ23,'5月1日'!AJ23,'5月2日'!AJ23)),"",CHOOSE($E$2-基本資料!$B$3+1,'4月29日'!AJ23,'4月30日'!AJ23,'5月1日'!AJ23,'5月2日'!AJ23))</f>
        <v>蔡岷宏</v>
      </c>
      <c r="G23" s="42">
        <f t="shared" si="19"/>
        <v>0.3722222222222224</v>
      </c>
      <c r="H23" s="42">
        <f t="shared" ref="H23:P23" si="24">IF(G23="","",G23+H$3*100/60/24)</f>
        <v>0.38263888888888908</v>
      </c>
      <c r="I23" s="42">
        <f t="shared" si="24"/>
        <v>0.39305555555555577</v>
      </c>
      <c r="J23" s="43">
        <f t="shared" si="24"/>
        <v>0.40347222222222245</v>
      </c>
      <c r="K23" s="44">
        <f t="shared" si="24"/>
        <v>0.41180555555555581</v>
      </c>
      <c r="L23" s="42">
        <f t="shared" si="24"/>
        <v>0.4222222222222225</v>
      </c>
      <c r="M23" s="43">
        <f t="shared" si="24"/>
        <v>0.43472222222222251</v>
      </c>
      <c r="N23" s="44">
        <f t="shared" si="24"/>
        <v>0.44513888888888919</v>
      </c>
      <c r="O23" s="42">
        <f t="shared" si="24"/>
        <v>0.45347222222222255</v>
      </c>
      <c r="P23" s="43">
        <f t="shared" si="24"/>
        <v>0.46597222222222257</v>
      </c>
    </row>
    <row r="24" spans="1:16">
      <c r="A24" s="138"/>
      <c r="B24" s="45">
        <f t="shared" si="18"/>
        <v>6</v>
      </c>
      <c r="C24" s="86" t="str">
        <f>IF(ISERR(CHOOSE($E$2-基本資料!$B$3+1,'4月29日'!AG24,'4月30日'!AG24,'5月1日'!AG24,'5月2日'!AG24)),"",CHOOSE($E$2-基本資料!$B$3+1,'4月29日'!AG24,'4月30日'!AG24,'5月1日'!AG24,'5月2日'!AG24))</f>
        <v>蔡凱任</v>
      </c>
      <c r="D24" s="87" t="str">
        <f>IF(ISERR(CHOOSE($E$2-基本資料!$B$3+1,'4月29日'!AH24,'4月30日'!AH24,'5月1日'!AH24,'5月2日'!AH24)),"",CHOOSE($E$2-基本資料!$B$3+1,'4月29日'!AH24,'4月30日'!AH24,'5月1日'!AH24,'5月2日'!AH24))</f>
        <v>駱則維</v>
      </c>
      <c r="E24" s="87" t="str">
        <f>IF(ISERR(CHOOSE($E$2-基本資料!$B$3+1,'4月29日'!AI24,'4月30日'!AI24,'5月1日'!AI24,'5月2日'!AI24)),"",CHOOSE($E$2-基本資料!$B$3+1,'4月29日'!AI24,'4月30日'!AI24,'5月1日'!AI24,'5月2日'!AI24))</f>
        <v>巫耀微</v>
      </c>
      <c r="F24" s="88" t="str">
        <f>IF(ISERR(CHOOSE($E$2-基本資料!$B$3+1,'4月29日'!AJ24,'4月30日'!AJ24,'5月1日'!AJ24,'5月2日'!AJ24)),"",CHOOSE($E$2-基本資料!$B$3+1,'4月29日'!AJ24,'4月30日'!AJ24,'5月1日'!AJ24,'5月2日'!AJ24))</f>
        <v>黃泊淵</v>
      </c>
      <c r="G24" s="46">
        <f t="shared" si="19"/>
        <v>0.37847222222222238</v>
      </c>
      <c r="H24" s="46">
        <f t="shared" ref="H24:P24" si="25">IF(G24="","",G24+H$3*100/60/24)</f>
        <v>0.38888888888888906</v>
      </c>
      <c r="I24" s="46">
        <f t="shared" si="25"/>
        <v>0.39930555555555575</v>
      </c>
      <c r="J24" s="47">
        <f t="shared" si="25"/>
        <v>0.40972222222222243</v>
      </c>
      <c r="K24" s="48">
        <f t="shared" si="25"/>
        <v>0.41805555555555579</v>
      </c>
      <c r="L24" s="46">
        <f t="shared" si="25"/>
        <v>0.42847222222222248</v>
      </c>
      <c r="M24" s="47">
        <f t="shared" si="25"/>
        <v>0.44097222222222249</v>
      </c>
      <c r="N24" s="48">
        <f t="shared" si="25"/>
        <v>0.45138888888888917</v>
      </c>
      <c r="O24" s="46">
        <f t="shared" si="25"/>
        <v>0.45972222222222253</v>
      </c>
      <c r="P24" s="47">
        <f t="shared" si="25"/>
        <v>0.47222222222222254</v>
      </c>
    </row>
    <row r="25" spans="1:16">
      <c r="A25" s="138"/>
      <c r="B25" s="37">
        <f t="shared" si="18"/>
        <v>7</v>
      </c>
      <c r="C25" s="89" t="str">
        <f>IF(ISERR(CHOOSE($E$2-基本資料!$B$3+1,'4月29日'!AG25,'4月30日'!AG25,'5月1日'!AG25,'5月2日'!AG25)),"",CHOOSE($E$2-基本資料!$B$3+1,'4月29日'!AG25,'4月30日'!AG25,'5月1日'!AG25,'5月2日'!AG25))</f>
        <v>江以晨</v>
      </c>
      <c r="D25" s="54" t="str">
        <f>IF(ISERR(CHOOSE($E$2-基本資料!$B$3+1,'4月29日'!AH25,'4月30日'!AH25,'5月1日'!AH25,'5月2日'!AH25)),"",CHOOSE($E$2-基本資料!$B$3+1,'4月29日'!AH25,'4月30日'!AH25,'5月1日'!AH25,'5月2日'!AH25))</f>
        <v>廖崇廷</v>
      </c>
      <c r="E25" s="54" t="str">
        <f>IF(ISERR(CHOOSE($E$2-基本資料!$B$3+1,'4月29日'!AI25,'4月30日'!AI25,'5月1日'!AI25,'5月2日'!AI25)),"",CHOOSE($E$2-基本資料!$B$3+1,'4月29日'!AI25,'4月30日'!AI25,'5月1日'!AI25,'5月2日'!AI25))</f>
        <v>李昭樺</v>
      </c>
      <c r="F25" s="90" t="str">
        <f>IF(ISERR(CHOOSE($E$2-基本資料!$B$3+1,'4月29日'!AJ25,'4月30日'!AJ25,'5月1日'!AJ25,'5月2日'!AJ25)),"",CHOOSE($E$2-基本資料!$B$3+1,'4月29日'!AJ25,'4月30日'!AJ25,'5月1日'!AJ25,'5月2日'!AJ25))</f>
        <v>王璽安</v>
      </c>
      <c r="G25" s="38">
        <f t="shared" si="19"/>
        <v>0.38472222222222235</v>
      </c>
      <c r="H25" s="38">
        <f t="shared" ref="H25:P25" si="26">IF(G25="","",G25+H$3*100/60/24)</f>
        <v>0.39513888888888904</v>
      </c>
      <c r="I25" s="38">
        <f t="shared" si="26"/>
        <v>0.40555555555555572</v>
      </c>
      <c r="J25" s="39">
        <f t="shared" si="26"/>
        <v>0.41597222222222241</v>
      </c>
      <c r="K25" s="40">
        <f t="shared" si="26"/>
        <v>0.42430555555555577</v>
      </c>
      <c r="L25" s="38">
        <f t="shared" si="26"/>
        <v>0.43472222222222245</v>
      </c>
      <c r="M25" s="39">
        <f t="shared" si="26"/>
        <v>0.44722222222222247</v>
      </c>
      <c r="N25" s="40">
        <f t="shared" si="26"/>
        <v>0.45763888888888915</v>
      </c>
      <c r="O25" s="38">
        <f t="shared" si="26"/>
        <v>0.46597222222222251</v>
      </c>
      <c r="P25" s="39">
        <f t="shared" si="26"/>
        <v>0.47847222222222252</v>
      </c>
    </row>
    <row r="26" spans="1:16">
      <c r="A26" s="138"/>
      <c r="B26" s="41">
        <f t="shared" si="18"/>
        <v>8</v>
      </c>
      <c r="C26" s="83" t="str">
        <f>IF(ISERR(CHOOSE($E$2-基本資料!$B$3+1,'4月29日'!AG26,'4月30日'!AG26,'5月1日'!AG26,'5月2日'!AG26)),"",CHOOSE($E$2-基本資料!$B$3+1,'4月29日'!AG26,'4月30日'!AG26,'5月1日'!AG26,'5月2日'!AG26))</f>
        <v>林柏毅</v>
      </c>
      <c r="D26" s="84" t="str">
        <f>IF(ISERR(CHOOSE($E$2-基本資料!$B$3+1,'4月29日'!AH26,'4月30日'!AH26,'5月1日'!AH26,'5月2日'!AH26)),"",CHOOSE($E$2-基本資料!$B$3+1,'4月29日'!AH26,'4月30日'!AH26,'5月1日'!AH26,'5月2日'!AH26))</f>
        <v>陳威勝</v>
      </c>
      <c r="E26" s="84" t="str">
        <f>IF(ISERR(CHOOSE($E$2-基本資料!$B$3+1,'4月29日'!AI26,'4月30日'!AI26,'5月1日'!AI26,'5月2日'!AI26)),"",CHOOSE($E$2-基本資料!$B$3+1,'4月29日'!AI26,'4月30日'!AI26,'5月1日'!AI26,'5月2日'!AI26))</f>
        <v>蔡顓至</v>
      </c>
      <c r="F26" s="85" t="str">
        <f>IF(ISERR(CHOOSE($E$2-基本資料!$B$3+1,'4月29日'!AJ26,'4月30日'!AJ26,'5月1日'!AJ26,'5月2日'!AJ26)),"",CHOOSE($E$2-基本資料!$B$3+1,'4月29日'!AJ26,'4月30日'!AJ26,'5月1日'!AJ26,'5月2日'!AJ26))</f>
        <v>劉威汎</v>
      </c>
      <c r="G26" s="42">
        <f t="shared" si="19"/>
        <v>0.39097222222222239</v>
      </c>
      <c r="H26" s="42">
        <f t="shared" ref="H26:P26" si="27">IF(G26="","",G26+H$3*100/60/24)</f>
        <v>0.40138888888888907</v>
      </c>
      <c r="I26" s="42">
        <f t="shared" si="27"/>
        <v>0.41180555555555576</v>
      </c>
      <c r="J26" s="43">
        <f t="shared" si="27"/>
        <v>0.42222222222222244</v>
      </c>
      <c r="K26" s="44">
        <f t="shared" si="27"/>
        <v>0.4305555555555558</v>
      </c>
      <c r="L26" s="42">
        <f t="shared" si="27"/>
        <v>0.44097222222222249</v>
      </c>
      <c r="M26" s="43">
        <f t="shared" si="27"/>
        <v>0.4534722222222225</v>
      </c>
      <c r="N26" s="44">
        <f t="shared" si="27"/>
        <v>0.46388888888888918</v>
      </c>
      <c r="O26" s="42">
        <f t="shared" si="27"/>
        <v>0.47222222222222254</v>
      </c>
      <c r="P26" s="43">
        <f t="shared" si="27"/>
        <v>0.48472222222222255</v>
      </c>
    </row>
    <row r="27" spans="1:16">
      <c r="A27" s="138"/>
      <c r="B27" s="45">
        <f t="shared" si="18"/>
        <v>9</v>
      </c>
      <c r="C27" s="86" t="str">
        <f>IF(ISERR(CHOOSE($E$2-基本資料!$B$3+1,'4月29日'!AG27,'4月30日'!AG27,'5月1日'!AG27,'5月2日'!AG27)),"",CHOOSE($E$2-基本資料!$B$3+1,'4月29日'!AG27,'4月30日'!AG27,'5月1日'!AG27,'5月2日'!AG27))</f>
        <v>鍾力新</v>
      </c>
      <c r="D27" s="87" t="str">
        <f>IF(ISERR(CHOOSE($E$2-基本資料!$B$3+1,'4月29日'!AH27,'4月30日'!AH27,'5月1日'!AH27,'5月2日'!AH27)),"",CHOOSE($E$2-基本資料!$B$3+1,'4月29日'!AH27,'4月30日'!AH27,'5月1日'!AH27,'5月2日'!AH27))</f>
        <v>葉東霖</v>
      </c>
      <c r="E27" s="87" t="str">
        <f>IF(ISERR(CHOOSE($E$2-基本資料!$B$3+1,'4月29日'!AI27,'4月30日'!AI27,'5月1日'!AI27,'5月2日'!AI27)),"",CHOOSE($E$2-基本資料!$B$3+1,'4月29日'!AI27,'4月30日'!AI27,'5月1日'!AI27,'5月2日'!AI27))</f>
        <v>許瑋哲</v>
      </c>
      <c r="F27" s="88" t="str">
        <f>IF(ISERR(CHOOSE($E$2-基本資料!$B$3+1,'4月29日'!AJ27,'4月30日'!AJ27,'5月1日'!AJ27,'5月2日'!AJ27)),"",CHOOSE($E$2-基本資料!$B$3+1,'4月29日'!AJ27,'4月30日'!AJ27,'5月1日'!AJ27,'5月2日'!AJ27))</f>
        <v/>
      </c>
      <c r="G27" s="46">
        <f t="shared" si="19"/>
        <v>0.39722222222222237</v>
      </c>
      <c r="H27" s="46">
        <f t="shared" ref="H27:P27" si="28">IF(G27="","",G27+H$3*100/60/24)</f>
        <v>0.40763888888888905</v>
      </c>
      <c r="I27" s="46">
        <f t="shared" si="28"/>
        <v>0.41805555555555574</v>
      </c>
      <c r="J27" s="47">
        <f t="shared" si="28"/>
        <v>0.42847222222222242</v>
      </c>
      <c r="K27" s="48">
        <f t="shared" si="28"/>
        <v>0.43680555555555578</v>
      </c>
      <c r="L27" s="46">
        <f t="shared" si="28"/>
        <v>0.44722222222222247</v>
      </c>
      <c r="M27" s="47">
        <f t="shared" si="28"/>
        <v>0.45972222222222248</v>
      </c>
      <c r="N27" s="48">
        <f t="shared" si="28"/>
        <v>0.47013888888888916</v>
      </c>
      <c r="O27" s="46">
        <f t="shared" si="28"/>
        <v>0.47847222222222252</v>
      </c>
      <c r="P27" s="47">
        <f t="shared" si="28"/>
        <v>0.49097222222222253</v>
      </c>
    </row>
    <row r="28" spans="1:16">
      <c r="A28" s="138"/>
      <c r="B28" s="37">
        <f t="shared" si="18"/>
        <v>10</v>
      </c>
      <c r="C28" s="89" t="str">
        <f>IF(ISERR(CHOOSE($E$2-基本資料!$B$3+1,'4月29日'!AG28,'4月30日'!AG28,'5月1日'!AG28,'5月2日'!AG28)),"",CHOOSE($E$2-基本資料!$B$3+1,'4月29日'!AG28,'4月30日'!AG28,'5月1日'!AG28,'5月2日'!AG28))</f>
        <v>洪棋剴</v>
      </c>
      <c r="D28" s="54" t="str">
        <f>IF(ISERR(CHOOSE($E$2-基本資料!$B$3+1,'4月29日'!AH28,'4月30日'!AH28,'5月1日'!AH28,'5月2日'!AH28)),"",CHOOSE($E$2-基本資料!$B$3+1,'4月29日'!AH28,'4月30日'!AH28,'5月1日'!AH28,'5月2日'!AH28))</f>
        <v>范智閎</v>
      </c>
      <c r="E28" s="54" t="str">
        <f>IF(ISERR(CHOOSE($E$2-基本資料!$B$3+1,'4月29日'!AI28,'4月30日'!AI28,'5月1日'!AI28,'5月2日'!AI28)),"",CHOOSE($E$2-基本資料!$B$3+1,'4月29日'!AI28,'4月30日'!AI28,'5月1日'!AI28,'5月2日'!AI28))</f>
        <v>陳頎森</v>
      </c>
      <c r="F28" s="90" t="str">
        <f>IF(ISERR(CHOOSE($E$2-基本資料!$B$3+1,'4月29日'!AJ28,'4月30日'!AJ28,'5月1日'!AJ28,'5月2日'!AJ28)),"",CHOOSE($E$2-基本資料!$B$3+1,'4月29日'!AJ28,'4月30日'!AJ28,'5月1日'!AJ28,'5月2日'!AJ28))</f>
        <v/>
      </c>
      <c r="G28" s="38">
        <f t="shared" si="19"/>
        <v>0.4034722222222224</v>
      </c>
      <c r="H28" s="38">
        <f t="shared" ref="H28:P28" si="29">IF(G28="","",G28+H$3*100/60/24)</f>
        <v>0.41388888888888908</v>
      </c>
      <c r="I28" s="38">
        <f t="shared" si="29"/>
        <v>0.42430555555555577</v>
      </c>
      <c r="J28" s="39">
        <f t="shared" si="29"/>
        <v>0.43472222222222245</v>
      </c>
      <c r="K28" s="40">
        <f t="shared" si="29"/>
        <v>0.44305555555555581</v>
      </c>
      <c r="L28" s="38">
        <f t="shared" si="29"/>
        <v>0.4534722222222225</v>
      </c>
      <c r="M28" s="39">
        <f t="shared" si="29"/>
        <v>0.46597222222222251</v>
      </c>
      <c r="N28" s="40">
        <f t="shared" si="29"/>
        <v>0.47638888888888919</v>
      </c>
      <c r="O28" s="38">
        <f t="shared" si="29"/>
        <v>0.48472222222222255</v>
      </c>
      <c r="P28" s="39">
        <f t="shared" si="29"/>
        <v>0.49722222222222257</v>
      </c>
    </row>
    <row r="29" spans="1:16">
      <c r="A29" s="138"/>
      <c r="B29" s="41">
        <f t="shared" si="18"/>
        <v>11</v>
      </c>
      <c r="C29" s="83" t="str">
        <f>IF(ISERR(CHOOSE($E$2-基本資料!$B$3+1,'4月29日'!AG29,'4月30日'!AG29,'5月1日'!AG29,'5月2日'!AG29)),"",CHOOSE($E$2-基本資料!$B$3+1,'4月29日'!AG29,'4月30日'!AG29,'5月1日'!AG29,'5月2日'!AG29))</f>
        <v>林銓泰</v>
      </c>
      <c r="D29" s="84" t="str">
        <f>IF(ISERR(CHOOSE($E$2-基本資料!$B$3+1,'4月29日'!AH29,'4月30日'!AH29,'5月1日'!AH29,'5月2日'!AH29)),"",CHOOSE($E$2-基本資料!$B$3+1,'4月29日'!AH29,'4月30日'!AH29,'5月1日'!AH29,'5月2日'!AH29))</f>
        <v>鄭馨緯</v>
      </c>
      <c r="E29" s="84" t="str">
        <f>IF(ISERR(CHOOSE($E$2-基本資料!$B$3+1,'4月29日'!AI29,'4月30日'!AI29,'5月1日'!AI29,'5月2日'!AI29)),"",CHOOSE($E$2-基本資料!$B$3+1,'4月29日'!AI29,'4月30日'!AI29,'5月1日'!AI29,'5月2日'!AI29))</f>
        <v>朱柏瑞</v>
      </c>
      <c r="F29" s="85" t="str">
        <f>IF(ISERR(CHOOSE($E$2-基本資料!$B$3+1,'4月29日'!AJ29,'4月30日'!AJ29,'5月1日'!AJ29,'5月2日'!AJ29)),"",CHOOSE($E$2-基本資料!$B$3+1,'4月29日'!AJ29,'4月30日'!AJ29,'5月1日'!AJ29,'5月2日'!AJ29))</f>
        <v/>
      </c>
      <c r="G29" s="42">
        <f t="shared" si="19"/>
        <v>0.40972222222222238</v>
      </c>
      <c r="H29" s="42">
        <f t="shared" ref="H29:P29" si="30">IF(G29="","",G29+H$3*100/60/24)</f>
        <v>0.42013888888888906</v>
      </c>
      <c r="I29" s="42">
        <f t="shared" si="30"/>
        <v>0.43055555555555575</v>
      </c>
      <c r="J29" s="43">
        <f t="shared" si="30"/>
        <v>0.44097222222222243</v>
      </c>
      <c r="K29" s="44">
        <f t="shared" si="30"/>
        <v>0.44930555555555579</v>
      </c>
      <c r="L29" s="42">
        <f t="shared" si="30"/>
        <v>0.45972222222222248</v>
      </c>
      <c r="M29" s="43">
        <f t="shared" si="30"/>
        <v>0.47222222222222249</v>
      </c>
      <c r="N29" s="44">
        <f t="shared" si="30"/>
        <v>0.48263888888888917</v>
      </c>
      <c r="O29" s="42">
        <f t="shared" si="30"/>
        <v>0.49097222222222253</v>
      </c>
      <c r="P29" s="43">
        <f t="shared" si="30"/>
        <v>0.50347222222222254</v>
      </c>
    </row>
    <row r="30" spans="1:16">
      <c r="A30" s="138"/>
      <c r="B30" s="45">
        <f t="shared" si="18"/>
        <v>12</v>
      </c>
      <c r="C30" s="86" t="str">
        <f>IF(ISERR(CHOOSE($E$2-基本資料!$B$3+1,'4月29日'!AG30,'4月30日'!AG30,'5月1日'!AG30,'5月2日'!AG30)),"",CHOOSE($E$2-基本資料!$B$3+1,'4月29日'!AG30,'4月30日'!AG30,'5月1日'!AG30,'5月2日'!AG30))</f>
        <v>廖家呈</v>
      </c>
      <c r="D30" s="87" t="str">
        <f>IF(ISERR(CHOOSE($E$2-基本資料!$B$3+1,'4月29日'!AH30,'4月30日'!AH30,'5月1日'!AH30,'5月2日'!AH30)),"",CHOOSE($E$2-基本資料!$B$3+1,'4月29日'!AH30,'4月30日'!AH30,'5月1日'!AH30,'5月2日'!AH30))</f>
        <v>黃而夫</v>
      </c>
      <c r="E30" s="87" t="str">
        <f>IF(ISERR(CHOOSE($E$2-基本資料!$B$3+1,'4月29日'!AI30,'4月30日'!AI30,'5月1日'!AI30,'5月2日'!AI30)),"",CHOOSE($E$2-基本資料!$B$3+1,'4月29日'!AI30,'4月30日'!AI30,'5月1日'!AI30,'5月2日'!AI30))</f>
        <v>李明隆</v>
      </c>
      <c r="F30" s="88" t="str">
        <f>IF(ISERR(CHOOSE($E$2-基本資料!$B$3+1,'4月29日'!AJ30,'4月30日'!AJ30,'5月1日'!AJ30,'5月2日'!AJ30)),"",CHOOSE($E$2-基本資料!$B$3+1,'4月29日'!AJ30,'4月30日'!AJ30,'5月1日'!AJ30,'5月2日'!AJ30))</f>
        <v>黃元甫</v>
      </c>
      <c r="G30" s="46">
        <f t="shared" si="19"/>
        <v>0.41597222222222235</v>
      </c>
      <c r="H30" s="46">
        <f t="shared" ref="H30:P30" si="31">IF(G30="","",G30+H$3*100/60/24)</f>
        <v>0.42638888888888904</v>
      </c>
      <c r="I30" s="46">
        <f t="shared" si="31"/>
        <v>0.43680555555555572</v>
      </c>
      <c r="J30" s="47">
        <f t="shared" si="31"/>
        <v>0.44722222222222241</v>
      </c>
      <c r="K30" s="48">
        <f t="shared" si="31"/>
        <v>0.45555555555555577</v>
      </c>
      <c r="L30" s="46">
        <f t="shared" si="31"/>
        <v>0.46597222222222245</v>
      </c>
      <c r="M30" s="47">
        <f t="shared" si="31"/>
        <v>0.47847222222222247</v>
      </c>
      <c r="N30" s="48">
        <f t="shared" si="31"/>
        <v>0.48888888888888915</v>
      </c>
      <c r="O30" s="46">
        <f t="shared" si="31"/>
        <v>0.49722222222222251</v>
      </c>
      <c r="P30" s="47">
        <f t="shared" si="31"/>
        <v>0.50972222222222252</v>
      </c>
    </row>
    <row r="31" spans="1:16">
      <c r="A31" s="138"/>
      <c r="B31" s="37">
        <f t="shared" si="18"/>
        <v>13</v>
      </c>
      <c r="C31" s="89" t="str">
        <f>IF(ISERR(CHOOSE($E$2-基本資料!$B$3+1,'4月29日'!AG31,'4月30日'!AG31,'5月1日'!AG31,'5月2日'!AG31)),"",CHOOSE($E$2-基本資料!$B$3+1,'4月29日'!AG31,'4月30日'!AG31,'5月1日'!AG31,'5月2日'!AG31))</f>
        <v>葉佳胤</v>
      </c>
      <c r="D31" s="54" t="str">
        <f>IF(ISERR(CHOOSE($E$2-基本資料!$B$3+1,'4月29日'!AH31,'4月30日'!AH31,'5月1日'!AH31,'5月2日'!AH31)),"",CHOOSE($E$2-基本資料!$B$3+1,'4月29日'!AH31,'4月30日'!AH31,'5月1日'!AH31,'5月2日'!AH31))</f>
        <v>劉殷睿</v>
      </c>
      <c r="E31" s="54" t="str">
        <f>IF(ISERR(CHOOSE($E$2-基本資料!$B$3+1,'4月29日'!AI31,'4月30日'!AI31,'5月1日'!AI31,'5月2日'!AI31)),"",CHOOSE($E$2-基本資料!$B$3+1,'4月29日'!AI31,'4月30日'!AI31,'5月1日'!AI31,'5月2日'!AI31))</f>
        <v>周子霖</v>
      </c>
      <c r="F31" s="90" t="str">
        <f>IF(ISERR(CHOOSE($E$2-基本資料!$B$3+1,'4月29日'!AJ31,'4月30日'!AJ31,'5月1日'!AJ31,'5月2日'!AJ31)),"",CHOOSE($E$2-基本資料!$B$3+1,'4月29日'!AJ31,'4月30日'!AJ31,'5月1日'!AJ31,'5月2日'!AJ31))</f>
        <v>歐　洋</v>
      </c>
      <c r="G31" s="38">
        <f t="shared" si="19"/>
        <v>0.42222222222222239</v>
      </c>
      <c r="H31" s="38">
        <f t="shared" ref="H31:P31" si="32">IF(G31="","",G31+H$3*100/60/24)</f>
        <v>0.43263888888888907</v>
      </c>
      <c r="I31" s="38">
        <f t="shared" si="32"/>
        <v>0.44305555555555576</v>
      </c>
      <c r="J31" s="39">
        <f t="shared" si="32"/>
        <v>0.45347222222222244</v>
      </c>
      <c r="K31" s="40">
        <f t="shared" si="32"/>
        <v>0.4618055555555558</v>
      </c>
      <c r="L31" s="38">
        <f t="shared" si="32"/>
        <v>0.47222222222222249</v>
      </c>
      <c r="M31" s="39">
        <f t="shared" si="32"/>
        <v>0.4847222222222225</v>
      </c>
      <c r="N31" s="40">
        <f t="shared" si="32"/>
        <v>0.49513888888888918</v>
      </c>
      <c r="O31" s="38">
        <f t="shared" si="32"/>
        <v>0.50347222222222254</v>
      </c>
      <c r="P31" s="39">
        <f t="shared" si="32"/>
        <v>0.5159722222222225</v>
      </c>
    </row>
    <row r="32" spans="1:16">
      <c r="A32" s="138"/>
      <c r="B32" s="41">
        <f t="shared" si="18"/>
        <v>14</v>
      </c>
      <c r="C32" s="83" t="str">
        <f>IF(ISERR(CHOOSE($E$2-基本資料!$B$3+1,'4月29日'!AG32,'4月30日'!AG32,'5月1日'!AG32,'5月2日'!AG32)),"",CHOOSE($E$2-基本資料!$B$3+1,'4月29日'!AG32,'4月30日'!AG32,'5月1日'!AG32,'5月2日'!AG32))</f>
        <v>廖庭毅</v>
      </c>
      <c r="D32" s="84" t="str">
        <f>IF(ISERR(CHOOSE($E$2-基本資料!$B$3+1,'4月29日'!AH32,'4月30日'!AH32,'5月1日'!AH32,'5月2日'!AH32)),"",CHOOSE($E$2-基本資料!$B$3+1,'4月29日'!AH32,'4月30日'!AH32,'5月1日'!AH32,'5月2日'!AH32))</f>
        <v>陳佑宇</v>
      </c>
      <c r="E32" s="84" t="str">
        <f>IF(ISERR(CHOOSE($E$2-基本資料!$B$3+1,'4月29日'!AI32,'4月30日'!AI32,'5月1日'!AI32,'5月2日'!AI32)),"",CHOOSE($E$2-基本資料!$B$3+1,'4月29日'!AI32,'4月30日'!AI32,'5月1日'!AI32,'5月2日'!AI32))</f>
        <v>吳允植</v>
      </c>
      <c r="F32" s="85" t="str">
        <f>IF(ISERR(CHOOSE($E$2-基本資料!$B$3+1,'4月29日'!AJ32,'4月30日'!AJ32,'5月1日'!AJ32,'5月2日'!AJ32)),"",CHOOSE($E$2-基本資料!$B$3+1,'4月29日'!AJ32,'4月30日'!AJ32,'5月1日'!AJ32,'5月2日'!AJ32))</f>
        <v>廖崇漢</v>
      </c>
      <c r="G32" s="42">
        <f t="shared" si="19"/>
        <v>0.42847222222222237</v>
      </c>
      <c r="H32" s="42">
        <f t="shared" ref="H32:P32" si="33">IF(G32="","",G32+H$3*100/60/24)</f>
        <v>0.43888888888888905</v>
      </c>
      <c r="I32" s="42">
        <f t="shared" si="33"/>
        <v>0.44930555555555574</v>
      </c>
      <c r="J32" s="43">
        <f t="shared" si="33"/>
        <v>0.45972222222222242</v>
      </c>
      <c r="K32" s="44">
        <f t="shared" si="33"/>
        <v>0.46805555555555578</v>
      </c>
      <c r="L32" s="42">
        <f t="shared" si="33"/>
        <v>0.47847222222222247</v>
      </c>
      <c r="M32" s="43">
        <f t="shared" si="33"/>
        <v>0.49097222222222248</v>
      </c>
      <c r="N32" s="44">
        <f t="shared" si="33"/>
        <v>0.50138888888888911</v>
      </c>
      <c r="O32" s="42">
        <f t="shared" si="33"/>
        <v>0.50972222222222241</v>
      </c>
      <c r="P32" s="43">
        <f t="shared" si="33"/>
        <v>0.52222222222222237</v>
      </c>
    </row>
    <row r="33" spans="1:16">
      <c r="A33" s="138"/>
      <c r="B33" s="45" t="str">
        <f t="shared" si="18"/>
        <v/>
      </c>
      <c r="C33" s="91" t="str">
        <f>IF(ISERR(CHOOSE($E$2-基本資料!$B$3+1,'4月29日'!AG33,'4月30日'!AG33,'5月1日'!AG33,'5月2日'!AG33)),"",CHOOSE($E$2-基本資料!$B$3+1,'4月29日'!AG33,'4月30日'!AG33,'5月1日'!AG33,'5月2日'!AG33))</f>
        <v/>
      </c>
      <c r="D33" s="92" t="str">
        <f>IF(ISERR(CHOOSE($E$2-基本資料!$B$3+1,'4月29日'!AH33,'4月30日'!AH33,'5月1日'!AH33,'5月2日'!AH33)),"",CHOOSE($E$2-基本資料!$B$3+1,'4月29日'!AH33,'4月30日'!AH33,'5月1日'!AH33,'5月2日'!AH33))</f>
        <v/>
      </c>
      <c r="E33" s="92" t="str">
        <f>IF(ISERR(CHOOSE($E$2-基本資料!$B$3+1,'4月29日'!AI33,'4月30日'!AI33,'5月1日'!AI33,'5月2日'!AI33)),"",CHOOSE($E$2-基本資料!$B$3+1,'4月29日'!AI33,'4月30日'!AI33,'5月1日'!AI33,'5月2日'!AI33))</f>
        <v/>
      </c>
      <c r="F33" s="93" t="str">
        <f>IF(ISERR(CHOOSE($E$2-基本資料!$B$3+1,'4月29日'!AJ33,'4月30日'!AJ33,'5月1日'!AJ33,'5月2日'!AJ33)),"",CHOOSE($E$2-基本資料!$B$3+1,'4月29日'!AJ33,'4月30日'!AJ33,'5月1日'!AJ33,'5月2日'!AJ33))</f>
        <v/>
      </c>
      <c r="G33" s="46" t="str">
        <f t="shared" si="19"/>
        <v/>
      </c>
      <c r="H33" s="46" t="str">
        <f t="shared" ref="H33:P33" si="34">IF(G33="","",G33+H$3*100/60/24)</f>
        <v/>
      </c>
      <c r="I33" s="46" t="str">
        <f t="shared" si="34"/>
        <v/>
      </c>
      <c r="J33" s="47" t="str">
        <f t="shared" si="34"/>
        <v/>
      </c>
      <c r="K33" s="48" t="str">
        <f t="shared" si="34"/>
        <v/>
      </c>
      <c r="L33" s="46" t="str">
        <f t="shared" si="34"/>
        <v/>
      </c>
      <c r="M33" s="47" t="str">
        <f t="shared" si="34"/>
        <v/>
      </c>
      <c r="N33" s="48" t="str">
        <f t="shared" si="34"/>
        <v/>
      </c>
      <c r="O33" s="46" t="str">
        <f t="shared" si="34"/>
        <v/>
      </c>
      <c r="P33" s="47" t="str">
        <f t="shared" si="34"/>
        <v/>
      </c>
    </row>
    <row r="34" spans="1:16">
      <c r="A34" s="139" t="str">
        <f>A1</f>
        <v>渣打全國業餘高爾夫2014年5月份北區分區月賽</v>
      </c>
      <c r="B34" s="139"/>
      <c r="C34" s="139"/>
      <c r="D34" s="139"/>
      <c r="E34" s="139"/>
      <c r="F34" s="140"/>
      <c r="G34" s="32" t="s">
        <v>152</v>
      </c>
      <c r="H34" s="32">
        <v>10</v>
      </c>
      <c r="I34" s="32">
        <v>11</v>
      </c>
      <c r="J34" s="32">
        <v>12</v>
      </c>
      <c r="K34" s="32">
        <v>13</v>
      </c>
      <c r="L34" s="32">
        <v>14</v>
      </c>
      <c r="M34" s="32">
        <v>15</v>
      </c>
      <c r="N34" s="32">
        <v>16</v>
      </c>
      <c r="O34" s="32">
        <v>17</v>
      </c>
      <c r="P34" s="32">
        <v>18</v>
      </c>
    </row>
    <row r="35" spans="1:16">
      <c r="A35" s="141">
        <f>A2</f>
        <v>1</v>
      </c>
      <c r="B35" s="141"/>
      <c r="C35" s="141"/>
      <c r="D35" s="49"/>
      <c r="E35" s="145">
        <f>E2</f>
        <v>41758</v>
      </c>
      <c r="F35" s="146"/>
      <c r="G35" s="32" t="s">
        <v>153</v>
      </c>
      <c r="H35" s="56">
        <f t="shared" ref="H35:P35" si="35">HLOOKUP(H34,洞別,2)</f>
        <v>5</v>
      </c>
      <c r="I35" s="32">
        <f t="shared" si="35"/>
        <v>3</v>
      </c>
      <c r="J35" s="32">
        <f t="shared" si="35"/>
        <v>4</v>
      </c>
      <c r="K35" s="32">
        <f t="shared" si="35"/>
        <v>4</v>
      </c>
      <c r="L35" s="32">
        <f t="shared" si="35"/>
        <v>5</v>
      </c>
      <c r="M35" s="32">
        <f t="shared" si="35"/>
        <v>4</v>
      </c>
      <c r="N35" s="32">
        <f t="shared" si="35"/>
        <v>3</v>
      </c>
      <c r="O35" s="32">
        <f t="shared" si="35"/>
        <v>4</v>
      </c>
      <c r="P35" s="32">
        <f t="shared" si="35"/>
        <v>4</v>
      </c>
    </row>
    <row r="36" spans="1:16">
      <c r="A36" s="137" t="str">
        <f>A3</f>
        <v>旭陽高爾夫俱樂部</v>
      </c>
      <c r="B36" s="137"/>
      <c r="C36" s="137"/>
      <c r="D36" s="137"/>
      <c r="E36" s="137"/>
      <c r="F36" s="50"/>
      <c r="G36" s="35">
        <v>10</v>
      </c>
      <c r="H36" s="36">
        <f t="shared" ref="H36:P36" si="36">CHOOSE(H35-2,0.12,0.15,0.18)+HLOOKUP(H34,洞別,3,FALSE)/100</f>
        <v>0.18</v>
      </c>
      <c r="I36" s="36">
        <f t="shared" si="36"/>
        <v>0.12</v>
      </c>
      <c r="J36" s="36">
        <f t="shared" si="36"/>
        <v>0.15</v>
      </c>
      <c r="K36" s="36">
        <f t="shared" si="36"/>
        <v>0.15</v>
      </c>
      <c r="L36" s="36">
        <f t="shared" si="36"/>
        <v>0.18</v>
      </c>
      <c r="M36" s="36">
        <f t="shared" si="36"/>
        <v>0.15</v>
      </c>
      <c r="N36" s="36">
        <f t="shared" si="36"/>
        <v>0.12</v>
      </c>
      <c r="O36" s="36">
        <f t="shared" si="36"/>
        <v>0.15</v>
      </c>
      <c r="P36" s="36">
        <f t="shared" si="36"/>
        <v>0.15</v>
      </c>
    </row>
    <row r="37" spans="1:16">
      <c r="A37" s="138" t="s">
        <v>154</v>
      </c>
      <c r="B37" s="51">
        <f t="shared" ref="B37:F51" si="37">B19</f>
        <v>1</v>
      </c>
      <c r="C37" s="54" t="str">
        <f t="shared" si="37"/>
        <v>張榮峻</v>
      </c>
      <c r="D37" s="54" t="str">
        <f t="shared" si="37"/>
        <v>沈威成</v>
      </c>
      <c r="E37" s="54" t="str">
        <f t="shared" si="37"/>
        <v>羅士堯</v>
      </c>
      <c r="F37" s="94" t="str">
        <f t="shared" si="37"/>
        <v>馬齊陽</v>
      </c>
      <c r="G37" s="38">
        <f>IF(B37="","",基本資料!$B$7+(B37-1)*基本資料!$B$8/60/24)</f>
        <v>0.25</v>
      </c>
      <c r="H37" s="38">
        <f t="shared" ref="H37:P37" si="38">IF(G37="","",G37+H$36*100/60/24)</f>
        <v>0.26250000000000001</v>
      </c>
      <c r="I37" s="38">
        <f t="shared" si="38"/>
        <v>0.27083333333333337</v>
      </c>
      <c r="J37" s="39">
        <f t="shared" si="38"/>
        <v>0.28125000000000006</v>
      </c>
      <c r="K37" s="40">
        <f t="shared" si="38"/>
        <v>0.29166666666666674</v>
      </c>
      <c r="L37" s="38">
        <f t="shared" si="38"/>
        <v>0.30416666666666675</v>
      </c>
      <c r="M37" s="39">
        <f t="shared" si="38"/>
        <v>0.31458333333333344</v>
      </c>
      <c r="N37" s="40">
        <f t="shared" si="38"/>
        <v>0.3229166666666668</v>
      </c>
      <c r="O37" s="38">
        <f t="shared" si="38"/>
        <v>0.33333333333333348</v>
      </c>
      <c r="P37" s="39">
        <f t="shared" si="38"/>
        <v>0.34375000000000017</v>
      </c>
    </row>
    <row r="38" spans="1:16">
      <c r="A38" s="138"/>
      <c r="B38" s="52">
        <f t="shared" si="37"/>
        <v>2</v>
      </c>
      <c r="C38" s="84" t="str">
        <f t="shared" si="37"/>
        <v>許育誠</v>
      </c>
      <c r="D38" s="84" t="str">
        <f t="shared" si="37"/>
        <v>陳傑生</v>
      </c>
      <c r="E38" s="84" t="str">
        <f t="shared" si="37"/>
        <v>賀威瑋</v>
      </c>
      <c r="F38" s="95" t="str">
        <f t="shared" si="37"/>
        <v/>
      </c>
      <c r="G38" s="44">
        <f>IF(B38="","",基本資料!$B$7+(B38-1)*基本資料!$B$8/60/24)</f>
        <v>0.25624999999999998</v>
      </c>
      <c r="H38" s="42">
        <f t="shared" ref="H38:P38" si="39">IF(G38="","",G38+H$36*100/60/24)</f>
        <v>0.26874999999999999</v>
      </c>
      <c r="I38" s="42">
        <f t="shared" si="39"/>
        <v>0.27708333333333335</v>
      </c>
      <c r="J38" s="43">
        <f t="shared" si="39"/>
        <v>0.28750000000000003</v>
      </c>
      <c r="K38" s="44">
        <f t="shared" si="39"/>
        <v>0.29791666666666672</v>
      </c>
      <c r="L38" s="42">
        <f t="shared" si="39"/>
        <v>0.31041666666666673</v>
      </c>
      <c r="M38" s="43">
        <f t="shared" si="39"/>
        <v>0.32083333333333341</v>
      </c>
      <c r="N38" s="44">
        <f t="shared" si="39"/>
        <v>0.32916666666666677</v>
      </c>
      <c r="O38" s="42">
        <f t="shared" si="39"/>
        <v>0.33958333333333346</v>
      </c>
      <c r="P38" s="43">
        <f t="shared" si="39"/>
        <v>0.35000000000000014</v>
      </c>
    </row>
    <row r="39" spans="1:16">
      <c r="A39" s="138"/>
      <c r="B39" s="53">
        <f t="shared" si="37"/>
        <v>3</v>
      </c>
      <c r="C39" s="87" t="str">
        <f t="shared" si="37"/>
        <v>何易叡</v>
      </c>
      <c r="D39" s="87" t="str">
        <f t="shared" si="37"/>
        <v>林煒傑</v>
      </c>
      <c r="E39" s="87" t="str">
        <f t="shared" si="37"/>
        <v>葉蔚廷</v>
      </c>
      <c r="F39" s="96" t="str">
        <f t="shared" si="37"/>
        <v>楊　傑</v>
      </c>
      <c r="G39" s="48">
        <f>IF(B39="","",基本資料!$B$7+(B39-1)*基本資料!$B$8/60/24)</f>
        <v>0.26250000000000001</v>
      </c>
      <c r="H39" s="46">
        <f t="shared" ref="H39:P39" si="40">IF(G39="","",G39+H$36*100/60/24)</f>
        <v>0.27500000000000002</v>
      </c>
      <c r="I39" s="46">
        <f t="shared" si="40"/>
        <v>0.28333333333333338</v>
      </c>
      <c r="J39" s="47">
        <f t="shared" si="40"/>
        <v>0.29375000000000007</v>
      </c>
      <c r="K39" s="48">
        <f t="shared" si="40"/>
        <v>0.30416666666666675</v>
      </c>
      <c r="L39" s="46">
        <f t="shared" si="40"/>
        <v>0.31666666666666676</v>
      </c>
      <c r="M39" s="47">
        <f t="shared" si="40"/>
        <v>0.32708333333333345</v>
      </c>
      <c r="N39" s="48">
        <f t="shared" si="40"/>
        <v>0.33541666666666681</v>
      </c>
      <c r="O39" s="46">
        <f t="shared" si="40"/>
        <v>0.34583333333333349</v>
      </c>
      <c r="P39" s="47">
        <f t="shared" si="40"/>
        <v>0.35625000000000018</v>
      </c>
    </row>
    <row r="40" spans="1:16">
      <c r="A40" s="138"/>
      <c r="B40" s="51">
        <f t="shared" si="37"/>
        <v>4</v>
      </c>
      <c r="C40" s="54" t="str">
        <f t="shared" si="37"/>
        <v>張佑健</v>
      </c>
      <c r="D40" s="54" t="str">
        <f t="shared" si="37"/>
        <v>黃冠勳</v>
      </c>
      <c r="E40" s="54" t="str">
        <f t="shared" si="37"/>
        <v>葉　甫</v>
      </c>
      <c r="F40" s="94" t="str">
        <f t="shared" si="37"/>
        <v>方傳崴</v>
      </c>
      <c r="G40" s="38">
        <f>IF(B40="","",基本資料!$B$7+(B40-1)*基本資料!$B$8/60/24)</f>
        <v>0.26874999999999999</v>
      </c>
      <c r="H40" s="38">
        <f t="shared" ref="H40:P40" si="41">IF(G40="","",G40+H$36*100/60/24)</f>
        <v>0.28125</v>
      </c>
      <c r="I40" s="38">
        <f t="shared" si="41"/>
        <v>0.28958333333333336</v>
      </c>
      <c r="J40" s="39">
        <f t="shared" si="41"/>
        <v>0.30000000000000004</v>
      </c>
      <c r="K40" s="40">
        <f t="shared" si="41"/>
        <v>0.31041666666666673</v>
      </c>
      <c r="L40" s="38">
        <f t="shared" si="41"/>
        <v>0.32291666666666674</v>
      </c>
      <c r="M40" s="39">
        <f t="shared" si="41"/>
        <v>0.33333333333333343</v>
      </c>
      <c r="N40" s="40">
        <f t="shared" si="41"/>
        <v>0.34166666666666679</v>
      </c>
      <c r="O40" s="38">
        <f t="shared" si="41"/>
        <v>0.35208333333333347</v>
      </c>
      <c r="P40" s="39">
        <f t="shared" si="41"/>
        <v>0.36250000000000016</v>
      </c>
    </row>
    <row r="41" spans="1:16">
      <c r="A41" s="138"/>
      <c r="B41" s="52">
        <f t="shared" si="37"/>
        <v>5</v>
      </c>
      <c r="C41" s="84" t="str">
        <f t="shared" si="37"/>
        <v>徐仁尉</v>
      </c>
      <c r="D41" s="84" t="str">
        <f t="shared" si="37"/>
        <v>黃千鴻</v>
      </c>
      <c r="E41" s="84" t="str">
        <f t="shared" si="37"/>
        <v>張鈞沂</v>
      </c>
      <c r="F41" s="95" t="str">
        <f t="shared" si="37"/>
        <v>蔡岷宏</v>
      </c>
      <c r="G41" s="42">
        <f>IF(B41="","",基本資料!$B$7+(B41-1)*基本資料!$B$8/60/24)</f>
        <v>0.27500000000000002</v>
      </c>
      <c r="H41" s="42">
        <f t="shared" ref="H41:P41" si="42">IF(G41="","",G41+H$36*100/60/24)</f>
        <v>0.28750000000000003</v>
      </c>
      <c r="I41" s="42">
        <f t="shared" si="42"/>
        <v>0.29583333333333339</v>
      </c>
      <c r="J41" s="43">
        <f t="shared" si="42"/>
        <v>0.30625000000000008</v>
      </c>
      <c r="K41" s="44">
        <f t="shared" si="42"/>
        <v>0.31666666666666676</v>
      </c>
      <c r="L41" s="42">
        <f t="shared" si="42"/>
        <v>0.32916666666666677</v>
      </c>
      <c r="M41" s="43">
        <f t="shared" si="42"/>
        <v>0.33958333333333346</v>
      </c>
      <c r="N41" s="44">
        <f t="shared" si="42"/>
        <v>0.34791666666666682</v>
      </c>
      <c r="O41" s="42">
        <f t="shared" si="42"/>
        <v>0.3583333333333335</v>
      </c>
      <c r="P41" s="43">
        <f t="shared" si="42"/>
        <v>0.36875000000000019</v>
      </c>
    </row>
    <row r="42" spans="1:16">
      <c r="A42" s="138"/>
      <c r="B42" s="53">
        <f t="shared" si="37"/>
        <v>6</v>
      </c>
      <c r="C42" s="87" t="str">
        <f t="shared" si="37"/>
        <v>蔡凱任</v>
      </c>
      <c r="D42" s="87" t="str">
        <f t="shared" si="37"/>
        <v>駱則維</v>
      </c>
      <c r="E42" s="87" t="str">
        <f t="shared" si="37"/>
        <v>巫耀微</v>
      </c>
      <c r="F42" s="96" t="str">
        <f t="shared" si="37"/>
        <v>黃泊淵</v>
      </c>
      <c r="G42" s="46">
        <f>IF(B42="","",基本資料!$B$7+(B42-1)*基本資料!$B$8/60/24)</f>
        <v>0.28125</v>
      </c>
      <c r="H42" s="46">
        <f t="shared" ref="H42:P42" si="43">IF(G42="","",G42+H$36*100/60/24)</f>
        <v>0.29375000000000001</v>
      </c>
      <c r="I42" s="46">
        <f t="shared" si="43"/>
        <v>0.30208333333333337</v>
      </c>
      <c r="J42" s="47">
        <f t="shared" si="43"/>
        <v>0.31250000000000006</v>
      </c>
      <c r="K42" s="48">
        <f t="shared" si="43"/>
        <v>0.32291666666666674</v>
      </c>
      <c r="L42" s="46">
        <f t="shared" si="43"/>
        <v>0.33541666666666675</v>
      </c>
      <c r="M42" s="47">
        <f t="shared" si="43"/>
        <v>0.34583333333333344</v>
      </c>
      <c r="N42" s="48">
        <f t="shared" si="43"/>
        <v>0.3541666666666668</v>
      </c>
      <c r="O42" s="46">
        <f t="shared" si="43"/>
        <v>0.36458333333333348</v>
      </c>
      <c r="P42" s="47">
        <f t="shared" si="43"/>
        <v>0.37500000000000017</v>
      </c>
    </row>
    <row r="43" spans="1:16">
      <c r="A43" s="138"/>
      <c r="B43" s="51">
        <f t="shared" si="37"/>
        <v>7</v>
      </c>
      <c r="C43" s="54" t="str">
        <f t="shared" si="37"/>
        <v>江以晨</v>
      </c>
      <c r="D43" s="54" t="str">
        <f t="shared" si="37"/>
        <v>廖崇廷</v>
      </c>
      <c r="E43" s="54" t="str">
        <f t="shared" si="37"/>
        <v>李昭樺</v>
      </c>
      <c r="F43" s="94" t="str">
        <f t="shared" si="37"/>
        <v>王璽安</v>
      </c>
      <c r="G43" s="40">
        <f>IF(B43="","",基本資料!$B$7+(B43-1)*基本資料!$B$8/60/24)</f>
        <v>0.28749999999999998</v>
      </c>
      <c r="H43" s="38">
        <f t="shared" ref="H43:P43" si="44">IF(G43="","",G43+H$36*100/60/24)</f>
        <v>0.3</v>
      </c>
      <c r="I43" s="38">
        <f t="shared" si="44"/>
        <v>0.30833333333333335</v>
      </c>
      <c r="J43" s="39">
        <f t="shared" si="44"/>
        <v>0.31875000000000003</v>
      </c>
      <c r="K43" s="40">
        <f t="shared" si="44"/>
        <v>0.32916666666666672</v>
      </c>
      <c r="L43" s="38">
        <f t="shared" si="44"/>
        <v>0.34166666666666673</v>
      </c>
      <c r="M43" s="39">
        <f t="shared" si="44"/>
        <v>0.35208333333333341</v>
      </c>
      <c r="N43" s="40">
        <f t="shared" si="44"/>
        <v>0.36041666666666677</v>
      </c>
      <c r="O43" s="38">
        <f t="shared" si="44"/>
        <v>0.37083333333333346</v>
      </c>
      <c r="P43" s="39">
        <f t="shared" si="44"/>
        <v>0.38125000000000014</v>
      </c>
    </row>
    <row r="44" spans="1:16">
      <c r="A44" s="138"/>
      <c r="B44" s="52">
        <f t="shared" si="37"/>
        <v>8</v>
      </c>
      <c r="C44" s="84" t="str">
        <f t="shared" si="37"/>
        <v>林柏毅</v>
      </c>
      <c r="D44" s="84" t="str">
        <f t="shared" si="37"/>
        <v>陳威勝</v>
      </c>
      <c r="E44" s="84" t="str">
        <f t="shared" si="37"/>
        <v>蔡顓至</v>
      </c>
      <c r="F44" s="95" t="str">
        <f t="shared" si="37"/>
        <v>劉威汎</v>
      </c>
      <c r="G44" s="44">
        <f>IF(B44="","",基本資料!$B$7+(B44-1)*基本資料!$B$8/60/24)</f>
        <v>0.29375000000000001</v>
      </c>
      <c r="H44" s="42">
        <f t="shared" ref="H44:P44" si="45">IF(G44="","",G44+H$36*100/60/24)</f>
        <v>0.30625000000000002</v>
      </c>
      <c r="I44" s="42">
        <f t="shared" si="45"/>
        <v>0.31458333333333338</v>
      </c>
      <c r="J44" s="43">
        <f t="shared" si="45"/>
        <v>0.32500000000000007</v>
      </c>
      <c r="K44" s="44">
        <f t="shared" si="45"/>
        <v>0.33541666666666675</v>
      </c>
      <c r="L44" s="42">
        <f t="shared" si="45"/>
        <v>0.34791666666666676</v>
      </c>
      <c r="M44" s="43">
        <f t="shared" si="45"/>
        <v>0.35833333333333345</v>
      </c>
      <c r="N44" s="44">
        <f t="shared" si="45"/>
        <v>0.36666666666666681</v>
      </c>
      <c r="O44" s="42">
        <f t="shared" si="45"/>
        <v>0.37708333333333349</v>
      </c>
      <c r="P44" s="43">
        <f t="shared" si="45"/>
        <v>0.38750000000000018</v>
      </c>
    </row>
    <row r="45" spans="1:16">
      <c r="A45" s="138"/>
      <c r="B45" s="53">
        <f t="shared" si="37"/>
        <v>9</v>
      </c>
      <c r="C45" s="87" t="str">
        <f t="shared" si="37"/>
        <v>鍾力新</v>
      </c>
      <c r="D45" s="87" t="str">
        <f t="shared" si="37"/>
        <v>葉東霖</v>
      </c>
      <c r="E45" s="87" t="str">
        <f t="shared" si="37"/>
        <v>許瑋哲</v>
      </c>
      <c r="F45" s="96" t="str">
        <f t="shared" si="37"/>
        <v/>
      </c>
      <c r="G45" s="48">
        <f>IF(B45="","",基本資料!$B$7+(B45-1)*基本資料!$B$8/60/24)</f>
        <v>0.3</v>
      </c>
      <c r="H45" s="46">
        <f t="shared" ref="H45:P45" si="46">IF(G45="","",G45+H$36*100/60/24)</f>
        <v>0.3125</v>
      </c>
      <c r="I45" s="46">
        <f t="shared" si="46"/>
        <v>0.32083333333333336</v>
      </c>
      <c r="J45" s="47">
        <f t="shared" si="46"/>
        <v>0.33125000000000004</v>
      </c>
      <c r="K45" s="48">
        <f t="shared" si="46"/>
        <v>0.34166666666666673</v>
      </c>
      <c r="L45" s="46">
        <f t="shared" si="46"/>
        <v>0.35416666666666674</v>
      </c>
      <c r="M45" s="47">
        <f t="shared" si="46"/>
        <v>0.36458333333333343</v>
      </c>
      <c r="N45" s="48">
        <f t="shared" si="46"/>
        <v>0.37291666666666679</v>
      </c>
      <c r="O45" s="46">
        <f t="shared" si="46"/>
        <v>0.38333333333333347</v>
      </c>
      <c r="P45" s="47">
        <f t="shared" si="46"/>
        <v>0.39375000000000016</v>
      </c>
    </row>
    <row r="46" spans="1:16">
      <c r="A46" s="138"/>
      <c r="B46" s="51">
        <f t="shared" si="37"/>
        <v>10</v>
      </c>
      <c r="C46" s="54" t="str">
        <f t="shared" si="37"/>
        <v>洪棋剴</v>
      </c>
      <c r="D46" s="54" t="str">
        <f t="shared" si="37"/>
        <v>范智閎</v>
      </c>
      <c r="E46" s="54" t="str">
        <f t="shared" si="37"/>
        <v>陳頎森</v>
      </c>
      <c r="F46" s="94" t="str">
        <f t="shared" si="37"/>
        <v/>
      </c>
      <c r="G46" s="40">
        <f>IF(B46="","",基本資料!$B$7+(B46-1)*基本資料!$B$8/60/24)</f>
        <v>0.30625000000000002</v>
      </c>
      <c r="H46" s="38">
        <f t="shared" ref="H46:P46" si="47">IF(G46="","",G46+H$36*100/60/24)</f>
        <v>0.31875000000000003</v>
      </c>
      <c r="I46" s="38">
        <f t="shared" si="47"/>
        <v>0.32708333333333339</v>
      </c>
      <c r="J46" s="39">
        <f t="shared" si="47"/>
        <v>0.33750000000000008</v>
      </c>
      <c r="K46" s="40">
        <f t="shared" si="47"/>
        <v>0.34791666666666676</v>
      </c>
      <c r="L46" s="38">
        <f t="shared" si="47"/>
        <v>0.36041666666666677</v>
      </c>
      <c r="M46" s="39">
        <f t="shared" si="47"/>
        <v>0.37083333333333346</v>
      </c>
      <c r="N46" s="40">
        <f t="shared" si="47"/>
        <v>0.37916666666666682</v>
      </c>
      <c r="O46" s="38">
        <f t="shared" si="47"/>
        <v>0.3895833333333335</v>
      </c>
      <c r="P46" s="39">
        <f t="shared" si="47"/>
        <v>0.40000000000000019</v>
      </c>
    </row>
    <row r="47" spans="1:16">
      <c r="A47" s="138"/>
      <c r="B47" s="52">
        <f t="shared" si="37"/>
        <v>11</v>
      </c>
      <c r="C47" s="84" t="str">
        <f t="shared" si="37"/>
        <v>林銓泰</v>
      </c>
      <c r="D47" s="84" t="str">
        <f t="shared" si="37"/>
        <v>鄭馨緯</v>
      </c>
      <c r="E47" s="84" t="str">
        <f t="shared" si="37"/>
        <v>朱柏瑞</v>
      </c>
      <c r="F47" s="95" t="str">
        <f t="shared" si="37"/>
        <v/>
      </c>
      <c r="G47" s="44">
        <f>IF(B47="","",基本資料!$B$7+(B47-1)*基本資料!$B$8/60/24)</f>
        <v>0.3125</v>
      </c>
      <c r="H47" s="42">
        <f t="shared" ref="H47:P47" si="48">IF(G47="","",G47+H$36*100/60/24)</f>
        <v>0.32500000000000001</v>
      </c>
      <c r="I47" s="42">
        <f t="shared" si="48"/>
        <v>0.33333333333333337</v>
      </c>
      <c r="J47" s="43">
        <f t="shared" si="48"/>
        <v>0.34375000000000006</v>
      </c>
      <c r="K47" s="44">
        <f t="shared" si="48"/>
        <v>0.35416666666666674</v>
      </c>
      <c r="L47" s="42">
        <f t="shared" si="48"/>
        <v>0.36666666666666675</v>
      </c>
      <c r="M47" s="43">
        <f t="shared" si="48"/>
        <v>0.37708333333333344</v>
      </c>
      <c r="N47" s="44">
        <f t="shared" si="48"/>
        <v>0.3854166666666668</v>
      </c>
      <c r="O47" s="42">
        <f t="shared" si="48"/>
        <v>0.39583333333333348</v>
      </c>
      <c r="P47" s="43">
        <f t="shared" si="48"/>
        <v>0.40625000000000017</v>
      </c>
    </row>
    <row r="48" spans="1:16">
      <c r="A48" s="138"/>
      <c r="B48" s="53">
        <f t="shared" si="37"/>
        <v>12</v>
      </c>
      <c r="C48" s="87" t="str">
        <f t="shared" si="37"/>
        <v>廖家呈</v>
      </c>
      <c r="D48" s="87" t="str">
        <f t="shared" si="37"/>
        <v>黃而夫</v>
      </c>
      <c r="E48" s="87" t="str">
        <f t="shared" si="37"/>
        <v>李明隆</v>
      </c>
      <c r="F48" s="96" t="str">
        <f t="shared" si="37"/>
        <v>黃元甫</v>
      </c>
      <c r="G48" s="48">
        <f>IF(B48="","",基本資料!$B$7+(B48-1)*基本資料!$B$8/60/24)</f>
        <v>0.31874999999999998</v>
      </c>
      <c r="H48" s="46">
        <f t="shared" ref="H48:P48" si="49">IF(G48="","",G48+H$36*100/60/24)</f>
        <v>0.33124999999999999</v>
      </c>
      <c r="I48" s="46">
        <f t="shared" si="49"/>
        <v>0.33958333333333335</v>
      </c>
      <c r="J48" s="47">
        <f t="shared" si="49"/>
        <v>0.35000000000000003</v>
      </c>
      <c r="K48" s="48">
        <f t="shared" si="49"/>
        <v>0.36041666666666672</v>
      </c>
      <c r="L48" s="46">
        <f t="shared" si="49"/>
        <v>0.37291666666666673</v>
      </c>
      <c r="M48" s="47">
        <f t="shared" si="49"/>
        <v>0.38333333333333341</v>
      </c>
      <c r="N48" s="48">
        <f t="shared" si="49"/>
        <v>0.39166666666666677</v>
      </c>
      <c r="O48" s="46">
        <f t="shared" si="49"/>
        <v>0.40208333333333346</v>
      </c>
      <c r="P48" s="47">
        <f t="shared" si="49"/>
        <v>0.41250000000000014</v>
      </c>
    </row>
    <row r="49" spans="1:16">
      <c r="A49" s="138"/>
      <c r="B49" s="51">
        <f t="shared" si="37"/>
        <v>13</v>
      </c>
      <c r="C49" s="54" t="str">
        <f t="shared" si="37"/>
        <v>葉佳胤</v>
      </c>
      <c r="D49" s="54" t="str">
        <f t="shared" si="37"/>
        <v>劉殷睿</v>
      </c>
      <c r="E49" s="54" t="str">
        <f t="shared" si="37"/>
        <v>周子霖</v>
      </c>
      <c r="F49" s="94" t="str">
        <f t="shared" si="37"/>
        <v>歐　洋</v>
      </c>
      <c r="G49" s="40">
        <f>IF(B49="","",基本資料!$B$7+(B49-1)*基本資料!$B$8/60/24)</f>
        <v>0.32500000000000001</v>
      </c>
      <c r="H49" s="38">
        <f t="shared" ref="H49:P49" si="50">IF(G49="","",G49+H$36*100/60/24)</f>
        <v>0.33750000000000002</v>
      </c>
      <c r="I49" s="38">
        <f t="shared" si="50"/>
        <v>0.34583333333333338</v>
      </c>
      <c r="J49" s="39">
        <f t="shared" si="50"/>
        <v>0.35625000000000007</v>
      </c>
      <c r="K49" s="40">
        <f t="shared" si="50"/>
        <v>0.36666666666666675</v>
      </c>
      <c r="L49" s="38">
        <f t="shared" si="50"/>
        <v>0.37916666666666676</v>
      </c>
      <c r="M49" s="39">
        <f t="shared" si="50"/>
        <v>0.38958333333333345</v>
      </c>
      <c r="N49" s="40">
        <f t="shared" si="50"/>
        <v>0.39791666666666681</v>
      </c>
      <c r="O49" s="38">
        <f t="shared" si="50"/>
        <v>0.40833333333333349</v>
      </c>
      <c r="P49" s="39">
        <f t="shared" si="50"/>
        <v>0.41875000000000018</v>
      </c>
    </row>
    <row r="50" spans="1:16">
      <c r="A50" s="138"/>
      <c r="B50" s="52">
        <f t="shared" si="37"/>
        <v>14</v>
      </c>
      <c r="C50" s="84" t="str">
        <f t="shared" si="37"/>
        <v>廖庭毅</v>
      </c>
      <c r="D50" s="84" t="str">
        <f t="shared" si="37"/>
        <v>陳佑宇</v>
      </c>
      <c r="E50" s="84" t="str">
        <f t="shared" si="37"/>
        <v>吳允植</v>
      </c>
      <c r="F50" s="95" t="str">
        <f t="shared" si="37"/>
        <v>廖崇漢</v>
      </c>
      <c r="G50" s="44">
        <f>IF(B50="","",基本資料!$B$7+(B50-1)*基本資料!$B$8/60/24)</f>
        <v>0.33124999999999999</v>
      </c>
      <c r="H50" s="42">
        <f t="shared" ref="H50:P50" si="51">IF(G50="","",G50+H$36*100/60/24)</f>
        <v>0.34375</v>
      </c>
      <c r="I50" s="42">
        <f t="shared" si="51"/>
        <v>0.35208333333333336</v>
      </c>
      <c r="J50" s="43">
        <f t="shared" si="51"/>
        <v>0.36250000000000004</v>
      </c>
      <c r="K50" s="44">
        <f t="shared" si="51"/>
        <v>0.37291666666666673</v>
      </c>
      <c r="L50" s="42">
        <f t="shared" si="51"/>
        <v>0.38541666666666674</v>
      </c>
      <c r="M50" s="43">
        <f t="shared" si="51"/>
        <v>0.39583333333333343</v>
      </c>
      <c r="N50" s="44">
        <f t="shared" si="51"/>
        <v>0.40416666666666679</v>
      </c>
      <c r="O50" s="42">
        <f t="shared" si="51"/>
        <v>0.41458333333333347</v>
      </c>
      <c r="P50" s="43">
        <f t="shared" si="51"/>
        <v>0.42500000000000016</v>
      </c>
    </row>
    <row r="51" spans="1:16">
      <c r="A51" s="138"/>
      <c r="B51" s="53" t="str">
        <f t="shared" si="37"/>
        <v/>
      </c>
      <c r="C51" s="87" t="str">
        <f t="shared" si="37"/>
        <v/>
      </c>
      <c r="D51" s="87" t="str">
        <f t="shared" si="37"/>
        <v/>
      </c>
      <c r="E51" s="87" t="str">
        <f t="shared" si="37"/>
        <v/>
      </c>
      <c r="F51" s="96" t="str">
        <f t="shared" si="37"/>
        <v/>
      </c>
      <c r="G51" s="48" t="str">
        <f>IF(B51="","",基本資料!$B$7+(B51-1)*基本資料!$B$8/60/24)</f>
        <v/>
      </c>
      <c r="H51" s="46" t="str">
        <f t="shared" ref="H51:P51" si="52">IF(G51="","",G51+H$36*100/60/24)</f>
        <v/>
      </c>
      <c r="I51" s="46" t="str">
        <f t="shared" si="52"/>
        <v/>
      </c>
      <c r="J51" s="47" t="str">
        <f t="shared" si="52"/>
        <v/>
      </c>
      <c r="K51" s="48" t="str">
        <f t="shared" si="52"/>
        <v/>
      </c>
      <c r="L51" s="46" t="str">
        <f t="shared" si="52"/>
        <v/>
      </c>
      <c r="M51" s="47" t="str">
        <f t="shared" si="52"/>
        <v/>
      </c>
      <c r="N51" s="48" t="str">
        <f t="shared" si="52"/>
        <v/>
      </c>
      <c r="O51" s="46" t="str">
        <f t="shared" si="52"/>
        <v/>
      </c>
      <c r="P51" s="47" t="str">
        <f t="shared" si="52"/>
        <v/>
      </c>
    </row>
    <row r="52" spans="1:16">
      <c r="A52" s="138" t="s">
        <v>150</v>
      </c>
      <c r="B52" s="51">
        <f t="shared" ref="B52:F66" si="53">B4</f>
        <v>1</v>
      </c>
      <c r="C52" s="54" t="str">
        <f t="shared" si="53"/>
        <v>安禾佑</v>
      </c>
      <c r="D52" s="54" t="str">
        <f t="shared" si="53"/>
        <v>曾　楨</v>
      </c>
      <c r="E52" s="54" t="str">
        <f t="shared" si="53"/>
        <v>鄭心瑋</v>
      </c>
      <c r="F52" s="94" t="str">
        <f t="shared" si="53"/>
        <v>黃亭瑄</v>
      </c>
      <c r="G52" s="40">
        <f t="shared" ref="G52:G66" si="54">IF(B52="","",P4+5/60/24)</f>
        <v>0.34722222222222238</v>
      </c>
      <c r="H52" s="38">
        <f t="shared" ref="H52:P52" si="55">IF(G52="","",G52+H$36*100/60/24)</f>
        <v>0.35972222222222239</v>
      </c>
      <c r="I52" s="38">
        <f t="shared" si="55"/>
        <v>0.36805555555555575</v>
      </c>
      <c r="J52" s="39">
        <f t="shared" si="55"/>
        <v>0.37847222222222243</v>
      </c>
      <c r="K52" s="40">
        <f t="shared" si="55"/>
        <v>0.38888888888888912</v>
      </c>
      <c r="L52" s="38">
        <f t="shared" si="55"/>
        <v>0.40138888888888913</v>
      </c>
      <c r="M52" s="39">
        <f t="shared" si="55"/>
        <v>0.41180555555555581</v>
      </c>
      <c r="N52" s="40">
        <f t="shared" si="55"/>
        <v>0.42013888888888917</v>
      </c>
      <c r="O52" s="38">
        <f t="shared" si="55"/>
        <v>0.43055555555555586</v>
      </c>
      <c r="P52" s="39">
        <f t="shared" si="55"/>
        <v>0.44097222222222254</v>
      </c>
    </row>
    <row r="53" spans="1:16">
      <c r="A53" s="138"/>
      <c r="B53" s="52">
        <f t="shared" si="53"/>
        <v>2</v>
      </c>
      <c r="C53" s="84" t="str">
        <f t="shared" si="53"/>
        <v>劉芃姍</v>
      </c>
      <c r="D53" s="84" t="str">
        <f t="shared" si="53"/>
        <v>唐佳佑</v>
      </c>
      <c r="E53" s="84" t="str">
        <f t="shared" si="53"/>
        <v>黃楷雯</v>
      </c>
      <c r="F53" s="95" t="str">
        <f t="shared" si="53"/>
        <v>賴思彤</v>
      </c>
      <c r="G53" s="44">
        <f t="shared" si="54"/>
        <v>0.35347222222222235</v>
      </c>
      <c r="H53" s="42">
        <f t="shared" ref="H53:P53" si="56">IF(G53="","",G53+H$36*100/60/24)</f>
        <v>0.36597222222222237</v>
      </c>
      <c r="I53" s="42">
        <f t="shared" si="56"/>
        <v>0.37430555555555572</v>
      </c>
      <c r="J53" s="43">
        <f t="shared" si="56"/>
        <v>0.38472222222222241</v>
      </c>
      <c r="K53" s="44">
        <f t="shared" si="56"/>
        <v>0.39513888888888909</v>
      </c>
      <c r="L53" s="42">
        <f t="shared" si="56"/>
        <v>0.40763888888888911</v>
      </c>
      <c r="M53" s="43">
        <f t="shared" si="56"/>
        <v>0.41805555555555579</v>
      </c>
      <c r="N53" s="44">
        <f t="shared" si="56"/>
        <v>0.42638888888888915</v>
      </c>
      <c r="O53" s="42">
        <f t="shared" si="56"/>
        <v>0.43680555555555584</v>
      </c>
      <c r="P53" s="43">
        <f t="shared" si="56"/>
        <v>0.44722222222222252</v>
      </c>
    </row>
    <row r="54" spans="1:16">
      <c r="A54" s="138"/>
      <c r="B54" s="53">
        <f t="shared" si="53"/>
        <v>3</v>
      </c>
      <c r="C54" s="87" t="str">
        <f t="shared" si="53"/>
        <v>劉可艾</v>
      </c>
      <c r="D54" s="87" t="str">
        <f t="shared" si="53"/>
        <v>周書羽</v>
      </c>
      <c r="E54" s="87" t="str">
        <f t="shared" si="53"/>
        <v>尤芯葦</v>
      </c>
      <c r="F54" s="96" t="str">
        <f t="shared" si="53"/>
        <v>傅　筑</v>
      </c>
      <c r="G54" s="48">
        <f t="shared" si="54"/>
        <v>0.35972222222222239</v>
      </c>
      <c r="H54" s="46">
        <f t="shared" ref="H54:P54" si="57">IF(G54="","",G54+H$36*100/60/24)</f>
        <v>0.3722222222222224</v>
      </c>
      <c r="I54" s="46">
        <f t="shared" si="57"/>
        <v>0.38055555555555576</v>
      </c>
      <c r="J54" s="47">
        <f t="shared" si="57"/>
        <v>0.39097222222222244</v>
      </c>
      <c r="K54" s="48">
        <f t="shared" si="57"/>
        <v>0.40138888888888913</v>
      </c>
      <c r="L54" s="46">
        <f t="shared" si="57"/>
        <v>0.41388888888888914</v>
      </c>
      <c r="M54" s="47">
        <f t="shared" si="57"/>
        <v>0.42430555555555582</v>
      </c>
      <c r="N54" s="48">
        <f t="shared" si="57"/>
        <v>0.43263888888888918</v>
      </c>
      <c r="O54" s="46">
        <f t="shared" si="57"/>
        <v>0.44305555555555587</v>
      </c>
      <c r="P54" s="47">
        <f t="shared" si="57"/>
        <v>0.45347222222222255</v>
      </c>
    </row>
    <row r="55" spans="1:16">
      <c r="A55" s="138"/>
      <c r="B55" s="51">
        <f t="shared" si="53"/>
        <v>4</v>
      </c>
      <c r="C55" s="54" t="str">
        <f t="shared" si="53"/>
        <v>陳宗侖</v>
      </c>
      <c r="D55" s="54" t="str">
        <f t="shared" si="53"/>
        <v>葉宇桓</v>
      </c>
      <c r="E55" s="54" t="str">
        <f t="shared" si="53"/>
        <v>林凡凱</v>
      </c>
      <c r="F55" s="94" t="str">
        <f t="shared" si="53"/>
        <v/>
      </c>
      <c r="G55" s="40">
        <f t="shared" si="54"/>
        <v>0.36597222222222237</v>
      </c>
      <c r="H55" s="38">
        <f t="shared" ref="H55:P55" si="58">IF(G55="","",G55+H$36*100/60/24)</f>
        <v>0.37847222222222238</v>
      </c>
      <c r="I55" s="38">
        <f t="shared" si="58"/>
        <v>0.38680555555555574</v>
      </c>
      <c r="J55" s="39">
        <f t="shared" si="58"/>
        <v>0.39722222222222242</v>
      </c>
      <c r="K55" s="40">
        <f t="shared" si="58"/>
        <v>0.40763888888888911</v>
      </c>
      <c r="L55" s="38">
        <f t="shared" si="58"/>
        <v>0.42013888888888912</v>
      </c>
      <c r="M55" s="39">
        <f t="shared" si="58"/>
        <v>0.4305555555555558</v>
      </c>
      <c r="N55" s="40">
        <f t="shared" si="58"/>
        <v>0.43888888888888916</v>
      </c>
      <c r="O55" s="38">
        <f t="shared" si="58"/>
        <v>0.44930555555555585</v>
      </c>
      <c r="P55" s="39">
        <f t="shared" si="58"/>
        <v>0.45972222222222253</v>
      </c>
    </row>
    <row r="56" spans="1:16">
      <c r="A56" s="138"/>
      <c r="B56" s="52">
        <f t="shared" si="53"/>
        <v>5</v>
      </c>
      <c r="C56" s="84" t="str">
        <f t="shared" si="53"/>
        <v>劉彧丞</v>
      </c>
      <c r="D56" s="84" t="str">
        <f t="shared" si="53"/>
        <v>陳宣佾</v>
      </c>
      <c r="E56" s="84" t="str">
        <f t="shared" si="53"/>
        <v>謝佳叡</v>
      </c>
      <c r="F56" s="95" t="str">
        <f t="shared" si="53"/>
        <v/>
      </c>
      <c r="G56" s="44">
        <f t="shared" si="54"/>
        <v>0.3722222222222224</v>
      </c>
      <c r="H56" s="42">
        <f t="shared" ref="H56:P56" si="59">IF(G56="","",G56+H$36*100/60/24)</f>
        <v>0.38472222222222241</v>
      </c>
      <c r="I56" s="42">
        <f t="shared" si="59"/>
        <v>0.39305555555555577</v>
      </c>
      <c r="J56" s="43">
        <f t="shared" si="59"/>
        <v>0.40347222222222245</v>
      </c>
      <c r="K56" s="44">
        <f t="shared" si="59"/>
        <v>0.41388888888888914</v>
      </c>
      <c r="L56" s="42">
        <f t="shared" si="59"/>
        <v>0.42638888888888915</v>
      </c>
      <c r="M56" s="43">
        <f t="shared" si="59"/>
        <v>0.43680555555555584</v>
      </c>
      <c r="N56" s="44">
        <f t="shared" si="59"/>
        <v>0.44513888888888919</v>
      </c>
      <c r="O56" s="42">
        <f t="shared" si="59"/>
        <v>0.45555555555555588</v>
      </c>
      <c r="P56" s="43">
        <f t="shared" si="59"/>
        <v>0.46597222222222257</v>
      </c>
    </row>
    <row r="57" spans="1:16">
      <c r="A57" s="138"/>
      <c r="B57" s="53">
        <f t="shared" si="53"/>
        <v>6</v>
      </c>
      <c r="C57" s="87" t="str">
        <f t="shared" si="53"/>
        <v>黃伯恩</v>
      </c>
      <c r="D57" s="87" t="str">
        <f t="shared" si="53"/>
        <v>黃至晨</v>
      </c>
      <c r="E57" s="87" t="str">
        <f t="shared" si="53"/>
        <v>林宸諒</v>
      </c>
      <c r="F57" s="96" t="str">
        <f t="shared" si="53"/>
        <v>鄧庭宇</v>
      </c>
      <c r="G57" s="48">
        <f t="shared" si="54"/>
        <v>0.37847222222222238</v>
      </c>
      <c r="H57" s="46">
        <f t="shared" ref="H57:P57" si="60">IF(G57="","",G57+H$36*100/60/24)</f>
        <v>0.39097222222222239</v>
      </c>
      <c r="I57" s="46">
        <f t="shared" si="60"/>
        <v>0.39930555555555575</v>
      </c>
      <c r="J57" s="47">
        <f t="shared" si="60"/>
        <v>0.40972222222222243</v>
      </c>
      <c r="K57" s="48">
        <f t="shared" si="60"/>
        <v>0.42013888888888912</v>
      </c>
      <c r="L57" s="46">
        <f t="shared" si="60"/>
        <v>0.43263888888888913</v>
      </c>
      <c r="M57" s="47">
        <f t="shared" si="60"/>
        <v>0.44305555555555581</v>
      </c>
      <c r="N57" s="48">
        <f t="shared" si="60"/>
        <v>0.45138888888888917</v>
      </c>
      <c r="O57" s="46">
        <f t="shared" si="60"/>
        <v>0.46180555555555586</v>
      </c>
      <c r="P57" s="47">
        <f t="shared" si="60"/>
        <v>0.47222222222222254</v>
      </c>
    </row>
    <row r="58" spans="1:16">
      <c r="A58" s="138"/>
      <c r="B58" s="51">
        <f t="shared" si="53"/>
        <v>7</v>
      </c>
      <c r="C58" s="54" t="str">
        <f t="shared" si="53"/>
        <v>張倚嘉</v>
      </c>
      <c r="D58" s="54" t="str">
        <f t="shared" si="53"/>
        <v>張予禎</v>
      </c>
      <c r="E58" s="54" t="str">
        <f t="shared" si="53"/>
        <v>唐瑋安</v>
      </c>
      <c r="F58" s="94" t="str">
        <f t="shared" si="53"/>
        <v/>
      </c>
      <c r="G58" s="40">
        <f t="shared" si="54"/>
        <v>0.38472222222222235</v>
      </c>
      <c r="H58" s="38">
        <f t="shared" ref="H58:P58" si="61">IF(G58="","",G58+H$36*100/60/24)</f>
        <v>0.39722222222222237</v>
      </c>
      <c r="I58" s="38">
        <f t="shared" si="61"/>
        <v>0.40555555555555572</v>
      </c>
      <c r="J58" s="39">
        <f t="shared" si="61"/>
        <v>0.41597222222222241</v>
      </c>
      <c r="K58" s="40">
        <f t="shared" si="61"/>
        <v>0.42638888888888909</v>
      </c>
      <c r="L58" s="38">
        <f t="shared" si="61"/>
        <v>0.43888888888888911</v>
      </c>
      <c r="M58" s="39">
        <f t="shared" si="61"/>
        <v>0.44930555555555579</v>
      </c>
      <c r="N58" s="40">
        <f t="shared" si="61"/>
        <v>0.45763888888888915</v>
      </c>
      <c r="O58" s="38">
        <f t="shared" si="61"/>
        <v>0.46805555555555584</v>
      </c>
      <c r="P58" s="39">
        <f t="shared" si="61"/>
        <v>0.47847222222222252</v>
      </c>
    </row>
    <row r="59" spans="1:16">
      <c r="A59" s="138"/>
      <c r="B59" s="52">
        <f t="shared" si="53"/>
        <v>8</v>
      </c>
      <c r="C59" s="84" t="str">
        <f t="shared" si="53"/>
        <v>駱蔓萱</v>
      </c>
      <c r="D59" s="84" t="str">
        <f t="shared" si="53"/>
        <v>溫茜婷</v>
      </c>
      <c r="E59" s="84" t="str">
        <f t="shared" si="53"/>
        <v>劉慧庭</v>
      </c>
      <c r="F59" s="95" t="str">
        <f t="shared" si="53"/>
        <v/>
      </c>
      <c r="G59" s="44">
        <f t="shared" si="54"/>
        <v>0.39097222222222239</v>
      </c>
      <c r="H59" s="42">
        <f t="shared" ref="H59:P59" si="62">IF(G59="","",G59+H$36*100/60/24)</f>
        <v>0.4034722222222224</v>
      </c>
      <c r="I59" s="42">
        <f t="shared" si="62"/>
        <v>0.41180555555555576</v>
      </c>
      <c r="J59" s="43">
        <f t="shared" si="62"/>
        <v>0.42222222222222244</v>
      </c>
      <c r="K59" s="44">
        <f t="shared" si="62"/>
        <v>0.43263888888888913</v>
      </c>
      <c r="L59" s="42">
        <f t="shared" si="62"/>
        <v>0.44513888888888914</v>
      </c>
      <c r="M59" s="43">
        <f t="shared" si="62"/>
        <v>0.45555555555555582</v>
      </c>
      <c r="N59" s="44">
        <f t="shared" si="62"/>
        <v>0.46388888888888918</v>
      </c>
      <c r="O59" s="42">
        <f t="shared" si="62"/>
        <v>0.47430555555555587</v>
      </c>
      <c r="P59" s="43">
        <f t="shared" si="62"/>
        <v>0.48472222222222255</v>
      </c>
    </row>
    <row r="60" spans="1:16">
      <c r="A60" s="138"/>
      <c r="B60" s="53">
        <f t="shared" si="53"/>
        <v>9</v>
      </c>
      <c r="C60" s="87" t="str">
        <f t="shared" si="53"/>
        <v>賴怡廷</v>
      </c>
      <c r="D60" s="87" t="str">
        <f t="shared" si="53"/>
        <v>李佳琳</v>
      </c>
      <c r="E60" s="87" t="str">
        <f t="shared" si="53"/>
        <v>溫　娣</v>
      </c>
      <c r="F60" s="96" t="str">
        <f t="shared" si="53"/>
        <v>佐佐木雪繪</v>
      </c>
      <c r="G60" s="48">
        <f t="shared" si="54"/>
        <v>0.39722222222222237</v>
      </c>
      <c r="H60" s="46">
        <f t="shared" ref="H60:P60" si="63">IF(G60="","",G60+H$36*100/60/24)</f>
        <v>0.40972222222222238</v>
      </c>
      <c r="I60" s="46">
        <f t="shared" si="63"/>
        <v>0.41805555555555574</v>
      </c>
      <c r="J60" s="47">
        <f t="shared" si="63"/>
        <v>0.42847222222222242</v>
      </c>
      <c r="K60" s="48">
        <f t="shared" si="63"/>
        <v>0.43888888888888911</v>
      </c>
      <c r="L60" s="46">
        <f t="shared" si="63"/>
        <v>0.45138888888888912</v>
      </c>
      <c r="M60" s="47">
        <f t="shared" si="63"/>
        <v>0.4618055555555558</v>
      </c>
      <c r="N60" s="48">
        <f t="shared" si="63"/>
        <v>0.47013888888888916</v>
      </c>
      <c r="O60" s="46">
        <f t="shared" si="63"/>
        <v>0.48055555555555585</v>
      </c>
      <c r="P60" s="47">
        <f t="shared" si="63"/>
        <v>0.49097222222222253</v>
      </c>
    </row>
    <row r="61" spans="1:16">
      <c r="A61" s="138"/>
      <c r="B61" s="51">
        <f t="shared" si="53"/>
        <v>10</v>
      </c>
      <c r="C61" s="54" t="str">
        <f t="shared" si="53"/>
        <v>張　筠</v>
      </c>
      <c r="D61" s="54" t="str">
        <f t="shared" si="53"/>
        <v>李昱伶</v>
      </c>
      <c r="E61" s="54" t="str">
        <f t="shared" si="53"/>
        <v>石澄璇</v>
      </c>
      <c r="F61" s="94" t="str">
        <f t="shared" si="53"/>
        <v>戴嘉汶</v>
      </c>
      <c r="G61" s="40">
        <f t="shared" si="54"/>
        <v>0.4034722222222224</v>
      </c>
      <c r="H61" s="38">
        <f t="shared" ref="H61:P61" si="64">IF(G61="","",G61+H$36*100/60/24)</f>
        <v>0.41597222222222241</v>
      </c>
      <c r="I61" s="38">
        <f t="shared" si="64"/>
        <v>0.42430555555555577</v>
      </c>
      <c r="J61" s="39">
        <f t="shared" si="64"/>
        <v>0.43472222222222245</v>
      </c>
      <c r="K61" s="40">
        <f t="shared" si="64"/>
        <v>0.44513888888888914</v>
      </c>
      <c r="L61" s="38">
        <f t="shared" si="64"/>
        <v>0.45763888888888915</v>
      </c>
      <c r="M61" s="39">
        <f t="shared" si="64"/>
        <v>0.46805555555555584</v>
      </c>
      <c r="N61" s="40">
        <f t="shared" si="64"/>
        <v>0.47638888888888919</v>
      </c>
      <c r="O61" s="38">
        <f t="shared" si="64"/>
        <v>0.48680555555555588</v>
      </c>
      <c r="P61" s="39">
        <f t="shared" si="64"/>
        <v>0.49722222222222257</v>
      </c>
    </row>
    <row r="62" spans="1:16">
      <c r="A62" s="138"/>
      <c r="B62" s="52">
        <f t="shared" si="53"/>
        <v>11</v>
      </c>
      <c r="C62" s="84" t="str">
        <f t="shared" si="53"/>
        <v>郭涵涓</v>
      </c>
      <c r="D62" s="84" t="str">
        <f t="shared" si="53"/>
        <v>毛怜絜</v>
      </c>
      <c r="E62" s="84" t="str">
        <f t="shared" si="53"/>
        <v>張　琳</v>
      </c>
      <c r="F62" s="95" t="str">
        <f t="shared" si="53"/>
        <v>周咨佑</v>
      </c>
      <c r="G62" s="44">
        <f t="shared" si="54"/>
        <v>0.40972222222222238</v>
      </c>
      <c r="H62" s="42">
        <f t="shared" ref="H62:P62" si="65">IF(G62="","",G62+H$36*100/60/24)</f>
        <v>0.42222222222222239</v>
      </c>
      <c r="I62" s="42">
        <f t="shared" si="65"/>
        <v>0.43055555555555575</v>
      </c>
      <c r="J62" s="43">
        <f t="shared" si="65"/>
        <v>0.44097222222222243</v>
      </c>
      <c r="K62" s="44">
        <f t="shared" si="65"/>
        <v>0.45138888888888912</v>
      </c>
      <c r="L62" s="42">
        <f t="shared" si="65"/>
        <v>0.46388888888888913</v>
      </c>
      <c r="M62" s="43">
        <f t="shared" si="65"/>
        <v>0.47430555555555581</v>
      </c>
      <c r="N62" s="44">
        <f t="shared" si="65"/>
        <v>0.48263888888888917</v>
      </c>
      <c r="O62" s="42">
        <f t="shared" si="65"/>
        <v>0.49305555555555586</v>
      </c>
      <c r="P62" s="43">
        <f t="shared" si="65"/>
        <v>0.50347222222222254</v>
      </c>
    </row>
    <row r="63" spans="1:16">
      <c r="A63" s="138"/>
      <c r="B63" s="53">
        <f t="shared" si="53"/>
        <v>12</v>
      </c>
      <c r="C63" s="87" t="str">
        <f t="shared" si="53"/>
        <v>黃筠筑</v>
      </c>
      <c r="D63" s="87" t="str">
        <f t="shared" si="53"/>
        <v>陳　萱</v>
      </c>
      <c r="E63" s="87" t="str">
        <f t="shared" si="53"/>
        <v>吳佳瑩</v>
      </c>
      <c r="F63" s="96" t="str">
        <f t="shared" si="53"/>
        <v>梁祺芬</v>
      </c>
      <c r="G63" s="48">
        <f t="shared" si="54"/>
        <v>0.41597222222222235</v>
      </c>
      <c r="H63" s="46">
        <f t="shared" ref="H63:P63" si="66">IF(G63="","",G63+H$36*100/60/24)</f>
        <v>0.42847222222222237</v>
      </c>
      <c r="I63" s="46">
        <f t="shared" si="66"/>
        <v>0.43680555555555572</v>
      </c>
      <c r="J63" s="47">
        <f t="shared" si="66"/>
        <v>0.44722222222222241</v>
      </c>
      <c r="K63" s="48">
        <f t="shared" si="66"/>
        <v>0.45763888888888909</v>
      </c>
      <c r="L63" s="46">
        <f t="shared" si="66"/>
        <v>0.47013888888888911</v>
      </c>
      <c r="M63" s="47">
        <f t="shared" si="66"/>
        <v>0.48055555555555579</v>
      </c>
      <c r="N63" s="48">
        <f t="shared" si="66"/>
        <v>0.48888888888888915</v>
      </c>
      <c r="O63" s="46">
        <f t="shared" si="66"/>
        <v>0.49930555555555584</v>
      </c>
      <c r="P63" s="47">
        <f t="shared" si="66"/>
        <v>0.50972222222222252</v>
      </c>
    </row>
    <row r="64" spans="1:16">
      <c r="A64" s="138"/>
      <c r="B64" s="51" t="str">
        <f t="shared" si="53"/>
        <v/>
      </c>
      <c r="C64" s="54" t="str">
        <f t="shared" si="53"/>
        <v/>
      </c>
      <c r="D64" s="54" t="str">
        <f t="shared" si="53"/>
        <v/>
      </c>
      <c r="E64" s="54" t="str">
        <f t="shared" si="53"/>
        <v/>
      </c>
      <c r="F64" s="94" t="str">
        <f t="shared" si="53"/>
        <v/>
      </c>
      <c r="G64" s="40" t="str">
        <f t="shared" si="54"/>
        <v/>
      </c>
      <c r="H64" s="38" t="str">
        <f t="shared" ref="H64:P64" si="67">IF(G64="","",G64+H$36*100/60/24)</f>
        <v/>
      </c>
      <c r="I64" s="38" t="str">
        <f t="shared" si="67"/>
        <v/>
      </c>
      <c r="J64" s="39" t="str">
        <f t="shared" si="67"/>
        <v/>
      </c>
      <c r="K64" s="40" t="str">
        <f t="shared" si="67"/>
        <v/>
      </c>
      <c r="L64" s="38" t="str">
        <f t="shared" si="67"/>
        <v/>
      </c>
      <c r="M64" s="39" t="str">
        <f t="shared" si="67"/>
        <v/>
      </c>
      <c r="N64" s="40" t="str">
        <f t="shared" si="67"/>
        <v/>
      </c>
      <c r="O64" s="38" t="str">
        <f t="shared" si="67"/>
        <v/>
      </c>
      <c r="P64" s="39" t="str">
        <f t="shared" si="67"/>
        <v/>
      </c>
    </row>
    <row r="65" spans="1:16">
      <c r="A65" s="138"/>
      <c r="B65" s="52" t="str">
        <f t="shared" si="53"/>
        <v/>
      </c>
      <c r="C65" s="84" t="str">
        <f t="shared" si="53"/>
        <v/>
      </c>
      <c r="D65" s="84" t="str">
        <f t="shared" si="53"/>
        <v/>
      </c>
      <c r="E65" s="84" t="str">
        <f t="shared" si="53"/>
        <v/>
      </c>
      <c r="F65" s="95" t="str">
        <f t="shared" si="53"/>
        <v/>
      </c>
      <c r="G65" s="44" t="str">
        <f t="shared" si="54"/>
        <v/>
      </c>
      <c r="H65" s="42" t="str">
        <f t="shared" ref="H65:P65" si="68">IF(G65="","",G65+H$36*100/60/24)</f>
        <v/>
      </c>
      <c r="I65" s="42" t="str">
        <f t="shared" si="68"/>
        <v/>
      </c>
      <c r="J65" s="43" t="str">
        <f t="shared" si="68"/>
        <v/>
      </c>
      <c r="K65" s="44" t="str">
        <f t="shared" si="68"/>
        <v/>
      </c>
      <c r="L65" s="42" t="str">
        <f t="shared" si="68"/>
        <v/>
      </c>
      <c r="M65" s="43" t="str">
        <f t="shared" si="68"/>
        <v/>
      </c>
      <c r="N65" s="44" t="str">
        <f t="shared" si="68"/>
        <v/>
      </c>
      <c r="O65" s="42" t="str">
        <f t="shared" si="68"/>
        <v/>
      </c>
      <c r="P65" s="43" t="str">
        <f t="shared" si="68"/>
        <v/>
      </c>
    </row>
    <row r="66" spans="1:16">
      <c r="A66" s="138"/>
      <c r="B66" s="53" t="str">
        <f t="shared" si="53"/>
        <v/>
      </c>
      <c r="C66" s="87" t="str">
        <f t="shared" si="53"/>
        <v/>
      </c>
      <c r="D66" s="87" t="str">
        <f t="shared" si="53"/>
        <v/>
      </c>
      <c r="E66" s="87" t="str">
        <f t="shared" si="53"/>
        <v/>
      </c>
      <c r="F66" s="96" t="str">
        <f t="shared" si="53"/>
        <v/>
      </c>
      <c r="G66" s="48" t="str">
        <f t="shared" si="54"/>
        <v/>
      </c>
      <c r="H66" s="46" t="str">
        <f t="shared" ref="H66:P66" si="69">IF(G66="","",G66+H$36*100/60/24)</f>
        <v/>
      </c>
      <c r="I66" s="46" t="str">
        <f t="shared" si="69"/>
        <v/>
      </c>
      <c r="J66" s="47" t="str">
        <f t="shared" si="69"/>
        <v/>
      </c>
      <c r="K66" s="48" t="str">
        <f t="shared" si="69"/>
        <v/>
      </c>
      <c r="L66" s="46" t="str">
        <f t="shared" si="69"/>
        <v/>
      </c>
      <c r="M66" s="47" t="str">
        <f t="shared" si="69"/>
        <v/>
      </c>
      <c r="N66" s="48" t="str">
        <f t="shared" si="69"/>
        <v/>
      </c>
      <c r="O66" s="46" t="str">
        <f t="shared" si="69"/>
        <v/>
      </c>
      <c r="P66" s="47" t="str">
        <f t="shared" si="69"/>
        <v/>
      </c>
    </row>
  </sheetData>
  <mergeCells count="12">
    <mergeCell ref="A36:E36"/>
    <mergeCell ref="A37:A51"/>
    <mergeCell ref="A52:A66"/>
    <mergeCell ref="A1:F1"/>
    <mergeCell ref="A2:C2"/>
    <mergeCell ref="E2:F2"/>
    <mergeCell ref="A3:E3"/>
    <mergeCell ref="A4:A18"/>
    <mergeCell ref="A19:A33"/>
    <mergeCell ref="A34:F34"/>
    <mergeCell ref="A35:C35"/>
    <mergeCell ref="E35:F35"/>
  </mergeCells>
  <phoneticPr fontId="1" type="noConversion"/>
  <dataValidations count="1">
    <dataValidation type="list" allowBlank="1" showInputMessage="1" showErrorMessage="1" sqref="E2:F2">
      <formula1>$R$1:$R$5</formula1>
    </dataValidation>
  </dataValidations>
  <printOptions horizontalCentered="1" verticalCentered="1"/>
  <pageMargins left="0" right="0" top="0.19685039370078741" bottom="0.19685039370078741" header="0.31496062992125984" footer="0.31496062992125984"/>
  <pageSetup paperSize="9" scale="7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7</vt:i4>
      </vt:variant>
    </vt:vector>
  </HeadingPairs>
  <TitlesOfParts>
    <vt:vector size="13" baseType="lpstr">
      <vt:lpstr>基本資料</vt:lpstr>
      <vt:lpstr>4月29日</vt:lpstr>
      <vt:lpstr>4月30日</vt:lpstr>
      <vt:lpstr>5月1日</vt:lpstr>
      <vt:lpstr>5月2日</vt:lpstr>
      <vt:lpstr>擊球速度</vt:lpstr>
      <vt:lpstr>'4月29日'!Print_Area</vt:lpstr>
      <vt:lpstr>'4月30日'!Print_Area</vt:lpstr>
      <vt:lpstr>'5月1日'!Print_Area</vt:lpstr>
      <vt:lpstr>'5月2日'!Print_Area</vt:lpstr>
      <vt:lpstr>擊球速度!Print_Area</vt:lpstr>
      <vt:lpstr>洞別</vt:lpstr>
      <vt:lpstr>標準桿</vt:lpstr>
    </vt:vector>
  </TitlesOfParts>
  <Company>C.M.T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2014-04-10T04:35:07Z</cp:lastPrinted>
  <dcterms:created xsi:type="dcterms:W3CDTF">2013-06-18T12:59:48Z</dcterms:created>
  <dcterms:modified xsi:type="dcterms:W3CDTF">2014-05-01T05:34:29Z</dcterms:modified>
</cp:coreProperties>
</file>