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成績表" sheetId="4" r:id="rId1"/>
  </sheets>
  <externalReferences>
    <externalReference r:id="rId2"/>
  </externalReferences>
  <definedNames>
    <definedName name="_xlnm._FilterDatabase" localSheetId="0" hidden="1">成績表!$A$82:$P$85</definedName>
    <definedName name="_xlnm.Print_Titles" localSheetId="0">成績表!$1:$4</definedName>
  </definedNames>
  <calcPr calcId="152511"/>
</workbook>
</file>

<file path=xl/calcChain.xml><?xml version="1.0" encoding="utf-8"?>
<calcChain xmlns="http://schemas.openxmlformats.org/spreadsheetml/2006/main">
  <c r="L92" i="4" l="1"/>
  <c r="K92" i="4"/>
  <c r="D92" i="4"/>
  <c r="C92" i="4"/>
  <c r="M91" i="4"/>
  <c r="L91" i="4"/>
  <c r="K91" i="4"/>
  <c r="F91" i="4"/>
  <c r="E91" i="4"/>
  <c r="D91" i="4"/>
  <c r="C91" i="4"/>
  <c r="L90" i="4"/>
  <c r="M90" i="4" s="1"/>
  <c r="K90" i="4"/>
  <c r="F90" i="4"/>
  <c r="E90" i="4"/>
  <c r="D90" i="4"/>
  <c r="C90" i="4"/>
  <c r="L89" i="4"/>
  <c r="K89" i="4"/>
  <c r="M89" i="4" s="1"/>
  <c r="J89" i="4"/>
  <c r="I89" i="4"/>
  <c r="F89" i="4"/>
  <c r="E89" i="4"/>
  <c r="D89" i="4"/>
  <c r="C89" i="4"/>
  <c r="AI88" i="4"/>
  <c r="AH88" i="4"/>
  <c r="AG88" i="4"/>
  <c r="W88" i="4"/>
  <c r="L88" i="4"/>
  <c r="J88" i="4"/>
  <c r="I88" i="4"/>
  <c r="K88" i="4" s="1"/>
  <c r="M88" i="4" s="1"/>
  <c r="F88" i="4"/>
  <c r="E88" i="4"/>
  <c r="D88" i="4"/>
  <c r="C88" i="4"/>
  <c r="AI87" i="4"/>
  <c r="AH87" i="4"/>
  <c r="AG87" i="4"/>
  <c r="W87" i="4"/>
  <c r="L87" i="4" s="1"/>
  <c r="M87" i="4"/>
  <c r="J87" i="4"/>
  <c r="I87" i="4"/>
  <c r="K87" i="4" s="1"/>
  <c r="F87" i="4"/>
  <c r="E87" i="4"/>
  <c r="D87" i="4"/>
  <c r="C87" i="4"/>
  <c r="AI86" i="4"/>
  <c r="AH86" i="4"/>
  <c r="AG86" i="4"/>
  <c r="W86" i="4"/>
  <c r="J86" i="4"/>
  <c r="F86" i="4"/>
  <c r="E86" i="4"/>
  <c r="D86" i="4"/>
  <c r="C86" i="4"/>
  <c r="AI85" i="4"/>
  <c r="AH85" i="4"/>
  <c r="AG85" i="4"/>
  <c r="L85" i="4" s="1"/>
  <c r="W85" i="4"/>
  <c r="K85" i="4"/>
  <c r="M85" i="4" s="1"/>
  <c r="H85" i="4"/>
  <c r="F85" i="4"/>
  <c r="E85" i="4"/>
  <c r="D85" i="4"/>
  <c r="C85" i="4"/>
  <c r="L84" i="4"/>
  <c r="K84" i="4"/>
  <c r="L83" i="4"/>
  <c r="K83" i="4"/>
  <c r="L82" i="4"/>
  <c r="K82" i="4"/>
  <c r="L81" i="4"/>
  <c r="K81" i="4"/>
  <c r="AI80" i="4"/>
  <c r="AH80" i="4"/>
  <c r="AG80" i="4"/>
  <c r="L80" i="4" s="1"/>
  <c r="W80" i="4"/>
  <c r="K80" i="4"/>
  <c r="F80" i="4"/>
  <c r="E80" i="4"/>
  <c r="D80" i="4"/>
  <c r="C80" i="4"/>
  <c r="AI79" i="4"/>
  <c r="AH79" i="4"/>
  <c r="AG79" i="4"/>
  <c r="W79" i="4"/>
  <c r="L79" i="4" s="1"/>
  <c r="K79" i="4"/>
  <c r="M79" i="4" s="1"/>
  <c r="F79" i="4"/>
  <c r="E79" i="4"/>
  <c r="D79" i="4"/>
  <c r="C79" i="4"/>
  <c r="AI78" i="4"/>
  <c r="AH78" i="4"/>
  <c r="AG78" i="4"/>
  <c r="W78" i="4"/>
  <c r="L78" i="4" s="1"/>
  <c r="M78" i="4"/>
  <c r="K78" i="4"/>
  <c r="F78" i="4"/>
  <c r="E78" i="4"/>
  <c r="D78" i="4"/>
  <c r="C78" i="4"/>
  <c r="L77" i="4"/>
  <c r="K77" i="4"/>
  <c r="D77" i="4"/>
  <c r="C77" i="4"/>
  <c r="L76" i="4"/>
  <c r="K76" i="4"/>
  <c r="D76" i="4"/>
  <c r="C76" i="4"/>
  <c r="L75" i="4"/>
  <c r="K75" i="4"/>
  <c r="D75" i="4"/>
  <c r="C75" i="4"/>
  <c r="AI74" i="4"/>
  <c r="AH74" i="4"/>
  <c r="AG74" i="4"/>
  <c r="W74" i="4"/>
  <c r="L74" i="4"/>
  <c r="M74" i="4" s="1"/>
  <c r="K74" i="4"/>
  <c r="H74" i="4"/>
  <c r="F74" i="4"/>
  <c r="E74" i="4"/>
  <c r="D74" i="4"/>
  <c r="C74" i="4"/>
  <c r="AI73" i="4"/>
  <c r="AH73" i="4"/>
  <c r="AG73" i="4"/>
  <c r="W73" i="4"/>
  <c r="L73" i="4"/>
  <c r="M73" i="4" s="1"/>
  <c r="K73" i="4"/>
  <c r="D73" i="4"/>
  <c r="C73" i="4"/>
  <c r="L72" i="4"/>
  <c r="K72" i="4"/>
  <c r="D72" i="4"/>
  <c r="C72" i="4"/>
  <c r="L71" i="4"/>
  <c r="K71" i="4"/>
  <c r="D71" i="4"/>
  <c r="C71" i="4"/>
  <c r="L70" i="4"/>
  <c r="K70" i="4"/>
  <c r="D70" i="4"/>
  <c r="C70" i="4"/>
  <c r="AI69" i="4"/>
  <c r="AH69" i="4"/>
  <c r="AG69" i="4"/>
  <c r="W69" i="4"/>
  <c r="L69" i="4" s="1"/>
  <c r="M69" i="4" s="1"/>
  <c r="K69" i="4"/>
  <c r="D69" i="4"/>
  <c r="C69" i="4"/>
  <c r="AI68" i="4"/>
  <c r="AH68" i="4"/>
  <c r="AG68" i="4"/>
  <c r="W68" i="4"/>
  <c r="L68" i="4" s="1"/>
  <c r="K68" i="4"/>
  <c r="H68" i="4"/>
  <c r="F68" i="4"/>
  <c r="E68" i="4"/>
  <c r="D68" i="4"/>
  <c r="C68" i="4"/>
  <c r="AI67" i="4"/>
  <c r="AH67" i="4"/>
  <c r="AG67" i="4"/>
  <c r="L67" i="4" s="1"/>
  <c r="M67" i="4"/>
  <c r="K67" i="4"/>
  <c r="F67" i="4"/>
  <c r="E67" i="4"/>
  <c r="D67" i="4"/>
  <c r="C67" i="4"/>
  <c r="AI66" i="4"/>
  <c r="AH66" i="4"/>
  <c r="AG66" i="4"/>
  <c r="W66" i="4"/>
  <c r="L66" i="4"/>
  <c r="M66" i="4" s="1"/>
  <c r="K66" i="4"/>
  <c r="F66" i="4"/>
  <c r="E66" i="4"/>
  <c r="D66" i="4"/>
  <c r="C66" i="4"/>
  <c r="AI65" i="4"/>
  <c r="AH65" i="4"/>
  <c r="AG65" i="4"/>
  <c r="L65" i="4" s="1"/>
  <c r="W65" i="4"/>
  <c r="K65" i="4"/>
  <c r="F65" i="4"/>
  <c r="E65" i="4"/>
  <c r="D65" i="4"/>
  <c r="C65" i="4"/>
  <c r="AI64" i="4"/>
  <c r="AH64" i="4"/>
  <c r="AG64" i="4"/>
  <c r="W64" i="4"/>
  <c r="L64" i="4" s="1"/>
  <c r="K64" i="4"/>
  <c r="M64" i="4" s="1"/>
  <c r="F64" i="4"/>
  <c r="E64" i="4"/>
  <c r="D64" i="4"/>
  <c r="C64" i="4"/>
  <c r="AI63" i="4"/>
  <c r="AH63" i="4"/>
  <c r="AG63" i="4"/>
  <c r="W63" i="4"/>
  <c r="L63" i="4" s="1"/>
  <c r="M63" i="4"/>
  <c r="K63" i="4"/>
  <c r="F63" i="4"/>
  <c r="E63" i="4"/>
  <c r="D63" i="4"/>
  <c r="C63" i="4"/>
  <c r="AI62" i="4"/>
  <c r="AH62" i="4"/>
  <c r="AG62" i="4"/>
  <c r="W62" i="4"/>
  <c r="L62" i="4"/>
  <c r="M62" i="4" s="1"/>
  <c r="K62" i="4"/>
  <c r="H62" i="4"/>
  <c r="F62" i="4"/>
  <c r="E62" i="4"/>
  <c r="D62" i="4"/>
  <c r="C62" i="4"/>
  <c r="AG61" i="4"/>
  <c r="W61" i="4"/>
  <c r="L61" i="4" s="1"/>
  <c r="K61" i="4"/>
  <c r="M61" i="4" s="1"/>
  <c r="H61" i="4"/>
  <c r="F61" i="4"/>
  <c r="E61" i="4"/>
  <c r="D61" i="4"/>
  <c r="C61" i="4"/>
  <c r="AG60" i="4"/>
  <c r="W60" i="4"/>
  <c r="L60" i="4"/>
  <c r="M60" i="4" s="1"/>
  <c r="K60" i="4"/>
  <c r="H60" i="4"/>
  <c r="F60" i="4"/>
  <c r="E60" i="4"/>
  <c r="D60" i="4"/>
  <c r="C60" i="4"/>
  <c r="AG59" i="4"/>
  <c r="W59" i="4"/>
  <c r="L59" i="4" s="1"/>
  <c r="K59" i="4"/>
  <c r="M59" i="4" s="1"/>
  <c r="F59" i="4"/>
  <c r="E59" i="4"/>
  <c r="D59" i="4"/>
  <c r="C59" i="4"/>
  <c r="AG58" i="4"/>
  <c r="L58" i="4" s="1"/>
  <c r="W58" i="4"/>
  <c r="K58" i="4"/>
  <c r="M58" i="4" s="1"/>
  <c r="H58" i="4"/>
  <c r="F58" i="4"/>
  <c r="E58" i="4"/>
  <c r="D58" i="4"/>
  <c r="C58" i="4"/>
  <c r="AI57" i="4"/>
  <c r="AH57" i="4"/>
  <c r="AG57" i="4"/>
  <c r="L57" i="4" s="1"/>
  <c r="W57" i="4"/>
  <c r="K57" i="4"/>
  <c r="H57" i="4"/>
  <c r="F57" i="4"/>
  <c r="E57" i="4"/>
  <c r="AI56" i="4"/>
  <c r="AH56" i="4"/>
  <c r="AG56" i="4"/>
  <c r="W56" i="4"/>
  <c r="L56" i="4" s="1"/>
  <c r="M56" i="4" s="1"/>
  <c r="K56" i="4"/>
  <c r="F56" i="4"/>
  <c r="E56" i="4"/>
  <c r="D56" i="4"/>
  <c r="C56" i="4"/>
  <c r="AG55" i="4"/>
  <c r="W55" i="4"/>
  <c r="L55" i="4" s="1"/>
  <c r="K55" i="4"/>
  <c r="AI54" i="4"/>
  <c r="AH54" i="4"/>
  <c r="AG54" i="4"/>
  <c r="W54" i="4"/>
  <c r="L54" i="4"/>
  <c r="M54" i="4" s="1"/>
  <c r="K54" i="4"/>
  <c r="F54" i="4"/>
  <c r="E54" i="4"/>
  <c r="AI53" i="4"/>
  <c r="AH53" i="4"/>
  <c r="AG53" i="4"/>
  <c r="W53" i="4"/>
  <c r="L53" i="4" s="1"/>
  <c r="M53" i="4"/>
  <c r="K53" i="4"/>
  <c r="H53" i="4"/>
  <c r="F53" i="4"/>
  <c r="E53" i="4"/>
  <c r="D53" i="4"/>
  <c r="C53" i="4"/>
  <c r="AI52" i="4"/>
  <c r="AH52" i="4"/>
  <c r="AG52" i="4"/>
  <c r="W52" i="4"/>
  <c r="L52" i="4" s="1"/>
  <c r="M52" i="4"/>
  <c r="K52" i="4"/>
  <c r="F52" i="4"/>
  <c r="E52" i="4"/>
  <c r="D52" i="4"/>
  <c r="C52" i="4"/>
  <c r="AI51" i="4"/>
  <c r="AH51" i="4"/>
  <c r="AG51" i="4"/>
  <c r="W51" i="4"/>
  <c r="M51" i="4"/>
  <c r="L51" i="4"/>
  <c r="K51" i="4"/>
  <c r="F51" i="4"/>
  <c r="E51" i="4"/>
  <c r="D51" i="4"/>
  <c r="C51" i="4"/>
  <c r="AI50" i="4"/>
  <c r="AH50" i="4"/>
  <c r="AG50" i="4"/>
  <c r="W50" i="4"/>
  <c r="L50" i="4"/>
  <c r="K50" i="4"/>
  <c r="M50" i="4" s="1"/>
  <c r="F50" i="4"/>
  <c r="E50" i="4"/>
  <c r="D50" i="4"/>
  <c r="C50" i="4"/>
  <c r="AI49" i="4"/>
  <c r="AH49" i="4"/>
  <c r="AG49" i="4"/>
  <c r="W49" i="4"/>
  <c r="L49" i="4" s="1"/>
  <c r="K49" i="4"/>
  <c r="F49" i="4"/>
  <c r="E49" i="4"/>
  <c r="D49" i="4"/>
  <c r="C49" i="4"/>
  <c r="AI48" i="4"/>
  <c r="AH48" i="4"/>
  <c r="AG48" i="4"/>
  <c r="W48" i="4"/>
  <c r="L48" i="4" s="1"/>
  <c r="M48" i="4"/>
  <c r="K48" i="4"/>
  <c r="H48" i="4"/>
  <c r="F48" i="4"/>
  <c r="E48" i="4"/>
  <c r="D48" i="4"/>
  <c r="C48" i="4"/>
  <c r="AI47" i="4"/>
  <c r="AH47" i="4"/>
  <c r="AG47" i="4"/>
  <c r="W47" i="4"/>
  <c r="L47" i="4" s="1"/>
  <c r="M47" i="4" s="1"/>
  <c r="K47" i="4"/>
  <c r="H47" i="4"/>
  <c r="F47" i="4"/>
  <c r="E47" i="4"/>
  <c r="D47" i="4"/>
  <c r="C47" i="4"/>
  <c r="AI46" i="4"/>
  <c r="AH46" i="4"/>
  <c r="AG46" i="4"/>
  <c r="W46" i="4"/>
  <c r="L46" i="4" s="1"/>
  <c r="M46" i="4"/>
  <c r="K46" i="4"/>
  <c r="F46" i="4"/>
  <c r="E46" i="4"/>
  <c r="D46" i="4"/>
  <c r="C46" i="4"/>
  <c r="AI45" i="4"/>
  <c r="AH45" i="4"/>
  <c r="AG45" i="4"/>
  <c r="W45" i="4"/>
  <c r="L45" i="4"/>
  <c r="M45" i="4" s="1"/>
  <c r="K45" i="4"/>
  <c r="F45" i="4"/>
  <c r="E45" i="4"/>
  <c r="D45" i="4"/>
  <c r="C45" i="4"/>
  <c r="AI44" i="4"/>
  <c r="AH44" i="4"/>
  <c r="AG44" i="4"/>
  <c r="L44" i="4" s="1"/>
  <c r="W44" i="4"/>
  <c r="K44" i="4"/>
  <c r="H44" i="4"/>
  <c r="F44" i="4"/>
  <c r="E44" i="4"/>
  <c r="D44" i="4"/>
  <c r="C44" i="4"/>
  <c r="AI43" i="4"/>
  <c r="AH43" i="4"/>
  <c r="AG43" i="4"/>
  <c r="W43" i="4"/>
  <c r="L43" i="4"/>
  <c r="K43" i="4"/>
  <c r="F43" i="4"/>
  <c r="E43" i="4"/>
  <c r="D43" i="4"/>
  <c r="C43" i="4"/>
  <c r="AG42" i="4"/>
  <c r="W42" i="4"/>
  <c r="L42" i="4"/>
  <c r="K42" i="4"/>
  <c r="D42" i="4"/>
  <c r="C42" i="4"/>
  <c r="AG41" i="4"/>
  <c r="W41" i="4"/>
  <c r="K41" i="4"/>
  <c r="D41" i="4"/>
  <c r="C41" i="4"/>
  <c r="AG40" i="4"/>
  <c r="W40" i="4"/>
  <c r="L40" i="4"/>
  <c r="K40" i="4"/>
  <c r="D40" i="4"/>
  <c r="C40" i="4"/>
  <c r="AG39" i="4"/>
  <c r="W39" i="4"/>
  <c r="L39" i="4" s="1"/>
  <c r="K39" i="4"/>
  <c r="D39" i="4"/>
  <c r="C39" i="4"/>
  <c r="AG38" i="4"/>
  <c r="W38" i="4"/>
  <c r="L38" i="4"/>
  <c r="K38" i="4"/>
  <c r="AG37" i="4"/>
  <c r="W37" i="4"/>
  <c r="L37" i="4"/>
  <c r="K37" i="4"/>
  <c r="AI36" i="4"/>
  <c r="AH36" i="4"/>
  <c r="AG36" i="4"/>
  <c r="W36" i="4"/>
  <c r="L36" i="4" s="1"/>
  <c r="K36" i="4"/>
  <c r="M36" i="4" s="1"/>
  <c r="AI35" i="4"/>
  <c r="AH35" i="4"/>
  <c r="AG35" i="4"/>
  <c r="W35" i="4"/>
  <c r="L35" i="4" s="1"/>
  <c r="M35" i="4" s="1"/>
  <c r="K35" i="4"/>
  <c r="AI34" i="4"/>
  <c r="AH34" i="4"/>
  <c r="AG34" i="4"/>
  <c r="W34" i="4"/>
  <c r="L34" i="4"/>
  <c r="M34" i="4" s="1"/>
  <c r="K34" i="4"/>
  <c r="F34" i="4"/>
  <c r="E34" i="4"/>
  <c r="AI33" i="4"/>
  <c r="AH33" i="4"/>
  <c r="AG33" i="4"/>
  <c r="W33" i="4"/>
  <c r="L33" i="4" s="1"/>
  <c r="M33" i="4"/>
  <c r="K33" i="4"/>
  <c r="H33" i="4"/>
  <c r="F33" i="4"/>
  <c r="E33" i="4"/>
  <c r="D33" i="4"/>
  <c r="C33" i="4"/>
  <c r="AI32" i="4"/>
  <c r="AH32" i="4"/>
  <c r="AG32" i="4"/>
  <c r="W32" i="4"/>
  <c r="L32" i="4" s="1"/>
  <c r="M32" i="4"/>
  <c r="K32" i="4"/>
  <c r="H32" i="4"/>
  <c r="F32" i="4"/>
  <c r="E32" i="4"/>
  <c r="D32" i="4"/>
  <c r="C32" i="4"/>
  <c r="AI31" i="4"/>
  <c r="AH31" i="4"/>
  <c r="AG31" i="4"/>
  <c r="W31" i="4"/>
  <c r="L31" i="4" s="1"/>
  <c r="M31" i="4"/>
  <c r="K31" i="4"/>
  <c r="D31" i="4"/>
  <c r="C31" i="4"/>
  <c r="AI30" i="4"/>
  <c r="AH30" i="4"/>
  <c r="AG30" i="4"/>
  <c r="W30" i="4"/>
  <c r="K30" i="4"/>
  <c r="F30" i="4"/>
  <c r="E30" i="4"/>
  <c r="D30" i="4"/>
  <c r="C30" i="4"/>
  <c r="AG29" i="4"/>
  <c r="L29" i="4" s="1"/>
  <c r="W29" i="4"/>
  <c r="K29" i="4"/>
  <c r="D29" i="4"/>
  <c r="C29" i="4"/>
  <c r="AI28" i="4"/>
  <c r="AH28" i="4"/>
  <c r="AG28" i="4"/>
  <c r="W28" i="4"/>
  <c r="K28" i="4"/>
  <c r="D28" i="4"/>
  <c r="C28" i="4"/>
  <c r="AI27" i="4"/>
  <c r="AH27" i="4"/>
  <c r="AG27" i="4"/>
  <c r="W27" i="4"/>
  <c r="K27" i="4"/>
  <c r="D27" i="4"/>
  <c r="C27" i="4"/>
  <c r="AI26" i="4"/>
  <c r="AH26" i="4"/>
  <c r="AG26" i="4"/>
  <c r="W26" i="4"/>
  <c r="L26" i="4" s="1"/>
  <c r="K26" i="4"/>
  <c r="M26" i="4" s="1"/>
  <c r="D26" i="4"/>
  <c r="C26" i="4"/>
  <c r="AI25" i="4"/>
  <c r="AH25" i="4"/>
  <c r="AG25" i="4"/>
  <c r="L25" i="4" s="1"/>
  <c r="W25" i="4"/>
  <c r="K25" i="4"/>
  <c r="D25" i="4"/>
  <c r="C25" i="4"/>
  <c r="AI24" i="4"/>
  <c r="AH24" i="4"/>
  <c r="AG24" i="4"/>
  <c r="W24" i="4"/>
  <c r="L24" i="4"/>
  <c r="M24" i="4" s="1"/>
  <c r="K24" i="4"/>
  <c r="D24" i="4"/>
  <c r="C24" i="4"/>
  <c r="AI23" i="4"/>
  <c r="AH23" i="4"/>
  <c r="AG23" i="4"/>
  <c r="W23" i="4"/>
  <c r="L23" i="4" s="1"/>
  <c r="M23" i="4"/>
  <c r="K23" i="4"/>
  <c r="D23" i="4"/>
  <c r="C23" i="4"/>
  <c r="AI22" i="4"/>
  <c r="AH22" i="4"/>
  <c r="AG22" i="4"/>
  <c r="W22" i="4"/>
  <c r="L22" i="4" s="1"/>
  <c r="K22" i="4"/>
  <c r="M22" i="4" s="1"/>
  <c r="D22" i="4"/>
  <c r="C22" i="4"/>
  <c r="AI21" i="4"/>
  <c r="AH21" i="4"/>
  <c r="AG21" i="4"/>
  <c r="L21" i="4" s="1"/>
  <c r="W21" i="4"/>
  <c r="K21" i="4"/>
  <c r="D21" i="4"/>
  <c r="C21" i="4"/>
  <c r="AI20" i="4"/>
  <c r="AH20" i="4"/>
  <c r="AG20" i="4"/>
  <c r="W20" i="4"/>
  <c r="L20" i="4"/>
  <c r="M20" i="4" s="1"/>
  <c r="K20" i="4"/>
  <c r="D20" i="4"/>
  <c r="C20" i="4"/>
  <c r="AI19" i="4"/>
  <c r="AH19" i="4"/>
  <c r="AG19" i="4"/>
  <c r="W19" i="4"/>
  <c r="L19" i="4" s="1"/>
  <c r="M19" i="4"/>
  <c r="K19" i="4"/>
  <c r="H19" i="4"/>
  <c r="F19" i="4"/>
  <c r="E19" i="4"/>
  <c r="D19" i="4"/>
  <c r="C19" i="4"/>
  <c r="AI18" i="4"/>
  <c r="AH18" i="4"/>
  <c r="AG18" i="4"/>
  <c r="W18" i="4"/>
  <c r="L18" i="4" s="1"/>
  <c r="M18" i="4"/>
  <c r="K18" i="4"/>
  <c r="D18" i="4"/>
  <c r="C18" i="4"/>
  <c r="AI17" i="4"/>
  <c r="AH17" i="4"/>
  <c r="AG17" i="4"/>
  <c r="W17" i="4"/>
  <c r="K17" i="4"/>
  <c r="D17" i="4"/>
  <c r="C17" i="4"/>
  <c r="AI16" i="4"/>
  <c r="AH16" i="4"/>
  <c r="AG16" i="4"/>
  <c r="L16" i="4" s="1"/>
  <c r="W16" i="4"/>
  <c r="K16" i="4"/>
  <c r="D16" i="4"/>
  <c r="C16" i="4"/>
  <c r="AI15" i="4"/>
  <c r="AH15" i="4"/>
  <c r="AG15" i="4"/>
  <c r="W15" i="4"/>
  <c r="L15" i="4"/>
  <c r="M15" i="4" s="1"/>
  <c r="K15" i="4"/>
  <c r="D15" i="4"/>
  <c r="C15" i="4"/>
  <c r="AI14" i="4"/>
  <c r="AH14" i="4"/>
  <c r="AG14" i="4"/>
  <c r="W14" i="4"/>
  <c r="L14" i="4" s="1"/>
  <c r="M14" i="4"/>
  <c r="K14" i="4"/>
  <c r="D14" i="4"/>
  <c r="C14" i="4"/>
  <c r="AI13" i="4"/>
  <c r="AH13" i="4"/>
  <c r="AG13" i="4"/>
  <c r="W13" i="4"/>
  <c r="K13" i="4"/>
  <c r="D13" i="4"/>
  <c r="C13" i="4"/>
  <c r="AI12" i="4"/>
  <c r="AH12" i="4"/>
  <c r="AG12" i="4"/>
  <c r="L12" i="4" s="1"/>
  <c r="W12" i="4"/>
  <c r="K12" i="4"/>
  <c r="D12" i="4"/>
  <c r="C12" i="4"/>
  <c r="AI11" i="4"/>
  <c r="AH11" i="4"/>
  <c r="AG11" i="4"/>
  <c r="W11" i="4"/>
  <c r="L11" i="4"/>
  <c r="M11" i="4" s="1"/>
  <c r="K11" i="4"/>
  <c r="D11" i="4"/>
  <c r="C11" i="4"/>
  <c r="AI10" i="4"/>
  <c r="AH10" i="4"/>
  <c r="AG10" i="4"/>
  <c r="W10" i="4"/>
  <c r="L10" i="4" s="1"/>
  <c r="M10" i="4"/>
  <c r="K10" i="4"/>
  <c r="D10" i="4"/>
  <c r="C10" i="4"/>
  <c r="AI9" i="4"/>
  <c r="AH9" i="4"/>
  <c r="AG9" i="4"/>
  <c r="W9" i="4"/>
  <c r="K9" i="4"/>
  <c r="D9" i="4"/>
  <c r="C9" i="4"/>
  <c r="AI8" i="4"/>
  <c r="AH8" i="4"/>
  <c r="AG8" i="4"/>
  <c r="L8" i="4" s="1"/>
  <c r="W8" i="4"/>
  <c r="K8" i="4"/>
  <c r="D8" i="4"/>
  <c r="C8" i="4"/>
  <c r="AI7" i="4"/>
  <c r="AH7" i="4"/>
  <c r="AG7" i="4"/>
  <c r="W7" i="4"/>
  <c r="L7" i="4"/>
  <c r="M7" i="4" s="1"/>
  <c r="K7" i="4"/>
  <c r="D7" i="4"/>
  <c r="C7" i="4"/>
  <c r="AI6" i="4"/>
  <c r="AH6" i="4"/>
  <c r="AG6" i="4"/>
  <c r="W6" i="4"/>
  <c r="L6" i="4" s="1"/>
  <c r="M6" i="4"/>
  <c r="K6" i="4"/>
  <c r="D6" i="4"/>
  <c r="C6" i="4"/>
  <c r="AI5" i="4"/>
  <c r="AH5" i="4"/>
  <c r="AG5" i="4"/>
  <c r="W5" i="4"/>
  <c r="K5" i="4"/>
  <c r="D5" i="4"/>
  <c r="C5" i="4"/>
  <c r="M21" i="4" l="1"/>
  <c r="M25" i="4"/>
  <c r="M8" i="4"/>
  <c r="M9" i="4"/>
  <c r="M12" i="4"/>
  <c r="M16" i="4"/>
  <c r="M17" i="4"/>
  <c r="M29" i="4"/>
  <c r="M44" i="4"/>
  <c r="M65" i="4"/>
  <c r="M80" i="4"/>
  <c r="I86" i="4"/>
  <c r="K86" i="4" s="1"/>
  <c r="L86" i="4"/>
  <c r="L5" i="4"/>
  <c r="M5" i="4" s="1"/>
  <c r="L9" i="4"/>
  <c r="L13" i="4"/>
  <c r="M13" i="4" s="1"/>
  <c r="L17" i="4"/>
  <c r="L30" i="4"/>
  <c r="M30" i="4" s="1"/>
  <c r="L41" i="4"/>
  <c r="M43" i="4"/>
  <c r="M49" i="4"/>
  <c r="M57" i="4"/>
  <c r="M68" i="4"/>
  <c r="M86" i="4" l="1"/>
</calcChain>
</file>

<file path=xl/sharedStrings.xml><?xml version="1.0" encoding="utf-8"?>
<sst xmlns="http://schemas.openxmlformats.org/spreadsheetml/2006/main" count="76" uniqueCount="45">
  <si>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</si>
  <si>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</si>
  <si>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</si>
  <si>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</si>
  <si>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</si>
  <si>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</si>
  <si>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</si>
  <si>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</si>
  <si>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</si>
  <si>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</si>
  <si>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</si>
  <si>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</si>
  <si>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</si>
  <si>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</si>
  <si>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</si>
  <si>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24</t>
  </si>
  <si>
    <t>23</t>
  </si>
  <si>
    <t>22</t>
  </si>
  <si>
    <t>21</t>
  </si>
  <si>
    <t>20</t>
  </si>
  <si>
    <t>19</t>
  </si>
  <si>
    <t>18</t>
  </si>
  <si>
    <t>17</t>
  </si>
  <si>
    <r>
      <t xml:space="preserve">備註         </t>
    </r>
    <r>
      <rPr>
        <sz val="10"/>
        <rFont val="標楷體"/>
        <family val="4"/>
        <charset val="136"/>
      </rPr>
      <t xml:space="preserve"> No..18.17.16.15…</t>
    </r>
    <phoneticPr fontId="4" type="noConversion"/>
  </si>
  <si>
    <t>總桿</t>
    <phoneticPr fontId="4" type="noConversion"/>
  </si>
  <si>
    <t>所屬球場</t>
    <phoneticPr fontId="4" type="noConversion"/>
  </si>
  <si>
    <t>年齡</t>
    <phoneticPr fontId="9" type="noConversion"/>
  </si>
  <si>
    <t>出生日期</t>
    <phoneticPr fontId="4" type="noConversion"/>
  </si>
  <si>
    <t>性別</t>
    <phoneticPr fontId="4" type="noConversion"/>
  </si>
  <si>
    <t>姓 名</t>
    <phoneticPr fontId="4" type="noConversion"/>
  </si>
  <si>
    <t>組別</t>
    <phoneticPr fontId="4" type="noConversion"/>
  </si>
  <si>
    <t>編號</t>
    <phoneticPr fontId="4" type="noConversion"/>
  </si>
  <si>
    <t>2014年南寶盃冬季業餘高爾夫錦標賽成績表</t>
    <phoneticPr fontId="4" type="noConversion"/>
  </si>
  <si>
    <t>比賽日期：104年01月22、23日</t>
    <phoneticPr fontId="9" type="noConversion"/>
  </si>
  <si>
    <t>名次</t>
    <phoneticPr fontId="4" type="noConversion"/>
  </si>
  <si>
    <t>第一回合</t>
    <phoneticPr fontId="9" type="noConversion"/>
  </si>
  <si>
    <t>第二回合</t>
    <phoneticPr fontId="9" type="noConversion"/>
  </si>
  <si>
    <t>前九</t>
    <phoneticPr fontId="9" type="noConversion"/>
  </si>
  <si>
    <t>後九</t>
    <phoneticPr fontId="9" type="noConversion"/>
  </si>
  <si>
    <t>總桿</t>
    <phoneticPr fontId="9" type="noConversion"/>
  </si>
  <si>
    <t>後六</t>
    <phoneticPr fontId="9" type="noConversion"/>
  </si>
  <si>
    <t>後三</t>
    <phoneticPr fontId="9" type="noConversion"/>
  </si>
  <si>
    <t>1</t>
    <phoneticPr fontId="9" type="noConversion"/>
  </si>
  <si>
    <t>請假</t>
    <phoneticPr fontId="9" type="noConversion"/>
  </si>
  <si>
    <t>1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</si>
</sst>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00"/>
    <numFmt numFmtId="177" formatCode="[$-404]e/mm/dd;@"/>
    <numFmt numFmtId="178" formatCode="#,###;\-#,##0,"/>
  </numFmts>
  <fonts count="16">
    <font>
      <sz val="12"/>
      <color theme="1"/>
      <name val="新細明體"/>
      <family val="2"/>
      <scheme val="minor"/>
    </font>
    <font>
      <sz val="12"/>
      <name val="新細明體"/>
      <family val="1"/>
      <charset val="136"/>
    </font>
    <font>
      <b/>
      <sz val="24"/>
      <name val="標楷體"/>
      <family val="4"/>
      <charset val="136"/>
    </font>
    <font>
      <sz val="9"/>
      <name val="新細明體"/>
      <family val="3"/>
      <charset val="136"/>
      <scheme val="minor"/>
    </font>
    <font>
      <sz val="9"/>
      <name val="細明體"/>
      <family val="3"/>
      <charset val="136"/>
    </font>
    <font>
      <sz val="12"/>
      <name val="標楷體"/>
      <family val="4"/>
      <charset val="136"/>
    </font>
    <font>
      <sz val="16"/>
      <name val="標楷體"/>
      <family val="4"/>
      <charset val="136"/>
    </font>
    <font>
      <sz val="16"/>
      <color indexed="8"/>
      <name val="標楷體"/>
      <family val="4"/>
      <charset val="136"/>
    </font>
    <font>
      <b/>
      <sz val="16"/>
      <color indexed="8"/>
      <name val="標楷體"/>
      <family val="4"/>
      <charset val="136"/>
    </font>
    <font>
      <sz val="9"/>
      <name val="新細明體"/>
      <family val="1"/>
      <charset val="136"/>
    </font>
    <font>
      <sz val="14"/>
      <name val="標楷體"/>
      <family val="4"/>
      <charset val="136"/>
    </font>
    <font>
      <sz val="12"/>
      <color indexed="8"/>
      <name val="標楷體"/>
      <family val="4"/>
      <charset val="136"/>
    </font>
    <font>
      <sz val="10"/>
      <name val="標楷體"/>
      <family val="4"/>
      <charset val="136"/>
    </font>
    <font>
      <sz val="14"/>
      <color indexed="8"/>
      <name val="標楷體"/>
      <family val="4"/>
      <charset val="136"/>
    </font>
    <font>
      <sz val="16"/>
      <color indexed="10"/>
      <name val="標楷體"/>
      <family val="4"/>
      <charset val="136"/>
    </font>
    <font>
      <sz val="12"/>
      <color indexed="10"/>
      <name val="標楷體"/>
      <family val="4"/>
      <charset val="136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2">
    <xf numFmtId="0" fontId="0" fillId="0" borderId="0" xfId="0"/>
    <xf numFmtId="0" fontId="5" fillId="0" borderId="0" xfId="1" applyFont="1" applyBorder="1"/>
    <xf numFmtId="0" fontId="6" fillId="0" borderId="0" xfId="1" applyFont="1" applyBorder="1" applyAlignment="1">
      <alignment vertical="center"/>
    </xf>
    <xf numFmtId="0" fontId="7" fillId="0" borderId="0" xfId="1" applyFont="1" applyBorder="1" applyAlignment="1">
      <alignment vertical="center"/>
    </xf>
    <xf numFmtId="0" fontId="8" fillId="0" borderId="0" xfId="1" applyFont="1" applyBorder="1" applyAlignment="1">
      <alignment horizontal="right" vertical="center"/>
    </xf>
    <xf numFmtId="0" fontId="6" fillId="0" borderId="0" xfId="1" applyFont="1" applyBorder="1" applyAlignment="1">
      <alignment horizontal="right" vertical="center"/>
    </xf>
    <xf numFmtId="0" fontId="11" fillId="0" borderId="1" xfId="1" applyFont="1" applyBorder="1" applyAlignment="1">
      <alignment horizontal="center" vertical="center" wrapText="1"/>
    </xf>
    <xf numFmtId="0" fontId="11" fillId="0" borderId="1" xfId="1" applyFont="1" applyBorder="1" applyAlignment="1">
      <alignment horizontal="center"/>
    </xf>
    <xf numFmtId="0" fontId="12" fillId="0" borderId="1" xfId="1" applyFont="1" applyBorder="1" applyAlignment="1">
      <alignment horizontal="center" vertical="center" justifyLastLine="1"/>
    </xf>
    <xf numFmtId="176" fontId="11" fillId="0" borderId="1" xfId="1" applyNumberFormat="1" applyFont="1" applyFill="1" applyBorder="1" applyAlignment="1">
      <alignment horizontal="center" vertical="center"/>
    </xf>
    <xf numFmtId="0" fontId="13" fillId="0" borderId="1" xfId="1" applyFont="1" applyFill="1" applyBorder="1" applyAlignment="1">
      <alignment horizontal="center" vertical="center"/>
    </xf>
    <xf numFmtId="0" fontId="11" fillId="0" borderId="1" xfId="1" applyFont="1" applyFill="1" applyBorder="1" applyAlignment="1">
      <alignment horizontal="center" vertical="center"/>
    </xf>
    <xf numFmtId="177" fontId="13" fillId="0" borderId="1" xfId="1" applyNumberFormat="1" applyFont="1" applyFill="1" applyBorder="1" applyAlignment="1">
      <alignment horizontal="center" vertical="center"/>
    </xf>
    <xf numFmtId="0" fontId="11" fillId="2" borderId="1" xfId="1" applyNumberFormat="1" applyFont="1" applyFill="1" applyBorder="1" applyAlignment="1">
      <alignment horizontal="distributed" vertical="center" justifyLastLine="1"/>
    </xf>
    <xf numFmtId="178" fontId="11" fillId="0" borderId="1" xfId="1" applyNumberFormat="1" applyFont="1" applyFill="1" applyBorder="1" applyAlignment="1">
      <alignment horizontal="center" vertical="center" wrapText="1"/>
    </xf>
    <xf numFmtId="178" fontId="5" fillId="2" borderId="1" xfId="1" applyNumberFormat="1" applyFont="1" applyFill="1" applyBorder="1" applyAlignment="1">
      <alignment horizontal="center" vertical="center"/>
    </xf>
    <xf numFmtId="0" fontId="5" fillId="0" borderId="1" xfId="1" applyNumberFormat="1" applyFont="1" applyFill="1" applyBorder="1" applyAlignment="1">
      <alignment horizontal="center" vertical="center"/>
    </xf>
    <xf numFmtId="0" fontId="5" fillId="0" borderId="0" xfId="1" applyFont="1" applyFill="1" applyBorder="1"/>
    <xf numFmtId="0" fontId="5" fillId="2" borderId="1" xfId="1" applyNumberFormat="1" applyFont="1" applyFill="1" applyBorder="1" applyAlignment="1">
      <alignment horizontal="distributed" vertical="center" justifyLastLine="1"/>
    </xf>
    <xf numFmtId="176" fontId="5" fillId="0" borderId="1" xfId="1" applyNumberFormat="1" applyFont="1" applyFill="1" applyBorder="1" applyAlignment="1">
      <alignment horizontal="center" vertical="center"/>
    </xf>
    <xf numFmtId="0" fontId="10" fillId="0" borderId="1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/>
    </xf>
    <xf numFmtId="177" fontId="10" fillId="0" borderId="1" xfId="1" applyNumberFormat="1" applyFont="1" applyFill="1" applyBorder="1" applyAlignment="1">
      <alignment horizontal="center" vertical="center"/>
    </xf>
    <xf numFmtId="178" fontId="5" fillId="0" borderId="1" xfId="1" applyNumberFormat="1" applyFont="1" applyFill="1" applyBorder="1" applyAlignment="1">
      <alignment horizontal="center" vertical="center" wrapText="1"/>
    </xf>
    <xf numFmtId="0" fontId="10" fillId="0" borderId="1" xfId="1" applyNumberFormat="1" applyFont="1" applyFill="1" applyBorder="1" applyAlignment="1">
      <alignment horizontal="center" vertical="center"/>
    </xf>
    <xf numFmtId="176" fontId="5" fillId="0" borderId="2" xfId="1" applyNumberFormat="1" applyFont="1" applyFill="1" applyBorder="1" applyAlignment="1">
      <alignment horizontal="center" vertical="center"/>
    </xf>
    <xf numFmtId="0" fontId="5" fillId="2" borderId="2" xfId="1" applyNumberFormat="1" applyFont="1" applyFill="1" applyBorder="1" applyAlignment="1">
      <alignment horizontal="distributed" vertical="center" justifyLastLine="1"/>
    </xf>
    <xf numFmtId="178" fontId="5" fillId="0" borderId="2" xfId="1" applyNumberFormat="1" applyFont="1" applyFill="1" applyBorder="1" applyAlignment="1">
      <alignment horizontal="center" vertical="center" wrapText="1"/>
    </xf>
    <xf numFmtId="178" fontId="5" fillId="2" borderId="2" xfId="1" applyNumberFormat="1" applyFont="1" applyFill="1" applyBorder="1" applyAlignment="1">
      <alignment horizontal="center" vertical="center"/>
    </xf>
    <xf numFmtId="0" fontId="5" fillId="0" borderId="2" xfId="1" applyNumberFormat="1" applyFont="1" applyFill="1" applyBorder="1" applyAlignment="1">
      <alignment horizontal="center" vertical="center"/>
    </xf>
    <xf numFmtId="0" fontId="10" fillId="0" borderId="2" xfId="1" applyFont="1" applyFill="1" applyBorder="1" applyAlignment="1">
      <alignment horizontal="center" vertical="center"/>
    </xf>
    <xf numFmtId="0" fontId="5" fillId="0" borderId="2" xfId="1" applyFont="1" applyFill="1" applyBorder="1" applyAlignment="1">
      <alignment horizontal="center" vertical="center"/>
    </xf>
    <xf numFmtId="177" fontId="10" fillId="0" borderId="2" xfId="1" applyNumberFormat="1" applyFont="1" applyFill="1" applyBorder="1" applyAlignment="1">
      <alignment horizontal="center" vertical="center"/>
    </xf>
    <xf numFmtId="0" fontId="5" fillId="0" borderId="1" xfId="1" applyFont="1" applyBorder="1" applyAlignment="1">
      <alignment horizontal="center"/>
    </xf>
    <xf numFmtId="0" fontId="5" fillId="0" borderId="2" xfId="1" applyFont="1" applyBorder="1" applyAlignment="1">
      <alignment horizontal="center"/>
    </xf>
    <xf numFmtId="0" fontId="1" fillId="0" borderId="0" xfId="1"/>
    <xf numFmtId="0" fontId="5" fillId="0" borderId="0" xfId="1" applyFont="1" applyFill="1" applyBorder="1" applyAlignment="1">
      <alignment horizontal="center" vertical="center"/>
    </xf>
    <xf numFmtId="0" fontId="11" fillId="0" borderId="0" xfId="1" applyFont="1" applyBorder="1"/>
    <xf numFmtId="0" fontId="5" fillId="0" borderId="1" xfId="1" applyFont="1" applyBorder="1" applyAlignment="1">
      <alignment horizontal="center" vertical="center" justifyLastLine="1"/>
    </xf>
    <xf numFmtId="0" fontId="11" fillId="0" borderId="1" xfId="1" applyFont="1" applyBorder="1" applyAlignment="1">
      <alignment horizontal="center" vertical="center" justifyLastLine="1"/>
    </xf>
    <xf numFmtId="0" fontId="6" fillId="2" borderId="0" xfId="1" applyFont="1" applyFill="1" applyBorder="1" applyAlignment="1">
      <alignment vertical="center"/>
    </xf>
    <xf numFmtId="0" fontId="14" fillId="3" borderId="1" xfId="1" quotePrefix="1" applyNumberFormat="1" applyFont="1" applyFill="1" applyBorder="1" applyAlignment="1">
      <alignment horizontal="center" vertical="center"/>
    </xf>
    <xf numFmtId="49" fontId="14" fillId="3" borderId="1" xfId="1" applyNumberFormat="1" applyFont="1" applyFill="1" applyBorder="1" applyAlignment="1">
      <alignment horizontal="center" vertical="center"/>
    </xf>
    <xf numFmtId="49" fontId="14" fillId="2" borderId="1" xfId="1" applyNumberFormat="1" applyFont="1" applyFill="1" applyBorder="1" applyAlignment="1">
      <alignment horizontal="center" vertical="center"/>
    </xf>
    <xf numFmtId="176" fontId="5" fillId="2" borderId="1" xfId="1" applyNumberFormat="1" applyFont="1" applyFill="1" applyBorder="1" applyAlignment="1">
      <alignment horizontal="center" vertical="center"/>
    </xf>
    <xf numFmtId="0" fontId="11" fillId="2" borderId="1" xfId="1" applyFont="1" applyFill="1" applyBorder="1" applyAlignment="1">
      <alignment horizontal="center" vertical="center"/>
    </xf>
    <xf numFmtId="177" fontId="13" fillId="2" borderId="1" xfId="1" applyNumberFormat="1" applyFont="1" applyFill="1" applyBorder="1" applyAlignment="1">
      <alignment horizontal="center" vertical="center"/>
    </xf>
    <xf numFmtId="178" fontId="5" fillId="2" borderId="1" xfId="1" applyNumberFormat="1" applyFont="1" applyFill="1" applyBorder="1" applyAlignment="1">
      <alignment horizontal="center" vertical="center" wrapText="1"/>
    </xf>
    <xf numFmtId="0" fontId="5" fillId="2" borderId="1" xfId="1" applyNumberFormat="1" applyFont="1" applyFill="1" applyBorder="1" applyAlignment="1">
      <alignment horizontal="center" vertical="center"/>
    </xf>
    <xf numFmtId="0" fontId="5" fillId="2" borderId="0" xfId="1" applyFont="1" applyFill="1" applyBorder="1"/>
    <xf numFmtId="176" fontId="11" fillId="2" borderId="1" xfId="1" applyNumberFormat="1" applyFont="1" applyFill="1" applyBorder="1" applyAlignment="1">
      <alignment horizontal="center" vertical="center"/>
    </xf>
    <xf numFmtId="178" fontId="11" fillId="2" borderId="1" xfId="1" applyNumberFormat="1" applyFont="1" applyFill="1" applyBorder="1" applyAlignment="1">
      <alignment horizontal="center" vertical="center" wrapText="1"/>
    </xf>
    <xf numFmtId="49" fontId="14" fillId="0" borderId="1" xfId="1" applyNumberFormat="1" applyFont="1" applyFill="1" applyBorder="1" applyAlignment="1">
      <alignment horizontal="center" vertical="center"/>
    </xf>
    <xf numFmtId="0" fontId="13" fillId="0" borderId="2" xfId="1" applyFont="1" applyFill="1" applyBorder="1" applyAlignment="1">
      <alignment horizontal="center" vertical="center"/>
    </xf>
    <xf numFmtId="0" fontId="11" fillId="0" borderId="2" xfId="1" applyFont="1" applyFill="1" applyBorder="1" applyAlignment="1">
      <alignment horizontal="center" vertical="center"/>
    </xf>
    <xf numFmtId="177" fontId="13" fillId="0" borderId="2" xfId="1" applyNumberFormat="1" applyFont="1" applyFill="1" applyBorder="1" applyAlignment="1">
      <alignment horizontal="center" vertical="center"/>
    </xf>
    <xf numFmtId="49" fontId="14" fillId="3" borderId="2" xfId="1" applyNumberFormat="1" applyFont="1" applyFill="1" applyBorder="1" applyAlignment="1">
      <alignment horizontal="center" vertical="center"/>
    </xf>
    <xf numFmtId="49" fontId="14" fillId="0" borderId="2" xfId="1" applyNumberFormat="1" applyFont="1" applyFill="1" applyBorder="1" applyAlignment="1">
      <alignment horizontal="center" vertical="center"/>
    </xf>
    <xf numFmtId="0" fontId="15" fillId="2" borderId="1" xfId="1" applyNumberFormat="1" applyFont="1" applyFill="1" applyBorder="1" applyAlignment="1">
      <alignment horizontal="distributed" vertical="center" justifyLastLine="1"/>
    </xf>
    <xf numFmtId="178" fontId="15" fillId="0" borderId="1" xfId="1" applyNumberFormat="1" applyFont="1" applyFill="1" applyBorder="1" applyAlignment="1">
      <alignment horizontal="center" vertical="center" wrapText="1"/>
    </xf>
    <xf numFmtId="178" fontId="15" fillId="2" borderId="1" xfId="1" applyNumberFormat="1" applyFont="1" applyFill="1" applyBorder="1" applyAlignment="1">
      <alignment horizontal="center" vertical="center"/>
    </xf>
    <xf numFmtId="0" fontId="14" fillId="3" borderId="1" xfId="1" applyNumberFormat="1" applyFont="1" applyFill="1" applyBorder="1" applyAlignment="1">
      <alignment horizontal="center" vertical="center"/>
    </xf>
    <xf numFmtId="176" fontId="5" fillId="2" borderId="2" xfId="1" applyNumberFormat="1" applyFont="1" applyFill="1" applyBorder="1" applyAlignment="1">
      <alignment horizontal="center" vertical="center"/>
    </xf>
    <xf numFmtId="0" fontId="5" fillId="0" borderId="1" xfId="1" applyFont="1" applyBorder="1" applyAlignment="1">
      <alignment horizontal="center" vertical="center" justifyLastLine="1"/>
    </xf>
    <xf numFmtId="0" fontId="10" fillId="0" borderId="1" xfId="1" applyFont="1" applyBorder="1" applyAlignment="1">
      <alignment horizontal="left" vertical="center" wrapText="1"/>
    </xf>
    <xf numFmtId="0" fontId="2" fillId="0" borderId="0" xfId="1" applyFont="1" applyBorder="1" applyAlignment="1">
      <alignment horizontal="center" vertical="center"/>
    </xf>
    <xf numFmtId="0" fontId="10" fillId="2" borderId="1" xfId="1" applyFont="1" applyFill="1" applyBorder="1" applyAlignment="1">
      <alignment horizontal="center" vertical="center" justifyLastLine="1"/>
    </xf>
    <xf numFmtId="0" fontId="5" fillId="0" borderId="1" xfId="1" applyFont="1" applyBorder="1" applyAlignment="1">
      <alignment horizontal="center" vertical="center"/>
    </xf>
    <xf numFmtId="0" fontId="10" fillId="0" borderId="1" xfId="1" applyFont="1" applyBorder="1" applyAlignment="1">
      <alignment horizontal="center" vertical="center" justifyLastLine="1"/>
    </xf>
    <xf numFmtId="0" fontId="1" fillId="0" borderId="1" xfId="1" applyBorder="1"/>
    <xf numFmtId="0" fontId="5" fillId="0" borderId="1" xfId="1" applyFont="1" applyBorder="1" applyAlignment="1">
      <alignment horizontal="center" vertical="center" wrapText="1"/>
    </xf>
    <xf numFmtId="0" fontId="11" fillId="0" borderId="1" xfId="1" applyFont="1" applyBorder="1" applyAlignment="1">
      <alignment horizontal="center" vertical="center" justifyLastLine="1"/>
    </xf>
  </cellXfs>
  <cellStyles count="2">
    <cellStyle name="一般" xfId="0" builtinId="0"/>
    <cellStyle name="一般 2" xfId="1"/>
  </cellStyles>
  <dxfs count="0"/>
  <tableStyles count="0" defaultTableStyle="TableStyleMedium2" defaultPivotStyle="PivotStyleMedium9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23459;&#38639;1031231\&#26371;&#35336;&#23560;&#29992;1030320\&#34892;&#37559;\&#38738;&#23569;&#24180;\0103&#24180;&#21335;&#23542;&#30403;&#20908;&#23395;&#26989;&#39192;&#39640;&#29246;&#22827;&#37670;&#27161;&#3609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球員資料表"/>
      <sheetName val="當月報名資料"/>
      <sheetName val="收據"/>
      <sheetName val="橫式信封(C45)"/>
      <sheetName val="編組表1"/>
      <sheetName val="成績表"/>
      <sheetName val="成績表 (2)"/>
      <sheetName val="編組表2"/>
      <sheetName val="獎狀"/>
      <sheetName val="獎金信封"/>
      <sheetName val="奨學金"/>
      <sheetName val="計分卡 (2)"/>
      <sheetName val="滿30歲之名單"/>
      <sheetName val="Sheet1"/>
    </sheetNames>
    <sheetDataSet>
      <sheetData sheetId="0">
        <row r="2">
          <cell r="A2" t="str">
            <v>編號</v>
          </cell>
          <cell r="B2" t="str">
            <v>組別</v>
          </cell>
          <cell r="C2" t="str">
            <v>姓 名</v>
          </cell>
          <cell r="D2" t="str">
            <v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E2" t="str">
            <v>性別</v>
          </cell>
          <cell r="F2" t="str">
            <v>出生日期</v>
          </cell>
          <cell r="G2" t="str">
            <v>培訓球場</v>
          </cell>
          <cell r="H2" t="str">
            <v>所屬縣市</v>
          </cell>
          <cell r="I2" t="str">
            <v>學校</v>
          </cell>
          <cell r="J2" t="str">
            <v>年級</v>
          </cell>
          <cell r="K2" t="str">
            <v>電  話</v>
          </cell>
          <cell r="L2" t="str">
            <v>行動電話</v>
          </cell>
          <cell r="M2" t="str">
            <v>地址</v>
          </cell>
          <cell r="N2" t="str">
            <v>E-mail</v>
          </cell>
        </row>
        <row r="3">
          <cell r="A3">
            <v>1</v>
          </cell>
          <cell r="B3" t="str">
            <v>公開組</v>
          </cell>
          <cell r="C3" t="str">
            <v>黃議平</v>
          </cell>
          <cell r="D3" t="str">
            <v>黃議平(公開組)</v>
          </cell>
          <cell r="E3" t="str">
            <v>男</v>
          </cell>
          <cell r="F3">
            <v>34615</v>
          </cell>
          <cell r="G3" t="str">
            <v>無</v>
          </cell>
          <cell r="H3" t="str">
            <v>嘉義</v>
          </cell>
          <cell r="I3" t="str">
            <v>嘉義高工</v>
          </cell>
          <cell r="J3" t="str">
            <v>1</v>
          </cell>
          <cell r="K3" t="str">
            <v>05-2335145    0939521246</v>
          </cell>
          <cell r="L3" t="str">
            <v>0912131456        0915184220林志陽</v>
          </cell>
          <cell r="M3" t="str">
            <v>600 嘉義市八德路324號6樓之1</v>
          </cell>
        </row>
        <row r="4">
          <cell r="A4">
            <v>2</v>
          </cell>
          <cell r="B4" t="str">
            <v>公開組</v>
          </cell>
          <cell r="C4" t="str">
            <v>陳瑞誌</v>
          </cell>
          <cell r="D4" t="str">
            <v>陳瑞誌(公開組)</v>
          </cell>
          <cell r="E4" t="str">
            <v>男</v>
          </cell>
          <cell r="F4">
            <v>32777</v>
          </cell>
          <cell r="K4" t="str">
            <v>04-8853814</v>
          </cell>
          <cell r="L4" t="str">
            <v>0912-399449</v>
          </cell>
          <cell r="M4" t="str">
            <v>51448彰化縣溪鎮忠覺里忠工路35號</v>
          </cell>
        </row>
        <row r="5">
          <cell r="A5">
            <v>3</v>
          </cell>
          <cell r="B5" t="str">
            <v>公開組</v>
          </cell>
          <cell r="C5" t="str">
            <v>陳炳榮</v>
          </cell>
          <cell r="D5" t="str">
            <v>陳炳榮(公開組)</v>
          </cell>
          <cell r="E5" t="str">
            <v>男</v>
          </cell>
          <cell r="F5">
            <v>34351</v>
          </cell>
          <cell r="L5" t="str">
            <v>0988-922232</v>
          </cell>
          <cell r="M5" t="str">
            <v>高雄市燕巢區安林三街1號</v>
          </cell>
        </row>
        <row r="6">
          <cell r="A6">
            <v>4</v>
          </cell>
          <cell r="B6" t="str">
            <v>公開組</v>
          </cell>
          <cell r="C6" t="str">
            <v>駱則維</v>
          </cell>
          <cell r="D6" t="str">
            <v>駱則維(公開組)</v>
          </cell>
          <cell r="E6" t="str">
            <v>男</v>
          </cell>
          <cell r="F6">
            <v>35384</v>
          </cell>
          <cell r="L6" t="str">
            <v>0937-666822</v>
          </cell>
          <cell r="M6" t="str">
            <v>33859 桃園市蘆竹區錦中里南崁路一段210號5樓之2</v>
          </cell>
        </row>
        <row r="7">
          <cell r="A7">
            <v>5</v>
          </cell>
          <cell r="B7" t="str">
            <v>公開組</v>
          </cell>
          <cell r="C7" t="str">
            <v>黃議增</v>
          </cell>
          <cell r="D7" t="str">
            <v>黃議增(公開組)</v>
          </cell>
          <cell r="E7" t="str">
            <v>男</v>
          </cell>
          <cell r="F7">
            <v>35274</v>
          </cell>
          <cell r="G7" t="str">
            <v>無</v>
          </cell>
          <cell r="H7" t="str">
            <v>嘉義</v>
          </cell>
          <cell r="I7" t="str">
            <v>嘉義高工</v>
          </cell>
          <cell r="J7" t="str">
            <v>2</v>
          </cell>
          <cell r="K7" t="str">
            <v>05-2335145                  0911158245</v>
          </cell>
          <cell r="L7" t="str">
            <v>0911-158245        0915184220林志陽</v>
          </cell>
          <cell r="M7" t="str">
            <v>600 嘉義市日新街113巷13號</v>
          </cell>
        </row>
        <row r="8">
          <cell r="A8">
            <v>6</v>
          </cell>
          <cell r="B8" t="str">
            <v>公開組</v>
          </cell>
          <cell r="C8" t="str">
            <v>楊昌學</v>
          </cell>
          <cell r="D8" t="str">
            <v>楊昌學(公開組)</v>
          </cell>
          <cell r="E8" t="str">
            <v>男</v>
          </cell>
          <cell r="F8">
            <v>35287</v>
          </cell>
          <cell r="G8" t="str">
            <v>新化球場</v>
          </cell>
          <cell r="H8" t="str">
            <v>台南</v>
          </cell>
          <cell r="I8" t="str">
            <v>醒吾高中</v>
          </cell>
          <cell r="J8" t="str">
            <v>2</v>
          </cell>
          <cell r="K8" t="str">
            <v>06-2214563           FAX:06-2050543</v>
          </cell>
          <cell r="L8" t="str">
            <v>0927685677父  0988709090</v>
          </cell>
          <cell r="M8" t="str">
            <v>70448 台南市公園路128號4樓之9</v>
          </cell>
          <cell r="N8" t="str">
            <v>mkc@mail.ksu.edu.tw</v>
          </cell>
        </row>
        <row r="9">
          <cell r="A9">
            <v>7</v>
          </cell>
          <cell r="B9" t="str">
            <v>公開組</v>
          </cell>
          <cell r="C9" t="str">
            <v>蕭毓緯</v>
          </cell>
          <cell r="D9" t="str">
            <v>蕭毓緯(公開組)</v>
          </cell>
          <cell r="E9" t="str">
            <v>男</v>
          </cell>
          <cell r="F9">
            <v>33145</v>
          </cell>
          <cell r="L9" t="str">
            <v>0960-100203</v>
          </cell>
          <cell r="M9" t="str">
            <v>802 高雄市苓雅區凱旋三路869號4樓</v>
          </cell>
        </row>
        <row r="10">
          <cell r="A10">
            <v>8</v>
          </cell>
          <cell r="B10" t="str">
            <v>公開組</v>
          </cell>
          <cell r="C10" t="str">
            <v>駱承佑</v>
          </cell>
          <cell r="D10" t="str">
            <v>駱承佑(公開組)</v>
          </cell>
          <cell r="E10" t="str">
            <v>男</v>
          </cell>
          <cell r="F10">
            <v>35012</v>
          </cell>
          <cell r="L10" t="str">
            <v>0983-302770</v>
          </cell>
          <cell r="M10" t="str">
            <v>244 新北市林口區仁愛路一段211巷97號</v>
          </cell>
        </row>
        <row r="11">
          <cell r="A11">
            <v>9</v>
          </cell>
          <cell r="B11" t="str">
            <v>公開組</v>
          </cell>
          <cell r="C11" t="str">
            <v>陳冠州</v>
          </cell>
          <cell r="D11" t="str">
            <v>陳冠州(公開組)</v>
          </cell>
          <cell r="E11" t="str">
            <v>男</v>
          </cell>
          <cell r="F11">
            <v>35104</v>
          </cell>
          <cell r="G11" t="str">
            <v>無</v>
          </cell>
          <cell r="H11" t="str">
            <v>高雄</v>
          </cell>
          <cell r="I11" t="str">
            <v>三民高中</v>
          </cell>
          <cell r="J11" t="str">
            <v>3</v>
          </cell>
          <cell r="K11" t="str">
            <v>07-3127188          (O)07-3559802</v>
          </cell>
          <cell r="L11" t="str">
            <v>0937555427父           0917-778232</v>
          </cell>
          <cell r="M11" t="str">
            <v>81545 高雄市大社區中正路572號</v>
          </cell>
          <cell r="N11" t="str">
            <v>ting6699s69@yahoo.com.tw</v>
          </cell>
        </row>
        <row r="12">
          <cell r="A12">
            <v>10</v>
          </cell>
          <cell r="B12" t="str">
            <v>公開組</v>
          </cell>
          <cell r="C12" t="str">
            <v>洪嘉駿</v>
          </cell>
          <cell r="D12" t="str">
            <v>洪嘉駿(公開組)</v>
          </cell>
          <cell r="E12" t="str">
            <v>男</v>
          </cell>
          <cell r="F12">
            <v>35204</v>
          </cell>
          <cell r="H12" t="str">
            <v>嘉義</v>
          </cell>
          <cell r="I12" t="str">
            <v>嘉華中學</v>
          </cell>
          <cell r="J12" t="str">
            <v>3</v>
          </cell>
          <cell r="K12" t="str">
            <v>0922091118  FAX:(05)2770261</v>
          </cell>
          <cell r="L12" t="str">
            <v>0935630998  0952813888</v>
          </cell>
          <cell r="M12" t="str">
            <v>600 嘉義市金山路108號6樓-3</v>
          </cell>
          <cell r="N12" t="str">
            <v>ch70032@kimo.com</v>
          </cell>
        </row>
        <row r="13">
          <cell r="A13">
            <v>11</v>
          </cell>
          <cell r="B13" t="str">
            <v>公開組</v>
          </cell>
          <cell r="C13" t="str">
            <v>陳柏亦</v>
          </cell>
          <cell r="D13" t="str">
            <v>陳柏亦(公開組)</v>
          </cell>
          <cell r="E13" t="str">
            <v>男</v>
          </cell>
          <cell r="F13">
            <v>34253</v>
          </cell>
          <cell r="L13" t="str">
            <v>0963-511333</v>
          </cell>
          <cell r="M13" t="str">
            <v>500 彰化市南瑤里民族路97巷2弄7號6樓</v>
          </cell>
        </row>
        <row r="14">
          <cell r="A14">
            <v>12</v>
          </cell>
          <cell r="B14" t="str">
            <v>公開組</v>
          </cell>
          <cell r="C14" t="str">
            <v>呂孟恒</v>
          </cell>
          <cell r="D14" t="str">
            <v>呂孟恒(公開組)</v>
          </cell>
          <cell r="E14" t="str">
            <v>男</v>
          </cell>
          <cell r="F14">
            <v>34919</v>
          </cell>
          <cell r="L14" t="str">
            <v>0982-215964</v>
          </cell>
          <cell r="M14" t="str">
            <v>新北市永和區永元路95巷12號4樓</v>
          </cell>
        </row>
        <row r="15">
          <cell r="A15">
            <v>13</v>
          </cell>
          <cell r="B15" t="str">
            <v>公開組</v>
          </cell>
          <cell r="C15" t="str">
            <v>劉獻文</v>
          </cell>
          <cell r="D15" t="str">
            <v>劉獻文(公開組)</v>
          </cell>
          <cell r="E15" t="str">
            <v>男</v>
          </cell>
          <cell r="F15">
            <v>35081</v>
          </cell>
          <cell r="L15" t="str">
            <v>0933-813065</v>
          </cell>
          <cell r="M15" t="str">
            <v>台北市士林區倫等街54巷25號</v>
          </cell>
        </row>
        <row r="16">
          <cell r="A16">
            <v>14</v>
          </cell>
          <cell r="B16" t="str">
            <v>公開組</v>
          </cell>
          <cell r="C16" t="str">
            <v>林毓斌</v>
          </cell>
          <cell r="D16" t="str">
            <v>林毓斌(公開組)</v>
          </cell>
          <cell r="E16" t="str">
            <v>男</v>
          </cell>
          <cell r="F16">
            <v>35157</v>
          </cell>
          <cell r="L16" t="str">
            <v>0932-115576</v>
          </cell>
          <cell r="M16" t="str">
            <v>30063 新竹市振興路99巷12號3樓</v>
          </cell>
        </row>
        <row r="17">
          <cell r="A17">
            <v>15</v>
          </cell>
          <cell r="B17" t="str">
            <v>公開組</v>
          </cell>
          <cell r="C17" t="str">
            <v>孫薰懋</v>
          </cell>
          <cell r="D17" t="str">
            <v>孫薰懋(公開組)</v>
          </cell>
          <cell r="E17" t="str">
            <v>男</v>
          </cell>
          <cell r="F17">
            <v>33861</v>
          </cell>
          <cell r="L17" t="str">
            <v>0973-547090</v>
          </cell>
          <cell r="M17" t="str">
            <v>台北市中山區北安路622號2樓</v>
          </cell>
        </row>
        <row r="18">
          <cell r="A18">
            <v>16</v>
          </cell>
          <cell r="B18" t="str">
            <v>公開組</v>
          </cell>
          <cell r="C18" t="str">
            <v>秦勉</v>
          </cell>
          <cell r="D18" t="str">
            <v>秦勉(公開組)</v>
          </cell>
          <cell r="E18" t="str">
            <v>男</v>
          </cell>
          <cell r="F18">
            <v>34463</v>
          </cell>
          <cell r="L18" t="str">
            <v>0973-288736</v>
          </cell>
          <cell r="M18" t="str">
            <v>嘉義縣民雄鄉豐收村好收路73-8號1-16室</v>
          </cell>
        </row>
        <row r="19">
          <cell r="A19">
            <v>17</v>
          </cell>
          <cell r="B19" t="str">
            <v>公開組</v>
          </cell>
          <cell r="C19" t="str">
            <v>詹尚岳</v>
          </cell>
          <cell r="D19" t="str">
            <v>詹尚岳(公開組)</v>
          </cell>
          <cell r="E19" t="str">
            <v>男</v>
          </cell>
          <cell r="F19">
            <v>33526</v>
          </cell>
          <cell r="H19" t="str">
            <v>台南</v>
          </cell>
          <cell r="L19" t="str">
            <v>0916-772141</v>
          </cell>
          <cell r="M19" t="str">
            <v>台南市南區竹溪里竹溪街66號6樓</v>
          </cell>
        </row>
        <row r="20">
          <cell r="A20">
            <v>18</v>
          </cell>
          <cell r="B20" t="str">
            <v>公開組</v>
          </cell>
          <cell r="C20" t="str">
            <v>劉威毅</v>
          </cell>
          <cell r="D20" t="str">
            <v>劉威毅(公開組)</v>
          </cell>
          <cell r="E20" t="str">
            <v>男</v>
          </cell>
          <cell r="F20">
            <v>33488</v>
          </cell>
          <cell r="L20" t="str">
            <v>0988-275437</v>
          </cell>
          <cell r="M20" t="str">
            <v>台北市信義區大道路47號1樓</v>
          </cell>
        </row>
        <row r="21">
          <cell r="A21">
            <v>19</v>
          </cell>
          <cell r="B21" t="str">
            <v>公開組</v>
          </cell>
          <cell r="C21" t="str">
            <v>曾譯慶</v>
          </cell>
          <cell r="D21" t="str">
            <v>曾譯慶(公開組)</v>
          </cell>
          <cell r="E21" t="str">
            <v>男</v>
          </cell>
          <cell r="F21">
            <v>35370</v>
          </cell>
          <cell r="H21" t="str">
            <v>屏東</v>
          </cell>
          <cell r="I21" t="str">
            <v>中正高中</v>
          </cell>
          <cell r="J21" t="str">
            <v>1</v>
          </cell>
          <cell r="K21" t="str">
            <v>08-8331369</v>
          </cell>
          <cell r="L21" t="str">
            <v>0930-605091</v>
          </cell>
          <cell r="M21" t="str">
            <v>93248  屏東縣新園鄉光復路17-6號</v>
          </cell>
        </row>
        <row r="22">
          <cell r="A22">
            <v>20</v>
          </cell>
          <cell r="B22" t="str">
            <v>公開組</v>
          </cell>
          <cell r="C22" t="str">
            <v>陳彥廷</v>
          </cell>
          <cell r="D22" t="str">
            <v>陳彥廷(公開組)</v>
          </cell>
          <cell r="E22" t="str">
            <v>男</v>
          </cell>
          <cell r="F22">
            <v>34994</v>
          </cell>
          <cell r="H22" t="str">
            <v>高雄</v>
          </cell>
          <cell r="I22" t="str">
            <v>三民高中</v>
          </cell>
          <cell r="J22" t="str">
            <v>2</v>
          </cell>
          <cell r="K22" t="str">
            <v>07-3722966</v>
          </cell>
          <cell r="L22" t="str">
            <v>0933-303010    0931-303188</v>
          </cell>
          <cell r="M22" t="str">
            <v>814 高雄市仁武區文武里新庄巷117-1號</v>
          </cell>
        </row>
        <row r="23">
          <cell r="A23">
            <v>21</v>
          </cell>
          <cell r="B23" t="str">
            <v>公開組</v>
          </cell>
          <cell r="C23" t="str">
            <v>宋奕賢</v>
          </cell>
          <cell r="D23" t="str">
            <v>宋奕賢(公開組)</v>
          </cell>
          <cell r="E23" t="str">
            <v>男</v>
          </cell>
          <cell r="F23">
            <v>35362</v>
          </cell>
          <cell r="G23" t="str">
            <v>高雄球場</v>
          </cell>
          <cell r="H23" t="str">
            <v>高雄</v>
          </cell>
          <cell r="I23" t="str">
            <v>中正高中</v>
          </cell>
          <cell r="J23" t="str">
            <v>2</v>
          </cell>
          <cell r="K23" t="str">
            <v>07-7258866*301白
07-7258866*711晚</v>
          </cell>
          <cell r="L23" t="str">
            <v>0911-886602(賢)
0932-851723父</v>
          </cell>
          <cell r="M23" t="str">
            <v>802 高雄市苓雅區武廟路66號</v>
          </cell>
        </row>
        <row r="24">
          <cell r="A24">
            <v>22</v>
          </cell>
          <cell r="B24" t="str">
            <v>公開組</v>
          </cell>
          <cell r="C24" t="str">
            <v>鍾又新</v>
          </cell>
          <cell r="D24" t="str">
            <v>鍾又新(公開組)</v>
          </cell>
          <cell r="E24" t="str">
            <v>男</v>
          </cell>
          <cell r="F24">
            <v>34946</v>
          </cell>
          <cell r="L24" t="str">
            <v>0929-152388</v>
          </cell>
          <cell r="M24" t="str">
            <v>苗栗市名門路45號</v>
          </cell>
        </row>
        <row r="25">
          <cell r="A25">
            <v>23</v>
          </cell>
          <cell r="B25" t="str">
            <v>公開組</v>
          </cell>
          <cell r="C25" t="str">
            <v>林冠亨</v>
          </cell>
          <cell r="D25" t="str">
            <v>林冠亨(公開組)</v>
          </cell>
          <cell r="E25" t="str">
            <v>男</v>
          </cell>
          <cell r="F25">
            <v>33948</v>
          </cell>
          <cell r="K25" t="str">
            <v>02-89516862</v>
          </cell>
          <cell r="L25" t="str">
            <v>0935-635890</v>
          </cell>
          <cell r="M25" t="str">
            <v>新竹市板橋區民族路52號</v>
          </cell>
        </row>
        <row r="26">
          <cell r="A26">
            <v>24</v>
          </cell>
          <cell r="B26" t="str">
            <v>公開組</v>
          </cell>
          <cell r="C26" t="str">
            <v>鄭名谷</v>
          </cell>
          <cell r="D26" t="str">
            <v>鄭名谷(公開組)</v>
          </cell>
          <cell r="E26" t="str">
            <v>男</v>
          </cell>
          <cell r="F26">
            <v>34686</v>
          </cell>
          <cell r="L26" t="str">
            <v>0933-518125</v>
          </cell>
          <cell r="M26" t="str">
            <v>台中市北屯區軍和街404號</v>
          </cell>
        </row>
        <row r="27">
          <cell r="A27">
            <v>25</v>
          </cell>
          <cell r="B27" t="str">
            <v>男A組</v>
          </cell>
          <cell r="C27" t="str">
            <v>邱昱嘉</v>
          </cell>
          <cell r="D27" t="str">
            <v>邱昱嘉(男A組)</v>
          </cell>
          <cell r="E27" t="str">
            <v>男</v>
          </cell>
          <cell r="F27">
            <v>36076</v>
          </cell>
          <cell r="H27" t="str">
            <v>嘉義</v>
          </cell>
          <cell r="I27" t="str">
            <v>嘉華中學</v>
          </cell>
          <cell r="J27" t="str">
            <v>3</v>
          </cell>
          <cell r="K27" t="str">
            <v>05-2233389            F:05-2252093</v>
          </cell>
          <cell r="L27" t="str">
            <v>0932773828     0921117797</v>
          </cell>
          <cell r="M27" t="str">
            <v>600 嘉義市興業新村41號</v>
          </cell>
        </row>
        <row r="28">
          <cell r="A28">
            <v>26</v>
          </cell>
          <cell r="B28" t="str">
            <v>男A組</v>
          </cell>
          <cell r="C28" t="str">
            <v>何昱震</v>
          </cell>
          <cell r="D28" t="str">
            <v>何昱震(男A組)</v>
          </cell>
          <cell r="E28" t="str">
            <v>男</v>
          </cell>
          <cell r="F28">
            <v>35711</v>
          </cell>
          <cell r="H28" t="str">
            <v>高雄</v>
          </cell>
          <cell r="I28" t="str">
            <v>中正高中</v>
          </cell>
          <cell r="J28" t="str">
            <v>1</v>
          </cell>
          <cell r="K28" t="str">
            <v>07-7557766</v>
          </cell>
          <cell r="L28" t="str">
            <v>0929-896166</v>
          </cell>
          <cell r="M28" t="str">
            <v>830 高雄市鳳山區中崙四路86號</v>
          </cell>
        </row>
        <row r="29">
          <cell r="A29">
            <v>27</v>
          </cell>
          <cell r="B29" t="str">
            <v>男A組</v>
          </cell>
          <cell r="C29" t="str">
            <v>顏志儒</v>
          </cell>
          <cell r="D29" t="str">
            <v>顏志儒(男A組)</v>
          </cell>
          <cell r="E29" t="str">
            <v>男</v>
          </cell>
          <cell r="F29">
            <v>35464</v>
          </cell>
          <cell r="H29" t="str">
            <v>台南</v>
          </cell>
          <cell r="I29" t="str">
            <v>崇明國中</v>
          </cell>
          <cell r="J29" t="str">
            <v>3</v>
          </cell>
          <cell r="K29" t="str">
            <v>06-2361840</v>
          </cell>
          <cell r="L29">
            <v>989712984</v>
          </cell>
          <cell r="M29" t="str">
            <v>700  台南市東光路二段121巷51號3樓</v>
          </cell>
        </row>
        <row r="30">
          <cell r="A30">
            <v>28</v>
          </cell>
          <cell r="B30" t="str">
            <v>男A組</v>
          </cell>
          <cell r="C30" t="str">
            <v>周威丞</v>
          </cell>
          <cell r="D30" t="str">
            <v>周威丞(男A組)</v>
          </cell>
          <cell r="E30" t="str">
            <v>男</v>
          </cell>
          <cell r="F30">
            <v>35655</v>
          </cell>
          <cell r="G30" t="str">
            <v>無</v>
          </cell>
          <cell r="H30" t="str">
            <v>台南</v>
          </cell>
          <cell r="I30" t="str">
            <v>長榮中學</v>
          </cell>
          <cell r="J30" t="str">
            <v>2</v>
          </cell>
          <cell r="K30" t="str">
            <v>06-2562608</v>
          </cell>
          <cell r="L30" t="str">
            <v>0918081396        0937335560張教練</v>
          </cell>
          <cell r="M30" t="str">
            <v>70958 台南市安南區安和路一段159巷12號</v>
          </cell>
          <cell r="N30" t="str">
            <v>ch2562608@yahoo.com</v>
          </cell>
        </row>
        <row r="31">
          <cell r="A31">
            <v>29</v>
          </cell>
          <cell r="B31" t="str">
            <v>男A組</v>
          </cell>
          <cell r="C31" t="str">
            <v>黃紹恩</v>
          </cell>
          <cell r="D31" t="str">
            <v>黃紹恩(男A組)</v>
          </cell>
          <cell r="E31" t="str">
            <v>男</v>
          </cell>
          <cell r="F31">
            <v>36441</v>
          </cell>
          <cell r="G31" t="str">
            <v>揮展練習場</v>
          </cell>
          <cell r="H31" t="str">
            <v>台南</v>
          </cell>
          <cell r="I31" t="str">
            <v>海佃國中</v>
          </cell>
          <cell r="J31" t="str">
            <v>2</v>
          </cell>
          <cell r="K31" t="str">
            <v>06-2451866白        06-3582050晚</v>
          </cell>
          <cell r="L31" t="str">
            <v>0937-493126母</v>
          </cell>
          <cell r="M31" t="str">
            <v>709 台南市安南區海中街121巷100弄8號</v>
          </cell>
        </row>
        <row r="32">
          <cell r="A32">
            <v>30</v>
          </cell>
          <cell r="B32" t="str">
            <v>男A組</v>
          </cell>
          <cell r="C32" t="str">
            <v>張勛宸</v>
          </cell>
          <cell r="D32" t="str">
            <v>張勛宸(男A組)</v>
          </cell>
          <cell r="E32" t="str">
            <v>男</v>
          </cell>
          <cell r="F32">
            <v>35712</v>
          </cell>
          <cell r="H32" t="str">
            <v>台中</v>
          </cell>
          <cell r="K32" t="str">
            <v>04-22399837
F:04-22397314</v>
          </cell>
          <cell r="L32" t="str">
            <v>0937-027110</v>
          </cell>
          <cell r="M32" t="str">
            <v>台中市北屯區廍子里廍子路700巷36號</v>
          </cell>
        </row>
        <row r="33">
          <cell r="A33">
            <v>31</v>
          </cell>
          <cell r="B33" t="str">
            <v>公開組</v>
          </cell>
          <cell r="C33" t="str">
            <v>江雨璇</v>
          </cell>
          <cell r="D33" t="str">
            <v>江雨璇(女公開組)</v>
          </cell>
          <cell r="E33" t="str">
            <v>女</v>
          </cell>
          <cell r="F33">
            <v>35137</v>
          </cell>
          <cell r="K33" t="str">
            <v>03-6669582
F:03-6669121</v>
          </cell>
          <cell r="L33" t="str">
            <v>0982-707180</v>
          </cell>
          <cell r="M33" t="str">
            <v>30442新竹市新豐鄉員山村133號</v>
          </cell>
        </row>
        <row r="34">
          <cell r="A34">
            <v>32</v>
          </cell>
          <cell r="B34" t="str">
            <v>公開組</v>
          </cell>
          <cell r="C34" t="str">
            <v>曾翊寧</v>
          </cell>
          <cell r="D34" t="str">
            <v>曾翊寧(女公開組)</v>
          </cell>
          <cell r="E34" t="str">
            <v>女</v>
          </cell>
          <cell r="F34">
            <v>34816</v>
          </cell>
          <cell r="G34" t="str">
            <v>無</v>
          </cell>
          <cell r="H34" t="str">
            <v>屏東</v>
          </cell>
          <cell r="I34" t="str">
            <v>潮州高中</v>
          </cell>
          <cell r="J34" t="str">
            <v>1</v>
          </cell>
          <cell r="K34" t="str">
            <v>08-7381382</v>
          </cell>
          <cell r="L34" t="str">
            <v>0989533893       0930755322</v>
          </cell>
          <cell r="M34" t="str">
            <v>908 屏東縣長治鄉新潭村新生街24巷4號</v>
          </cell>
          <cell r="N34" t="str">
            <v>sinny427@yahoo.com.tw</v>
          </cell>
        </row>
        <row r="35">
          <cell r="A35">
            <v>33</v>
          </cell>
          <cell r="B35" t="str">
            <v>公開組</v>
          </cell>
          <cell r="C35" t="str">
            <v>林庭伃</v>
          </cell>
          <cell r="D35" t="str">
            <v>林庭伃(女公開組)</v>
          </cell>
          <cell r="E35" t="str">
            <v>女</v>
          </cell>
          <cell r="F35">
            <v>34500</v>
          </cell>
          <cell r="H35" t="str">
            <v>高雄</v>
          </cell>
          <cell r="L35" t="str">
            <v>0960-352358</v>
          </cell>
          <cell r="M35" t="str">
            <v>高雄市美濃區自強街一段143巷31號</v>
          </cell>
        </row>
        <row r="36">
          <cell r="A36">
            <v>34</v>
          </cell>
          <cell r="B36" t="str">
            <v>女B組</v>
          </cell>
          <cell r="C36" t="str">
            <v>謝映葶</v>
          </cell>
          <cell r="D36" t="str">
            <v>謝映葶(女B組)</v>
          </cell>
          <cell r="E36" t="str">
            <v>女</v>
          </cell>
          <cell r="F36">
            <v>37054</v>
          </cell>
          <cell r="K36" t="str">
            <v>04-7871736</v>
          </cell>
          <cell r="L36" t="str">
            <v>0932-573368</v>
          </cell>
          <cell r="M36" t="str">
            <v>50347 彰化縣花壇鄉橋頭村花橋街25巷30號</v>
          </cell>
        </row>
        <row r="37">
          <cell r="A37">
            <v>35</v>
          </cell>
          <cell r="B37" t="str">
            <v>女D組</v>
          </cell>
          <cell r="C37" t="str">
            <v>陳姸蓁</v>
          </cell>
          <cell r="D37" t="str">
            <v>陳姸蓁(女D組)</v>
          </cell>
          <cell r="E37" t="str">
            <v>女</v>
          </cell>
          <cell r="F37">
            <v>38436</v>
          </cell>
          <cell r="K37" t="str">
            <v>07-5577068</v>
          </cell>
          <cell r="L37" t="str">
            <v>0924-133526</v>
          </cell>
          <cell r="M37" t="str">
            <v>高雄市左營區至聖路46號6樓</v>
          </cell>
        </row>
        <row r="38">
          <cell r="A38">
            <v>36</v>
          </cell>
          <cell r="B38" t="str">
            <v>女D組</v>
          </cell>
          <cell r="C38" t="str">
            <v>陳宥竹</v>
          </cell>
          <cell r="D38" t="str">
            <v>陳宥竹(女D組)</v>
          </cell>
          <cell r="E38" t="str">
            <v>女</v>
          </cell>
          <cell r="F38">
            <v>39072</v>
          </cell>
          <cell r="K38" t="str">
            <v>07-5577068</v>
          </cell>
          <cell r="L38" t="str">
            <v>0924-133526</v>
          </cell>
          <cell r="M38" t="str">
            <v>高雄市左營區至聖路46號6樓</v>
          </cell>
        </row>
        <row r="39">
          <cell r="A39">
            <v>37</v>
          </cell>
          <cell r="B39" t="str">
            <v>女C組</v>
          </cell>
          <cell r="C39" t="str">
            <v>許淮茜</v>
          </cell>
          <cell r="D39" t="str">
            <v>許淮茜(女C組)</v>
          </cell>
          <cell r="E39" t="str">
            <v>女</v>
          </cell>
          <cell r="F39">
            <v>37929</v>
          </cell>
          <cell r="G39" t="str">
            <v>揮展練習場</v>
          </cell>
          <cell r="H39" t="str">
            <v>台南</v>
          </cell>
          <cell r="I39" t="str">
            <v>安慶國小</v>
          </cell>
          <cell r="J39" t="str">
            <v>4</v>
          </cell>
          <cell r="K39" t="str">
            <v>06-2555395</v>
          </cell>
          <cell r="L39" t="str">
            <v>0920-885634</v>
          </cell>
          <cell r="M39" t="str">
            <v>709台南市安南區安中路二段2巷117弄23號</v>
          </cell>
        </row>
        <row r="40">
          <cell r="A40">
            <v>38</v>
          </cell>
          <cell r="B40" t="str">
            <v>女C組</v>
          </cell>
          <cell r="C40" t="str">
            <v>郭瑜恬</v>
          </cell>
          <cell r="D40" t="str">
            <v>郭瑜恬(女C組)</v>
          </cell>
          <cell r="E40" t="str">
            <v>女</v>
          </cell>
          <cell r="F40">
            <v>37673</v>
          </cell>
          <cell r="H40" t="str">
            <v>台南</v>
          </cell>
          <cell r="I40" t="str">
            <v>忠義國小</v>
          </cell>
          <cell r="J40" t="str">
            <v>5</v>
          </cell>
          <cell r="K40" t="str">
            <v>06-3587453</v>
          </cell>
          <cell r="L40" t="str">
            <v>0972-750071廖名棠</v>
          </cell>
          <cell r="M40" t="str">
            <v>台南市賢北街21巷3號</v>
          </cell>
        </row>
        <row r="41">
          <cell r="A41">
            <v>39</v>
          </cell>
          <cell r="B41" t="str">
            <v>男D組</v>
          </cell>
          <cell r="C41" t="str">
            <v>胡宇棠</v>
          </cell>
          <cell r="D41" t="str">
            <v>胡宇棠(男D組)</v>
          </cell>
          <cell r="E41" t="str">
            <v>男</v>
          </cell>
          <cell r="F41">
            <v>38908</v>
          </cell>
          <cell r="H41" t="str">
            <v>高雄</v>
          </cell>
          <cell r="I41" t="str">
            <v>十全國小</v>
          </cell>
          <cell r="J41" t="str">
            <v>2</v>
          </cell>
          <cell r="K41" t="str">
            <v>07-5229243</v>
          </cell>
          <cell r="L41" t="str">
            <v>0961-219900</v>
          </cell>
          <cell r="M41" t="str">
            <v>804 高雄市鼓山區裕誠路2126號1樓</v>
          </cell>
        </row>
        <row r="42">
          <cell r="A42">
            <v>40</v>
          </cell>
          <cell r="B42" t="str">
            <v>男D組</v>
          </cell>
          <cell r="C42" t="str">
            <v>陳柏睿</v>
          </cell>
          <cell r="D42" t="str">
            <v>陳柏睿(男D組)</v>
          </cell>
          <cell r="E42" t="str">
            <v>男</v>
          </cell>
          <cell r="F42">
            <v>38390</v>
          </cell>
          <cell r="H42" t="str">
            <v>台南</v>
          </cell>
          <cell r="I42" t="str">
            <v>永信國小</v>
          </cell>
          <cell r="K42" t="str">
            <v>06-3131487</v>
          </cell>
          <cell r="L42" t="str">
            <v>0988-736254</v>
          </cell>
          <cell r="M42" t="str">
            <v>台南市永康區復國二後108巷7-1號</v>
          </cell>
        </row>
        <row r="43">
          <cell r="A43">
            <v>41</v>
          </cell>
          <cell r="B43" t="str">
            <v>男B組</v>
          </cell>
          <cell r="C43" t="str">
            <v>陳伯豪</v>
          </cell>
          <cell r="D43" t="str">
            <v>陳伯豪(男B組)</v>
          </cell>
          <cell r="E43" t="str">
            <v>男</v>
          </cell>
          <cell r="F43">
            <v>36641</v>
          </cell>
          <cell r="G43" t="str">
            <v>永安球場</v>
          </cell>
          <cell r="H43" t="str">
            <v>台南</v>
          </cell>
          <cell r="I43" t="str">
            <v>民德國中</v>
          </cell>
          <cell r="J43" t="str">
            <v>2</v>
          </cell>
          <cell r="K43" t="str">
            <v>06-3131487</v>
          </cell>
          <cell r="L43" t="str">
            <v>0988-736254</v>
          </cell>
          <cell r="M43" t="str">
            <v>714 台南市永康區復國二路108巷7-1號</v>
          </cell>
        </row>
        <row r="44">
          <cell r="A44">
            <v>42</v>
          </cell>
          <cell r="B44" t="str">
            <v>男B組</v>
          </cell>
          <cell r="C44" t="str">
            <v>林銓泰</v>
          </cell>
          <cell r="D44" t="str">
            <v>林銓泰(男B組)</v>
          </cell>
          <cell r="E44" t="str">
            <v>男</v>
          </cell>
          <cell r="F44">
            <v>37455</v>
          </cell>
          <cell r="L44" t="str">
            <v>0935-221954
0979-497497</v>
          </cell>
          <cell r="M44" t="str">
            <v>新北市淡水區新興街86號9樓</v>
          </cell>
        </row>
        <row r="45">
          <cell r="A45">
            <v>43</v>
          </cell>
          <cell r="B45" t="str">
            <v>男B組</v>
          </cell>
          <cell r="C45" t="str">
            <v>邱梓祐</v>
          </cell>
          <cell r="D45" t="str">
            <v>邱梓祐(男B組)</v>
          </cell>
          <cell r="E45" t="str">
            <v>男</v>
          </cell>
          <cell r="F45">
            <v>37221</v>
          </cell>
          <cell r="H45" t="str">
            <v>高雄</v>
          </cell>
          <cell r="I45" t="str">
            <v>義守國際學校</v>
          </cell>
          <cell r="J45" t="str">
            <v>6</v>
          </cell>
          <cell r="K45" t="str">
            <v>07-3639851</v>
          </cell>
          <cell r="L45" t="str">
            <v>0912-195196</v>
          </cell>
          <cell r="M45" t="str">
            <v>811  高雄市楠梓區智群路3號</v>
          </cell>
        </row>
        <row r="46">
          <cell r="A46">
            <v>44</v>
          </cell>
          <cell r="B46" t="str">
            <v>男B組</v>
          </cell>
          <cell r="C46" t="str">
            <v>林義淵</v>
          </cell>
          <cell r="D46" t="str">
            <v>林義淵(男B組)</v>
          </cell>
          <cell r="E46" t="str">
            <v>男</v>
          </cell>
          <cell r="F46">
            <v>36822</v>
          </cell>
          <cell r="H46" t="str">
            <v>台南</v>
          </cell>
          <cell r="I46" t="str">
            <v>新化國中</v>
          </cell>
          <cell r="J46" t="str">
            <v>1</v>
          </cell>
          <cell r="K46" t="str">
            <v>06-5983597              0981-141513</v>
          </cell>
          <cell r="L46" t="str">
            <v xml:space="preserve">0958-100525母          0935-942568父   </v>
          </cell>
          <cell r="M46" t="str">
            <v>71250  台南市新化區太平街134巷70號</v>
          </cell>
          <cell r="N46" t="str">
            <v>lin_0912@yahoo.com.tw</v>
          </cell>
        </row>
        <row r="47">
          <cell r="A47">
            <v>45</v>
          </cell>
          <cell r="B47" t="str">
            <v>男B組</v>
          </cell>
          <cell r="C47" t="str">
            <v>黃奕銘</v>
          </cell>
          <cell r="D47" t="str">
            <v>黃奕銘(男B組)</v>
          </cell>
          <cell r="E47" t="str">
            <v>男</v>
          </cell>
        </row>
        <row r="48">
          <cell r="A48">
            <v>46</v>
          </cell>
          <cell r="B48" t="str">
            <v>男B組</v>
          </cell>
          <cell r="C48" t="str">
            <v>林宸駒</v>
          </cell>
          <cell r="D48" t="str">
            <v>林宸駒(男B組)</v>
          </cell>
          <cell r="E48" t="str">
            <v>男</v>
          </cell>
        </row>
        <row r="49">
          <cell r="A49">
            <v>47</v>
          </cell>
          <cell r="B49" t="str">
            <v>男B組</v>
          </cell>
          <cell r="C49" t="str">
            <v>劉丞恩</v>
          </cell>
          <cell r="D49" t="str">
            <v>劉丞恩(男B組)</v>
          </cell>
          <cell r="E49" t="str">
            <v>男</v>
          </cell>
          <cell r="F49">
            <v>36828</v>
          </cell>
          <cell r="G49" t="str">
            <v>港都練習場</v>
          </cell>
          <cell r="H49" t="str">
            <v>高雄</v>
          </cell>
          <cell r="I49" t="str">
            <v>青年國中</v>
          </cell>
          <cell r="J49" t="str">
            <v>1</v>
          </cell>
          <cell r="K49" t="str">
            <v>07-7356276         FAX:07-7356293</v>
          </cell>
          <cell r="L49" t="str">
            <v>0981-616391丞恩
0933-271113父</v>
          </cell>
          <cell r="M49" t="str">
            <v>833 高雄市鳥松區美山路37號</v>
          </cell>
          <cell r="N49" t="str">
            <v>jhliu731@gmail.com</v>
          </cell>
        </row>
        <row r="50">
          <cell r="A50">
            <v>48</v>
          </cell>
          <cell r="B50" t="str">
            <v>男B組</v>
          </cell>
          <cell r="C50" t="str">
            <v>吳睿東</v>
          </cell>
          <cell r="D50" t="str">
            <v>吳睿東(男B組)</v>
          </cell>
          <cell r="E50" t="str">
            <v>男</v>
          </cell>
          <cell r="F50">
            <v>37549</v>
          </cell>
          <cell r="I50" t="str">
            <v>大榮小學</v>
          </cell>
          <cell r="J50" t="str">
            <v>5</v>
          </cell>
          <cell r="K50" t="str">
            <v>07-5522358</v>
          </cell>
          <cell r="L50" t="str">
            <v>0919-882689父
0919-722193母</v>
          </cell>
          <cell r="M50" t="str">
            <v>高雄市鼓山區文信路324號3樓</v>
          </cell>
        </row>
        <row r="51">
          <cell r="A51">
            <v>49</v>
          </cell>
          <cell r="B51" t="str">
            <v>男B組</v>
          </cell>
          <cell r="C51" t="str">
            <v>林洪鈺</v>
          </cell>
          <cell r="D51" t="str">
            <v>林洪鈺(男B組)</v>
          </cell>
          <cell r="E51" t="str">
            <v>男</v>
          </cell>
          <cell r="F51">
            <v>36764</v>
          </cell>
          <cell r="H51" t="str">
            <v>高雄</v>
          </cell>
          <cell r="I51" t="str">
            <v>道明中學</v>
          </cell>
          <cell r="J51" t="str">
            <v>2</v>
          </cell>
          <cell r="K51" t="str">
            <v>(白)07-7109925    (晚)07-3462943</v>
          </cell>
          <cell r="L51" t="str">
            <v xml:space="preserve">0932734821 </v>
          </cell>
          <cell r="M51" t="str">
            <v>813 高雄市左營區榮總路203巷16號11樓</v>
          </cell>
          <cell r="N51" t="str">
            <v>uj.king@msa.hinet.net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J179"/>
  <sheetViews>
    <sheetView tabSelected="1" view="pageBreakPreview" zoomScale="85" zoomScaleNormal="100" zoomScaleSheetLayoutView="70" workbookViewId="0">
      <pane ySplit="4" topLeftCell="A5" activePane="bottomLeft" state="frozen"/>
      <selection activeCell="AF27" sqref="AF27"/>
      <selection pane="bottomLeft" activeCell="L12" sqref="L12"/>
    </sheetView>
  </sheetViews>
  <sheetFormatPr defaultRowHeight="16.5"/>
  <cols>
    <col min="1" max="1" width="6.125" style="49" customWidth="1"/>
    <col min="2" max="2" width="5.5" style="36" customWidth="1"/>
    <col min="3" max="3" width="8.125" style="1" customWidth="1"/>
    <col min="4" max="4" width="14.875" style="1" customWidth="1"/>
    <col min="5" max="5" width="4" style="1" hidden="1" customWidth="1"/>
    <col min="6" max="6" width="14.125" style="1" hidden="1" customWidth="1"/>
    <col min="7" max="7" width="4.375" style="1" hidden="1" customWidth="1"/>
    <col min="8" max="8" width="5.375" style="1" hidden="1" customWidth="1"/>
    <col min="9" max="10" width="6" style="37" customWidth="1"/>
    <col min="11" max="11" width="6.625" style="37" customWidth="1"/>
    <col min="12" max="12" width="8.625" style="1" customWidth="1"/>
    <col min="13" max="13" width="6.25" style="1" customWidth="1"/>
    <col min="14" max="35" width="4.125" style="1" customWidth="1"/>
    <col min="36" max="36" width="17.75" style="1" customWidth="1"/>
    <col min="37" max="256" width="9" style="17"/>
    <col min="257" max="257" width="6.125" style="17" customWidth="1"/>
    <col min="258" max="258" width="5.5" style="17" customWidth="1"/>
    <col min="259" max="259" width="8.125" style="17" customWidth="1"/>
    <col min="260" max="260" width="14.875" style="17" customWidth="1"/>
    <col min="261" max="264" width="0" style="17" hidden="1" customWidth="1"/>
    <col min="265" max="266" width="6" style="17" customWidth="1"/>
    <col min="267" max="267" width="6.625" style="17" customWidth="1"/>
    <col min="268" max="268" width="8.625" style="17" customWidth="1"/>
    <col min="269" max="269" width="6.25" style="17" customWidth="1"/>
    <col min="270" max="291" width="4.125" style="17" customWidth="1"/>
    <col min="292" max="292" width="17.75" style="17" customWidth="1"/>
    <col min="293" max="512" width="9" style="17"/>
    <col min="513" max="513" width="6.125" style="17" customWidth="1"/>
    <col min="514" max="514" width="5.5" style="17" customWidth="1"/>
    <col min="515" max="515" width="8.125" style="17" customWidth="1"/>
    <col min="516" max="516" width="14.875" style="17" customWidth="1"/>
    <col min="517" max="520" width="0" style="17" hidden="1" customWidth="1"/>
    <col min="521" max="522" width="6" style="17" customWidth="1"/>
    <col min="523" max="523" width="6.625" style="17" customWidth="1"/>
    <col min="524" max="524" width="8.625" style="17" customWidth="1"/>
    <col min="525" max="525" width="6.25" style="17" customWidth="1"/>
    <col min="526" max="547" width="4.125" style="17" customWidth="1"/>
    <col min="548" max="548" width="17.75" style="17" customWidth="1"/>
    <col min="549" max="768" width="9" style="17"/>
    <col min="769" max="769" width="6.125" style="17" customWidth="1"/>
    <col min="770" max="770" width="5.5" style="17" customWidth="1"/>
    <col min="771" max="771" width="8.125" style="17" customWidth="1"/>
    <col min="772" max="772" width="14.875" style="17" customWidth="1"/>
    <col min="773" max="776" width="0" style="17" hidden="1" customWidth="1"/>
    <col min="777" max="778" width="6" style="17" customWidth="1"/>
    <col min="779" max="779" width="6.625" style="17" customWidth="1"/>
    <col min="780" max="780" width="8.625" style="17" customWidth="1"/>
    <col min="781" max="781" width="6.25" style="17" customWidth="1"/>
    <col min="782" max="803" width="4.125" style="17" customWidth="1"/>
    <col min="804" max="804" width="17.75" style="17" customWidth="1"/>
    <col min="805" max="1024" width="9" style="17"/>
    <col min="1025" max="1025" width="6.125" style="17" customWidth="1"/>
    <col min="1026" max="1026" width="5.5" style="17" customWidth="1"/>
    <col min="1027" max="1027" width="8.125" style="17" customWidth="1"/>
    <col min="1028" max="1028" width="14.875" style="17" customWidth="1"/>
    <col min="1029" max="1032" width="0" style="17" hidden="1" customWidth="1"/>
    <col min="1033" max="1034" width="6" style="17" customWidth="1"/>
    <col min="1035" max="1035" width="6.625" style="17" customWidth="1"/>
    <col min="1036" max="1036" width="8.625" style="17" customWidth="1"/>
    <col min="1037" max="1037" width="6.25" style="17" customWidth="1"/>
    <col min="1038" max="1059" width="4.125" style="17" customWidth="1"/>
    <col min="1060" max="1060" width="17.75" style="17" customWidth="1"/>
    <col min="1061" max="1280" width="9" style="17"/>
    <col min="1281" max="1281" width="6.125" style="17" customWidth="1"/>
    <col min="1282" max="1282" width="5.5" style="17" customWidth="1"/>
    <col min="1283" max="1283" width="8.125" style="17" customWidth="1"/>
    <col min="1284" max="1284" width="14.875" style="17" customWidth="1"/>
    <col min="1285" max="1288" width="0" style="17" hidden="1" customWidth="1"/>
    <col min="1289" max="1290" width="6" style="17" customWidth="1"/>
    <col min="1291" max="1291" width="6.625" style="17" customWidth="1"/>
    <col min="1292" max="1292" width="8.625" style="17" customWidth="1"/>
    <col min="1293" max="1293" width="6.25" style="17" customWidth="1"/>
    <col min="1294" max="1315" width="4.125" style="17" customWidth="1"/>
    <col min="1316" max="1316" width="17.75" style="17" customWidth="1"/>
    <col min="1317" max="1536" width="9" style="17"/>
    <col min="1537" max="1537" width="6.125" style="17" customWidth="1"/>
    <col min="1538" max="1538" width="5.5" style="17" customWidth="1"/>
    <col min="1539" max="1539" width="8.125" style="17" customWidth="1"/>
    <col min="1540" max="1540" width="14.875" style="17" customWidth="1"/>
    <col min="1541" max="1544" width="0" style="17" hidden="1" customWidth="1"/>
    <col min="1545" max="1546" width="6" style="17" customWidth="1"/>
    <col min="1547" max="1547" width="6.625" style="17" customWidth="1"/>
    <col min="1548" max="1548" width="8.625" style="17" customWidth="1"/>
    <col min="1549" max="1549" width="6.25" style="17" customWidth="1"/>
    <col min="1550" max="1571" width="4.125" style="17" customWidth="1"/>
    <col min="1572" max="1572" width="17.75" style="17" customWidth="1"/>
    <col min="1573" max="1792" width="9" style="17"/>
    <col min="1793" max="1793" width="6.125" style="17" customWidth="1"/>
    <col min="1794" max="1794" width="5.5" style="17" customWidth="1"/>
    <col min="1795" max="1795" width="8.125" style="17" customWidth="1"/>
    <col min="1796" max="1796" width="14.875" style="17" customWidth="1"/>
    <col min="1797" max="1800" width="0" style="17" hidden="1" customWidth="1"/>
    <col min="1801" max="1802" width="6" style="17" customWidth="1"/>
    <col min="1803" max="1803" width="6.625" style="17" customWidth="1"/>
    <col min="1804" max="1804" width="8.625" style="17" customWidth="1"/>
    <col min="1805" max="1805" width="6.25" style="17" customWidth="1"/>
    <col min="1806" max="1827" width="4.125" style="17" customWidth="1"/>
    <col min="1828" max="1828" width="17.75" style="17" customWidth="1"/>
    <col min="1829" max="2048" width="9" style="17"/>
    <col min="2049" max="2049" width="6.125" style="17" customWidth="1"/>
    <col min="2050" max="2050" width="5.5" style="17" customWidth="1"/>
    <col min="2051" max="2051" width="8.125" style="17" customWidth="1"/>
    <col min="2052" max="2052" width="14.875" style="17" customWidth="1"/>
    <col min="2053" max="2056" width="0" style="17" hidden="1" customWidth="1"/>
    <col min="2057" max="2058" width="6" style="17" customWidth="1"/>
    <col min="2059" max="2059" width="6.625" style="17" customWidth="1"/>
    <col min="2060" max="2060" width="8.625" style="17" customWidth="1"/>
    <col min="2061" max="2061" width="6.25" style="17" customWidth="1"/>
    <col min="2062" max="2083" width="4.125" style="17" customWidth="1"/>
    <col min="2084" max="2084" width="17.75" style="17" customWidth="1"/>
    <col min="2085" max="2304" width="9" style="17"/>
    <col min="2305" max="2305" width="6.125" style="17" customWidth="1"/>
    <col min="2306" max="2306" width="5.5" style="17" customWidth="1"/>
    <col min="2307" max="2307" width="8.125" style="17" customWidth="1"/>
    <col min="2308" max="2308" width="14.875" style="17" customWidth="1"/>
    <col min="2309" max="2312" width="0" style="17" hidden="1" customWidth="1"/>
    <col min="2313" max="2314" width="6" style="17" customWidth="1"/>
    <col min="2315" max="2315" width="6.625" style="17" customWidth="1"/>
    <col min="2316" max="2316" width="8.625" style="17" customWidth="1"/>
    <col min="2317" max="2317" width="6.25" style="17" customWidth="1"/>
    <col min="2318" max="2339" width="4.125" style="17" customWidth="1"/>
    <col min="2340" max="2340" width="17.75" style="17" customWidth="1"/>
    <col min="2341" max="2560" width="9" style="17"/>
    <col min="2561" max="2561" width="6.125" style="17" customWidth="1"/>
    <col min="2562" max="2562" width="5.5" style="17" customWidth="1"/>
    <col min="2563" max="2563" width="8.125" style="17" customWidth="1"/>
    <col min="2564" max="2564" width="14.875" style="17" customWidth="1"/>
    <col min="2565" max="2568" width="0" style="17" hidden="1" customWidth="1"/>
    <col min="2569" max="2570" width="6" style="17" customWidth="1"/>
    <col min="2571" max="2571" width="6.625" style="17" customWidth="1"/>
    <col min="2572" max="2572" width="8.625" style="17" customWidth="1"/>
    <col min="2573" max="2573" width="6.25" style="17" customWidth="1"/>
    <col min="2574" max="2595" width="4.125" style="17" customWidth="1"/>
    <col min="2596" max="2596" width="17.75" style="17" customWidth="1"/>
    <col min="2597" max="2816" width="9" style="17"/>
    <col min="2817" max="2817" width="6.125" style="17" customWidth="1"/>
    <col min="2818" max="2818" width="5.5" style="17" customWidth="1"/>
    <col min="2819" max="2819" width="8.125" style="17" customWidth="1"/>
    <col min="2820" max="2820" width="14.875" style="17" customWidth="1"/>
    <col min="2821" max="2824" width="0" style="17" hidden="1" customWidth="1"/>
    <col min="2825" max="2826" width="6" style="17" customWidth="1"/>
    <col min="2827" max="2827" width="6.625" style="17" customWidth="1"/>
    <col min="2828" max="2828" width="8.625" style="17" customWidth="1"/>
    <col min="2829" max="2829" width="6.25" style="17" customWidth="1"/>
    <col min="2830" max="2851" width="4.125" style="17" customWidth="1"/>
    <col min="2852" max="2852" width="17.75" style="17" customWidth="1"/>
    <col min="2853" max="3072" width="9" style="17"/>
    <col min="3073" max="3073" width="6.125" style="17" customWidth="1"/>
    <col min="3074" max="3074" width="5.5" style="17" customWidth="1"/>
    <col min="3075" max="3075" width="8.125" style="17" customWidth="1"/>
    <col min="3076" max="3076" width="14.875" style="17" customWidth="1"/>
    <col min="3077" max="3080" width="0" style="17" hidden="1" customWidth="1"/>
    <col min="3081" max="3082" width="6" style="17" customWidth="1"/>
    <col min="3083" max="3083" width="6.625" style="17" customWidth="1"/>
    <col min="3084" max="3084" width="8.625" style="17" customWidth="1"/>
    <col min="3085" max="3085" width="6.25" style="17" customWidth="1"/>
    <col min="3086" max="3107" width="4.125" style="17" customWidth="1"/>
    <col min="3108" max="3108" width="17.75" style="17" customWidth="1"/>
    <col min="3109" max="3328" width="9" style="17"/>
    <col min="3329" max="3329" width="6.125" style="17" customWidth="1"/>
    <col min="3330" max="3330" width="5.5" style="17" customWidth="1"/>
    <col min="3331" max="3331" width="8.125" style="17" customWidth="1"/>
    <col min="3332" max="3332" width="14.875" style="17" customWidth="1"/>
    <col min="3333" max="3336" width="0" style="17" hidden="1" customWidth="1"/>
    <col min="3337" max="3338" width="6" style="17" customWidth="1"/>
    <col min="3339" max="3339" width="6.625" style="17" customWidth="1"/>
    <col min="3340" max="3340" width="8.625" style="17" customWidth="1"/>
    <col min="3341" max="3341" width="6.25" style="17" customWidth="1"/>
    <col min="3342" max="3363" width="4.125" style="17" customWidth="1"/>
    <col min="3364" max="3364" width="17.75" style="17" customWidth="1"/>
    <col min="3365" max="3584" width="9" style="17"/>
    <col min="3585" max="3585" width="6.125" style="17" customWidth="1"/>
    <col min="3586" max="3586" width="5.5" style="17" customWidth="1"/>
    <col min="3587" max="3587" width="8.125" style="17" customWidth="1"/>
    <col min="3588" max="3588" width="14.875" style="17" customWidth="1"/>
    <col min="3589" max="3592" width="0" style="17" hidden="1" customWidth="1"/>
    <col min="3593" max="3594" width="6" style="17" customWidth="1"/>
    <col min="3595" max="3595" width="6.625" style="17" customWidth="1"/>
    <col min="3596" max="3596" width="8.625" style="17" customWidth="1"/>
    <col min="3597" max="3597" width="6.25" style="17" customWidth="1"/>
    <col min="3598" max="3619" width="4.125" style="17" customWidth="1"/>
    <col min="3620" max="3620" width="17.75" style="17" customWidth="1"/>
    <col min="3621" max="3840" width="9" style="17"/>
    <col min="3841" max="3841" width="6.125" style="17" customWidth="1"/>
    <col min="3842" max="3842" width="5.5" style="17" customWidth="1"/>
    <col min="3843" max="3843" width="8.125" style="17" customWidth="1"/>
    <col min="3844" max="3844" width="14.875" style="17" customWidth="1"/>
    <col min="3845" max="3848" width="0" style="17" hidden="1" customWidth="1"/>
    <col min="3849" max="3850" width="6" style="17" customWidth="1"/>
    <col min="3851" max="3851" width="6.625" style="17" customWidth="1"/>
    <col min="3852" max="3852" width="8.625" style="17" customWidth="1"/>
    <col min="3853" max="3853" width="6.25" style="17" customWidth="1"/>
    <col min="3854" max="3875" width="4.125" style="17" customWidth="1"/>
    <col min="3876" max="3876" width="17.75" style="17" customWidth="1"/>
    <col min="3877" max="4096" width="9" style="17"/>
    <col min="4097" max="4097" width="6.125" style="17" customWidth="1"/>
    <col min="4098" max="4098" width="5.5" style="17" customWidth="1"/>
    <col min="4099" max="4099" width="8.125" style="17" customWidth="1"/>
    <col min="4100" max="4100" width="14.875" style="17" customWidth="1"/>
    <col min="4101" max="4104" width="0" style="17" hidden="1" customWidth="1"/>
    <col min="4105" max="4106" width="6" style="17" customWidth="1"/>
    <col min="4107" max="4107" width="6.625" style="17" customWidth="1"/>
    <col min="4108" max="4108" width="8.625" style="17" customWidth="1"/>
    <col min="4109" max="4109" width="6.25" style="17" customWidth="1"/>
    <col min="4110" max="4131" width="4.125" style="17" customWidth="1"/>
    <col min="4132" max="4132" width="17.75" style="17" customWidth="1"/>
    <col min="4133" max="4352" width="9" style="17"/>
    <col min="4353" max="4353" width="6.125" style="17" customWidth="1"/>
    <col min="4354" max="4354" width="5.5" style="17" customWidth="1"/>
    <col min="4355" max="4355" width="8.125" style="17" customWidth="1"/>
    <col min="4356" max="4356" width="14.875" style="17" customWidth="1"/>
    <col min="4357" max="4360" width="0" style="17" hidden="1" customWidth="1"/>
    <col min="4361" max="4362" width="6" style="17" customWidth="1"/>
    <col min="4363" max="4363" width="6.625" style="17" customWidth="1"/>
    <col min="4364" max="4364" width="8.625" style="17" customWidth="1"/>
    <col min="4365" max="4365" width="6.25" style="17" customWidth="1"/>
    <col min="4366" max="4387" width="4.125" style="17" customWidth="1"/>
    <col min="4388" max="4388" width="17.75" style="17" customWidth="1"/>
    <col min="4389" max="4608" width="9" style="17"/>
    <col min="4609" max="4609" width="6.125" style="17" customWidth="1"/>
    <col min="4610" max="4610" width="5.5" style="17" customWidth="1"/>
    <col min="4611" max="4611" width="8.125" style="17" customWidth="1"/>
    <col min="4612" max="4612" width="14.875" style="17" customWidth="1"/>
    <col min="4613" max="4616" width="0" style="17" hidden="1" customWidth="1"/>
    <col min="4617" max="4618" width="6" style="17" customWidth="1"/>
    <col min="4619" max="4619" width="6.625" style="17" customWidth="1"/>
    <col min="4620" max="4620" width="8.625" style="17" customWidth="1"/>
    <col min="4621" max="4621" width="6.25" style="17" customWidth="1"/>
    <col min="4622" max="4643" width="4.125" style="17" customWidth="1"/>
    <col min="4644" max="4644" width="17.75" style="17" customWidth="1"/>
    <col min="4645" max="4864" width="9" style="17"/>
    <col min="4865" max="4865" width="6.125" style="17" customWidth="1"/>
    <col min="4866" max="4866" width="5.5" style="17" customWidth="1"/>
    <col min="4867" max="4867" width="8.125" style="17" customWidth="1"/>
    <col min="4868" max="4868" width="14.875" style="17" customWidth="1"/>
    <col min="4869" max="4872" width="0" style="17" hidden="1" customWidth="1"/>
    <col min="4873" max="4874" width="6" style="17" customWidth="1"/>
    <col min="4875" max="4875" width="6.625" style="17" customWidth="1"/>
    <col min="4876" max="4876" width="8.625" style="17" customWidth="1"/>
    <col min="4877" max="4877" width="6.25" style="17" customWidth="1"/>
    <col min="4878" max="4899" width="4.125" style="17" customWidth="1"/>
    <col min="4900" max="4900" width="17.75" style="17" customWidth="1"/>
    <col min="4901" max="5120" width="9" style="17"/>
    <col min="5121" max="5121" width="6.125" style="17" customWidth="1"/>
    <col min="5122" max="5122" width="5.5" style="17" customWidth="1"/>
    <col min="5123" max="5123" width="8.125" style="17" customWidth="1"/>
    <col min="5124" max="5124" width="14.875" style="17" customWidth="1"/>
    <col min="5125" max="5128" width="0" style="17" hidden="1" customWidth="1"/>
    <col min="5129" max="5130" width="6" style="17" customWidth="1"/>
    <col min="5131" max="5131" width="6.625" style="17" customWidth="1"/>
    <col min="5132" max="5132" width="8.625" style="17" customWidth="1"/>
    <col min="5133" max="5133" width="6.25" style="17" customWidth="1"/>
    <col min="5134" max="5155" width="4.125" style="17" customWidth="1"/>
    <col min="5156" max="5156" width="17.75" style="17" customWidth="1"/>
    <col min="5157" max="5376" width="9" style="17"/>
    <col min="5377" max="5377" width="6.125" style="17" customWidth="1"/>
    <col min="5378" max="5378" width="5.5" style="17" customWidth="1"/>
    <col min="5379" max="5379" width="8.125" style="17" customWidth="1"/>
    <col min="5380" max="5380" width="14.875" style="17" customWidth="1"/>
    <col min="5381" max="5384" width="0" style="17" hidden="1" customWidth="1"/>
    <col min="5385" max="5386" width="6" style="17" customWidth="1"/>
    <col min="5387" max="5387" width="6.625" style="17" customWidth="1"/>
    <col min="5388" max="5388" width="8.625" style="17" customWidth="1"/>
    <col min="5389" max="5389" width="6.25" style="17" customWidth="1"/>
    <col min="5390" max="5411" width="4.125" style="17" customWidth="1"/>
    <col min="5412" max="5412" width="17.75" style="17" customWidth="1"/>
    <col min="5413" max="5632" width="9" style="17"/>
    <col min="5633" max="5633" width="6.125" style="17" customWidth="1"/>
    <col min="5634" max="5634" width="5.5" style="17" customWidth="1"/>
    <col min="5635" max="5635" width="8.125" style="17" customWidth="1"/>
    <col min="5636" max="5636" width="14.875" style="17" customWidth="1"/>
    <col min="5637" max="5640" width="0" style="17" hidden="1" customWidth="1"/>
    <col min="5641" max="5642" width="6" style="17" customWidth="1"/>
    <col min="5643" max="5643" width="6.625" style="17" customWidth="1"/>
    <col min="5644" max="5644" width="8.625" style="17" customWidth="1"/>
    <col min="5645" max="5645" width="6.25" style="17" customWidth="1"/>
    <col min="5646" max="5667" width="4.125" style="17" customWidth="1"/>
    <col min="5668" max="5668" width="17.75" style="17" customWidth="1"/>
    <col min="5669" max="5888" width="9" style="17"/>
    <col min="5889" max="5889" width="6.125" style="17" customWidth="1"/>
    <col min="5890" max="5890" width="5.5" style="17" customWidth="1"/>
    <col min="5891" max="5891" width="8.125" style="17" customWidth="1"/>
    <col min="5892" max="5892" width="14.875" style="17" customWidth="1"/>
    <col min="5893" max="5896" width="0" style="17" hidden="1" customWidth="1"/>
    <col min="5897" max="5898" width="6" style="17" customWidth="1"/>
    <col min="5899" max="5899" width="6.625" style="17" customWidth="1"/>
    <col min="5900" max="5900" width="8.625" style="17" customWidth="1"/>
    <col min="5901" max="5901" width="6.25" style="17" customWidth="1"/>
    <col min="5902" max="5923" width="4.125" style="17" customWidth="1"/>
    <col min="5924" max="5924" width="17.75" style="17" customWidth="1"/>
    <col min="5925" max="6144" width="9" style="17"/>
    <col min="6145" max="6145" width="6.125" style="17" customWidth="1"/>
    <col min="6146" max="6146" width="5.5" style="17" customWidth="1"/>
    <col min="6147" max="6147" width="8.125" style="17" customWidth="1"/>
    <col min="6148" max="6148" width="14.875" style="17" customWidth="1"/>
    <col min="6149" max="6152" width="0" style="17" hidden="1" customWidth="1"/>
    <col min="6153" max="6154" width="6" style="17" customWidth="1"/>
    <col min="6155" max="6155" width="6.625" style="17" customWidth="1"/>
    <col min="6156" max="6156" width="8.625" style="17" customWidth="1"/>
    <col min="6157" max="6157" width="6.25" style="17" customWidth="1"/>
    <col min="6158" max="6179" width="4.125" style="17" customWidth="1"/>
    <col min="6180" max="6180" width="17.75" style="17" customWidth="1"/>
    <col min="6181" max="6400" width="9" style="17"/>
    <col min="6401" max="6401" width="6.125" style="17" customWidth="1"/>
    <col min="6402" max="6402" width="5.5" style="17" customWidth="1"/>
    <col min="6403" max="6403" width="8.125" style="17" customWidth="1"/>
    <col min="6404" max="6404" width="14.875" style="17" customWidth="1"/>
    <col min="6405" max="6408" width="0" style="17" hidden="1" customWidth="1"/>
    <col min="6409" max="6410" width="6" style="17" customWidth="1"/>
    <col min="6411" max="6411" width="6.625" style="17" customWidth="1"/>
    <col min="6412" max="6412" width="8.625" style="17" customWidth="1"/>
    <col min="6413" max="6413" width="6.25" style="17" customWidth="1"/>
    <col min="6414" max="6435" width="4.125" style="17" customWidth="1"/>
    <col min="6436" max="6436" width="17.75" style="17" customWidth="1"/>
    <col min="6437" max="6656" width="9" style="17"/>
    <col min="6657" max="6657" width="6.125" style="17" customWidth="1"/>
    <col min="6658" max="6658" width="5.5" style="17" customWidth="1"/>
    <col min="6659" max="6659" width="8.125" style="17" customWidth="1"/>
    <col min="6660" max="6660" width="14.875" style="17" customWidth="1"/>
    <col min="6661" max="6664" width="0" style="17" hidden="1" customWidth="1"/>
    <col min="6665" max="6666" width="6" style="17" customWidth="1"/>
    <col min="6667" max="6667" width="6.625" style="17" customWidth="1"/>
    <col min="6668" max="6668" width="8.625" style="17" customWidth="1"/>
    <col min="6669" max="6669" width="6.25" style="17" customWidth="1"/>
    <col min="6670" max="6691" width="4.125" style="17" customWidth="1"/>
    <col min="6692" max="6692" width="17.75" style="17" customWidth="1"/>
    <col min="6693" max="6912" width="9" style="17"/>
    <col min="6913" max="6913" width="6.125" style="17" customWidth="1"/>
    <col min="6914" max="6914" width="5.5" style="17" customWidth="1"/>
    <col min="6915" max="6915" width="8.125" style="17" customWidth="1"/>
    <col min="6916" max="6916" width="14.875" style="17" customWidth="1"/>
    <col min="6917" max="6920" width="0" style="17" hidden="1" customWidth="1"/>
    <col min="6921" max="6922" width="6" style="17" customWidth="1"/>
    <col min="6923" max="6923" width="6.625" style="17" customWidth="1"/>
    <col min="6924" max="6924" width="8.625" style="17" customWidth="1"/>
    <col min="6925" max="6925" width="6.25" style="17" customWidth="1"/>
    <col min="6926" max="6947" width="4.125" style="17" customWidth="1"/>
    <col min="6948" max="6948" width="17.75" style="17" customWidth="1"/>
    <col min="6949" max="7168" width="9" style="17"/>
    <col min="7169" max="7169" width="6.125" style="17" customWidth="1"/>
    <col min="7170" max="7170" width="5.5" style="17" customWidth="1"/>
    <col min="7171" max="7171" width="8.125" style="17" customWidth="1"/>
    <col min="7172" max="7172" width="14.875" style="17" customWidth="1"/>
    <col min="7173" max="7176" width="0" style="17" hidden="1" customWidth="1"/>
    <col min="7177" max="7178" width="6" style="17" customWidth="1"/>
    <col min="7179" max="7179" width="6.625" style="17" customWidth="1"/>
    <col min="7180" max="7180" width="8.625" style="17" customWidth="1"/>
    <col min="7181" max="7181" width="6.25" style="17" customWidth="1"/>
    <col min="7182" max="7203" width="4.125" style="17" customWidth="1"/>
    <col min="7204" max="7204" width="17.75" style="17" customWidth="1"/>
    <col min="7205" max="7424" width="9" style="17"/>
    <col min="7425" max="7425" width="6.125" style="17" customWidth="1"/>
    <col min="7426" max="7426" width="5.5" style="17" customWidth="1"/>
    <col min="7427" max="7427" width="8.125" style="17" customWidth="1"/>
    <col min="7428" max="7428" width="14.875" style="17" customWidth="1"/>
    <col min="7429" max="7432" width="0" style="17" hidden="1" customWidth="1"/>
    <col min="7433" max="7434" width="6" style="17" customWidth="1"/>
    <col min="7435" max="7435" width="6.625" style="17" customWidth="1"/>
    <col min="7436" max="7436" width="8.625" style="17" customWidth="1"/>
    <col min="7437" max="7437" width="6.25" style="17" customWidth="1"/>
    <col min="7438" max="7459" width="4.125" style="17" customWidth="1"/>
    <col min="7460" max="7460" width="17.75" style="17" customWidth="1"/>
    <col min="7461" max="7680" width="9" style="17"/>
    <col min="7681" max="7681" width="6.125" style="17" customWidth="1"/>
    <col min="7682" max="7682" width="5.5" style="17" customWidth="1"/>
    <col min="7683" max="7683" width="8.125" style="17" customWidth="1"/>
    <col min="7684" max="7684" width="14.875" style="17" customWidth="1"/>
    <col min="7685" max="7688" width="0" style="17" hidden="1" customWidth="1"/>
    <col min="7689" max="7690" width="6" style="17" customWidth="1"/>
    <col min="7691" max="7691" width="6.625" style="17" customWidth="1"/>
    <col min="7692" max="7692" width="8.625" style="17" customWidth="1"/>
    <col min="7693" max="7693" width="6.25" style="17" customWidth="1"/>
    <col min="7694" max="7715" width="4.125" style="17" customWidth="1"/>
    <col min="7716" max="7716" width="17.75" style="17" customWidth="1"/>
    <col min="7717" max="7936" width="9" style="17"/>
    <col min="7937" max="7937" width="6.125" style="17" customWidth="1"/>
    <col min="7938" max="7938" width="5.5" style="17" customWidth="1"/>
    <col min="7939" max="7939" width="8.125" style="17" customWidth="1"/>
    <col min="7940" max="7940" width="14.875" style="17" customWidth="1"/>
    <col min="7941" max="7944" width="0" style="17" hidden="1" customWidth="1"/>
    <col min="7945" max="7946" width="6" style="17" customWidth="1"/>
    <col min="7947" max="7947" width="6.625" style="17" customWidth="1"/>
    <col min="7948" max="7948" width="8.625" style="17" customWidth="1"/>
    <col min="7949" max="7949" width="6.25" style="17" customWidth="1"/>
    <col min="7950" max="7971" width="4.125" style="17" customWidth="1"/>
    <col min="7972" max="7972" width="17.75" style="17" customWidth="1"/>
    <col min="7973" max="8192" width="9" style="17"/>
    <col min="8193" max="8193" width="6.125" style="17" customWidth="1"/>
    <col min="8194" max="8194" width="5.5" style="17" customWidth="1"/>
    <col min="8195" max="8195" width="8.125" style="17" customWidth="1"/>
    <col min="8196" max="8196" width="14.875" style="17" customWidth="1"/>
    <col min="8197" max="8200" width="0" style="17" hidden="1" customWidth="1"/>
    <col min="8201" max="8202" width="6" style="17" customWidth="1"/>
    <col min="8203" max="8203" width="6.625" style="17" customWidth="1"/>
    <col min="8204" max="8204" width="8.625" style="17" customWidth="1"/>
    <col min="8205" max="8205" width="6.25" style="17" customWidth="1"/>
    <col min="8206" max="8227" width="4.125" style="17" customWidth="1"/>
    <col min="8228" max="8228" width="17.75" style="17" customWidth="1"/>
    <col min="8229" max="8448" width="9" style="17"/>
    <col min="8449" max="8449" width="6.125" style="17" customWidth="1"/>
    <col min="8450" max="8450" width="5.5" style="17" customWidth="1"/>
    <col min="8451" max="8451" width="8.125" style="17" customWidth="1"/>
    <col min="8452" max="8452" width="14.875" style="17" customWidth="1"/>
    <col min="8453" max="8456" width="0" style="17" hidden="1" customWidth="1"/>
    <col min="8457" max="8458" width="6" style="17" customWidth="1"/>
    <col min="8459" max="8459" width="6.625" style="17" customWidth="1"/>
    <col min="8460" max="8460" width="8.625" style="17" customWidth="1"/>
    <col min="8461" max="8461" width="6.25" style="17" customWidth="1"/>
    <col min="8462" max="8483" width="4.125" style="17" customWidth="1"/>
    <col min="8484" max="8484" width="17.75" style="17" customWidth="1"/>
    <col min="8485" max="8704" width="9" style="17"/>
    <col min="8705" max="8705" width="6.125" style="17" customWidth="1"/>
    <col min="8706" max="8706" width="5.5" style="17" customWidth="1"/>
    <col min="8707" max="8707" width="8.125" style="17" customWidth="1"/>
    <col min="8708" max="8708" width="14.875" style="17" customWidth="1"/>
    <col min="8709" max="8712" width="0" style="17" hidden="1" customWidth="1"/>
    <col min="8713" max="8714" width="6" style="17" customWidth="1"/>
    <col min="8715" max="8715" width="6.625" style="17" customWidth="1"/>
    <col min="8716" max="8716" width="8.625" style="17" customWidth="1"/>
    <col min="8717" max="8717" width="6.25" style="17" customWidth="1"/>
    <col min="8718" max="8739" width="4.125" style="17" customWidth="1"/>
    <col min="8740" max="8740" width="17.75" style="17" customWidth="1"/>
    <col min="8741" max="8960" width="9" style="17"/>
    <col min="8961" max="8961" width="6.125" style="17" customWidth="1"/>
    <col min="8962" max="8962" width="5.5" style="17" customWidth="1"/>
    <col min="8963" max="8963" width="8.125" style="17" customWidth="1"/>
    <col min="8964" max="8964" width="14.875" style="17" customWidth="1"/>
    <col min="8965" max="8968" width="0" style="17" hidden="1" customWidth="1"/>
    <col min="8969" max="8970" width="6" style="17" customWidth="1"/>
    <col min="8971" max="8971" width="6.625" style="17" customWidth="1"/>
    <col min="8972" max="8972" width="8.625" style="17" customWidth="1"/>
    <col min="8973" max="8973" width="6.25" style="17" customWidth="1"/>
    <col min="8974" max="8995" width="4.125" style="17" customWidth="1"/>
    <col min="8996" max="8996" width="17.75" style="17" customWidth="1"/>
    <col min="8997" max="9216" width="9" style="17"/>
    <col min="9217" max="9217" width="6.125" style="17" customWidth="1"/>
    <col min="9218" max="9218" width="5.5" style="17" customWidth="1"/>
    <col min="9219" max="9219" width="8.125" style="17" customWidth="1"/>
    <col min="9220" max="9220" width="14.875" style="17" customWidth="1"/>
    <col min="9221" max="9224" width="0" style="17" hidden="1" customWidth="1"/>
    <col min="9225" max="9226" width="6" style="17" customWidth="1"/>
    <col min="9227" max="9227" width="6.625" style="17" customWidth="1"/>
    <col min="9228" max="9228" width="8.625" style="17" customWidth="1"/>
    <col min="9229" max="9229" width="6.25" style="17" customWidth="1"/>
    <col min="9230" max="9251" width="4.125" style="17" customWidth="1"/>
    <col min="9252" max="9252" width="17.75" style="17" customWidth="1"/>
    <col min="9253" max="9472" width="9" style="17"/>
    <col min="9473" max="9473" width="6.125" style="17" customWidth="1"/>
    <col min="9474" max="9474" width="5.5" style="17" customWidth="1"/>
    <col min="9475" max="9475" width="8.125" style="17" customWidth="1"/>
    <col min="9476" max="9476" width="14.875" style="17" customWidth="1"/>
    <col min="9477" max="9480" width="0" style="17" hidden="1" customWidth="1"/>
    <col min="9481" max="9482" width="6" style="17" customWidth="1"/>
    <col min="9483" max="9483" width="6.625" style="17" customWidth="1"/>
    <col min="9484" max="9484" width="8.625" style="17" customWidth="1"/>
    <col min="9485" max="9485" width="6.25" style="17" customWidth="1"/>
    <col min="9486" max="9507" width="4.125" style="17" customWidth="1"/>
    <col min="9508" max="9508" width="17.75" style="17" customWidth="1"/>
    <col min="9509" max="9728" width="9" style="17"/>
    <col min="9729" max="9729" width="6.125" style="17" customWidth="1"/>
    <col min="9730" max="9730" width="5.5" style="17" customWidth="1"/>
    <col min="9731" max="9731" width="8.125" style="17" customWidth="1"/>
    <col min="9732" max="9732" width="14.875" style="17" customWidth="1"/>
    <col min="9733" max="9736" width="0" style="17" hidden="1" customWidth="1"/>
    <col min="9737" max="9738" width="6" style="17" customWidth="1"/>
    <col min="9739" max="9739" width="6.625" style="17" customWidth="1"/>
    <col min="9740" max="9740" width="8.625" style="17" customWidth="1"/>
    <col min="9741" max="9741" width="6.25" style="17" customWidth="1"/>
    <col min="9742" max="9763" width="4.125" style="17" customWidth="1"/>
    <col min="9764" max="9764" width="17.75" style="17" customWidth="1"/>
    <col min="9765" max="9984" width="9" style="17"/>
    <col min="9985" max="9985" width="6.125" style="17" customWidth="1"/>
    <col min="9986" max="9986" width="5.5" style="17" customWidth="1"/>
    <col min="9987" max="9987" width="8.125" style="17" customWidth="1"/>
    <col min="9988" max="9988" width="14.875" style="17" customWidth="1"/>
    <col min="9989" max="9992" width="0" style="17" hidden="1" customWidth="1"/>
    <col min="9993" max="9994" width="6" style="17" customWidth="1"/>
    <col min="9995" max="9995" width="6.625" style="17" customWidth="1"/>
    <col min="9996" max="9996" width="8.625" style="17" customWidth="1"/>
    <col min="9997" max="9997" width="6.25" style="17" customWidth="1"/>
    <col min="9998" max="10019" width="4.125" style="17" customWidth="1"/>
    <col min="10020" max="10020" width="17.75" style="17" customWidth="1"/>
    <col min="10021" max="10240" width="9" style="17"/>
    <col min="10241" max="10241" width="6.125" style="17" customWidth="1"/>
    <col min="10242" max="10242" width="5.5" style="17" customWidth="1"/>
    <col min="10243" max="10243" width="8.125" style="17" customWidth="1"/>
    <col min="10244" max="10244" width="14.875" style="17" customWidth="1"/>
    <col min="10245" max="10248" width="0" style="17" hidden="1" customWidth="1"/>
    <col min="10249" max="10250" width="6" style="17" customWidth="1"/>
    <col min="10251" max="10251" width="6.625" style="17" customWidth="1"/>
    <col min="10252" max="10252" width="8.625" style="17" customWidth="1"/>
    <col min="10253" max="10253" width="6.25" style="17" customWidth="1"/>
    <col min="10254" max="10275" width="4.125" style="17" customWidth="1"/>
    <col min="10276" max="10276" width="17.75" style="17" customWidth="1"/>
    <col min="10277" max="10496" width="9" style="17"/>
    <col min="10497" max="10497" width="6.125" style="17" customWidth="1"/>
    <col min="10498" max="10498" width="5.5" style="17" customWidth="1"/>
    <col min="10499" max="10499" width="8.125" style="17" customWidth="1"/>
    <col min="10500" max="10500" width="14.875" style="17" customWidth="1"/>
    <col min="10501" max="10504" width="0" style="17" hidden="1" customWidth="1"/>
    <col min="10505" max="10506" width="6" style="17" customWidth="1"/>
    <col min="10507" max="10507" width="6.625" style="17" customWidth="1"/>
    <col min="10508" max="10508" width="8.625" style="17" customWidth="1"/>
    <col min="10509" max="10509" width="6.25" style="17" customWidth="1"/>
    <col min="10510" max="10531" width="4.125" style="17" customWidth="1"/>
    <col min="10532" max="10532" width="17.75" style="17" customWidth="1"/>
    <col min="10533" max="10752" width="9" style="17"/>
    <col min="10753" max="10753" width="6.125" style="17" customWidth="1"/>
    <col min="10754" max="10754" width="5.5" style="17" customWidth="1"/>
    <col min="10755" max="10755" width="8.125" style="17" customWidth="1"/>
    <col min="10756" max="10756" width="14.875" style="17" customWidth="1"/>
    <col min="10757" max="10760" width="0" style="17" hidden="1" customWidth="1"/>
    <col min="10761" max="10762" width="6" style="17" customWidth="1"/>
    <col min="10763" max="10763" width="6.625" style="17" customWidth="1"/>
    <col min="10764" max="10764" width="8.625" style="17" customWidth="1"/>
    <col min="10765" max="10765" width="6.25" style="17" customWidth="1"/>
    <col min="10766" max="10787" width="4.125" style="17" customWidth="1"/>
    <col min="10788" max="10788" width="17.75" style="17" customWidth="1"/>
    <col min="10789" max="11008" width="9" style="17"/>
    <col min="11009" max="11009" width="6.125" style="17" customWidth="1"/>
    <col min="11010" max="11010" width="5.5" style="17" customWidth="1"/>
    <col min="11011" max="11011" width="8.125" style="17" customWidth="1"/>
    <col min="11012" max="11012" width="14.875" style="17" customWidth="1"/>
    <col min="11013" max="11016" width="0" style="17" hidden="1" customWidth="1"/>
    <col min="11017" max="11018" width="6" style="17" customWidth="1"/>
    <col min="11019" max="11019" width="6.625" style="17" customWidth="1"/>
    <col min="11020" max="11020" width="8.625" style="17" customWidth="1"/>
    <col min="11021" max="11021" width="6.25" style="17" customWidth="1"/>
    <col min="11022" max="11043" width="4.125" style="17" customWidth="1"/>
    <col min="11044" max="11044" width="17.75" style="17" customWidth="1"/>
    <col min="11045" max="11264" width="9" style="17"/>
    <col min="11265" max="11265" width="6.125" style="17" customWidth="1"/>
    <col min="11266" max="11266" width="5.5" style="17" customWidth="1"/>
    <col min="11267" max="11267" width="8.125" style="17" customWidth="1"/>
    <col min="11268" max="11268" width="14.875" style="17" customWidth="1"/>
    <col min="11269" max="11272" width="0" style="17" hidden="1" customWidth="1"/>
    <col min="11273" max="11274" width="6" style="17" customWidth="1"/>
    <col min="11275" max="11275" width="6.625" style="17" customWidth="1"/>
    <col min="11276" max="11276" width="8.625" style="17" customWidth="1"/>
    <col min="11277" max="11277" width="6.25" style="17" customWidth="1"/>
    <col min="11278" max="11299" width="4.125" style="17" customWidth="1"/>
    <col min="11300" max="11300" width="17.75" style="17" customWidth="1"/>
    <col min="11301" max="11520" width="9" style="17"/>
    <col min="11521" max="11521" width="6.125" style="17" customWidth="1"/>
    <col min="11522" max="11522" width="5.5" style="17" customWidth="1"/>
    <col min="11523" max="11523" width="8.125" style="17" customWidth="1"/>
    <col min="11524" max="11524" width="14.875" style="17" customWidth="1"/>
    <col min="11525" max="11528" width="0" style="17" hidden="1" customWidth="1"/>
    <col min="11529" max="11530" width="6" style="17" customWidth="1"/>
    <col min="11531" max="11531" width="6.625" style="17" customWidth="1"/>
    <col min="11532" max="11532" width="8.625" style="17" customWidth="1"/>
    <col min="11533" max="11533" width="6.25" style="17" customWidth="1"/>
    <col min="11534" max="11555" width="4.125" style="17" customWidth="1"/>
    <col min="11556" max="11556" width="17.75" style="17" customWidth="1"/>
    <col min="11557" max="11776" width="9" style="17"/>
    <col min="11777" max="11777" width="6.125" style="17" customWidth="1"/>
    <col min="11778" max="11778" width="5.5" style="17" customWidth="1"/>
    <col min="11779" max="11779" width="8.125" style="17" customWidth="1"/>
    <col min="11780" max="11780" width="14.875" style="17" customWidth="1"/>
    <col min="11781" max="11784" width="0" style="17" hidden="1" customWidth="1"/>
    <col min="11785" max="11786" width="6" style="17" customWidth="1"/>
    <col min="11787" max="11787" width="6.625" style="17" customWidth="1"/>
    <col min="11788" max="11788" width="8.625" style="17" customWidth="1"/>
    <col min="11789" max="11789" width="6.25" style="17" customWidth="1"/>
    <col min="11790" max="11811" width="4.125" style="17" customWidth="1"/>
    <col min="11812" max="11812" width="17.75" style="17" customWidth="1"/>
    <col min="11813" max="12032" width="9" style="17"/>
    <col min="12033" max="12033" width="6.125" style="17" customWidth="1"/>
    <col min="12034" max="12034" width="5.5" style="17" customWidth="1"/>
    <col min="12035" max="12035" width="8.125" style="17" customWidth="1"/>
    <col min="12036" max="12036" width="14.875" style="17" customWidth="1"/>
    <col min="12037" max="12040" width="0" style="17" hidden="1" customWidth="1"/>
    <col min="12041" max="12042" width="6" style="17" customWidth="1"/>
    <col min="12043" max="12043" width="6.625" style="17" customWidth="1"/>
    <col min="12044" max="12044" width="8.625" style="17" customWidth="1"/>
    <col min="12045" max="12045" width="6.25" style="17" customWidth="1"/>
    <col min="12046" max="12067" width="4.125" style="17" customWidth="1"/>
    <col min="12068" max="12068" width="17.75" style="17" customWidth="1"/>
    <col min="12069" max="12288" width="9" style="17"/>
    <col min="12289" max="12289" width="6.125" style="17" customWidth="1"/>
    <col min="12290" max="12290" width="5.5" style="17" customWidth="1"/>
    <col min="12291" max="12291" width="8.125" style="17" customWidth="1"/>
    <col min="12292" max="12292" width="14.875" style="17" customWidth="1"/>
    <col min="12293" max="12296" width="0" style="17" hidden="1" customWidth="1"/>
    <col min="12297" max="12298" width="6" style="17" customWidth="1"/>
    <col min="12299" max="12299" width="6.625" style="17" customWidth="1"/>
    <col min="12300" max="12300" width="8.625" style="17" customWidth="1"/>
    <col min="12301" max="12301" width="6.25" style="17" customWidth="1"/>
    <col min="12302" max="12323" width="4.125" style="17" customWidth="1"/>
    <col min="12324" max="12324" width="17.75" style="17" customWidth="1"/>
    <col min="12325" max="12544" width="9" style="17"/>
    <col min="12545" max="12545" width="6.125" style="17" customWidth="1"/>
    <col min="12546" max="12546" width="5.5" style="17" customWidth="1"/>
    <col min="12547" max="12547" width="8.125" style="17" customWidth="1"/>
    <col min="12548" max="12548" width="14.875" style="17" customWidth="1"/>
    <col min="12549" max="12552" width="0" style="17" hidden="1" customWidth="1"/>
    <col min="12553" max="12554" width="6" style="17" customWidth="1"/>
    <col min="12555" max="12555" width="6.625" style="17" customWidth="1"/>
    <col min="12556" max="12556" width="8.625" style="17" customWidth="1"/>
    <col min="12557" max="12557" width="6.25" style="17" customWidth="1"/>
    <col min="12558" max="12579" width="4.125" style="17" customWidth="1"/>
    <col min="12580" max="12580" width="17.75" style="17" customWidth="1"/>
    <col min="12581" max="12800" width="9" style="17"/>
    <col min="12801" max="12801" width="6.125" style="17" customWidth="1"/>
    <col min="12802" max="12802" width="5.5" style="17" customWidth="1"/>
    <col min="12803" max="12803" width="8.125" style="17" customWidth="1"/>
    <col min="12804" max="12804" width="14.875" style="17" customWidth="1"/>
    <col min="12805" max="12808" width="0" style="17" hidden="1" customWidth="1"/>
    <col min="12809" max="12810" width="6" style="17" customWidth="1"/>
    <col min="12811" max="12811" width="6.625" style="17" customWidth="1"/>
    <col min="12812" max="12812" width="8.625" style="17" customWidth="1"/>
    <col min="12813" max="12813" width="6.25" style="17" customWidth="1"/>
    <col min="12814" max="12835" width="4.125" style="17" customWidth="1"/>
    <col min="12836" max="12836" width="17.75" style="17" customWidth="1"/>
    <col min="12837" max="13056" width="9" style="17"/>
    <col min="13057" max="13057" width="6.125" style="17" customWidth="1"/>
    <col min="13058" max="13058" width="5.5" style="17" customWidth="1"/>
    <col min="13059" max="13059" width="8.125" style="17" customWidth="1"/>
    <col min="13060" max="13060" width="14.875" style="17" customWidth="1"/>
    <col min="13061" max="13064" width="0" style="17" hidden="1" customWidth="1"/>
    <col min="13065" max="13066" width="6" style="17" customWidth="1"/>
    <col min="13067" max="13067" width="6.625" style="17" customWidth="1"/>
    <col min="13068" max="13068" width="8.625" style="17" customWidth="1"/>
    <col min="13069" max="13069" width="6.25" style="17" customWidth="1"/>
    <col min="13070" max="13091" width="4.125" style="17" customWidth="1"/>
    <col min="13092" max="13092" width="17.75" style="17" customWidth="1"/>
    <col min="13093" max="13312" width="9" style="17"/>
    <col min="13313" max="13313" width="6.125" style="17" customWidth="1"/>
    <col min="13314" max="13314" width="5.5" style="17" customWidth="1"/>
    <col min="13315" max="13315" width="8.125" style="17" customWidth="1"/>
    <col min="13316" max="13316" width="14.875" style="17" customWidth="1"/>
    <col min="13317" max="13320" width="0" style="17" hidden="1" customWidth="1"/>
    <col min="13321" max="13322" width="6" style="17" customWidth="1"/>
    <col min="13323" max="13323" width="6.625" style="17" customWidth="1"/>
    <col min="13324" max="13324" width="8.625" style="17" customWidth="1"/>
    <col min="13325" max="13325" width="6.25" style="17" customWidth="1"/>
    <col min="13326" max="13347" width="4.125" style="17" customWidth="1"/>
    <col min="13348" max="13348" width="17.75" style="17" customWidth="1"/>
    <col min="13349" max="13568" width="9" style="17"/>
    <col min="13569" max="13569" width="6.125" style="17" customWidth="1"/>
    <col min="13570" max="13570" width="5.5" style="17" customWidth="1"/>
    <col min="13571" max="13571" width="8.125" style="17" customWidth="1"/>
    <col min="13572" max="13572" width="14.875" style="17" customWidth="1"/>
    <col min="13573" max="13576" width="0" style="17" hidden="1" customWidth="1"/>
    <col min="13577" max="13578" width="6" style="17" customWidth="1"/>
    <col min="13579" max="13579" width="6.625" style="17" customWidth="1"/>
    <col min="13580" max="13580" width="8.625" style="17" customWidth="1"/>
    <col min="13581" max="13581" width="6.25" style="17" customWidth="1"/>
    <col min="13582" max="13603" width="4.125" style="17" customWidth="1"/>
    <col min="13604" max="13604" width="17.75" style="17" customWidth="1"/>
    <col min="13605" max="13824" width="9" style="17"/>
    <col min="13825" max="13825" width="6.125" style="17" customWidth="1"/>
    <col min="13826" max="13826" width="5.5" style="17" customWidth="1"/>
    <col min="13827" max="13827" width="8.125" style="17" customWidth="1"/>
    <col min="13828" max="13828" width="14.875" style="17" customWidth="1"/>
    <col min="13829" max="13832" width="0" style="17" hidden="1" customWidth="1"/>
    <col min="13833" max="13834" width="6" style="17" customWidth="1"/>
    <col min="13835" max="13835" width="6.625" style="17" customWidth="1"/>
    <col min="13836" max="13836" width="8.625" style="17" customWidth="1"/>
    <col min="13837" max="13837" width="6.25" style="17" customWidth="1"/>
    <col min="13838" max="13859" width="4.125" style="17" customWidth="1"/>
    <col min="13860" max="13860" width="17.75" style="17" customWidth="1"/>
    <col min="13861" max="14080" width="9" style="17"/>
    <col min="14081" max="14081" width="6.125" style="17" customWidth="1"/>
    <col min="14082" max="14082" width="5.5" style="17" customWidth="1"/>
    <col min="14083" max="14083" width="8.125" style="17" customWidth="1"/>
    <col min="14084" max="14084" width="14.875" style="17" customWidth="1"/>
    <col min="14085" max="14088" width="0" style="17" hidden="1" customWidth="1"/>
    <col min="14089" max="14090" width="6" style="17" customWidth="1"/>
    <col min="14091" max="14091" width="6.625" style="17" customWidth="1"/>
    <col min="14092" max="14092" width="8.625" style="17" customWidth="1"/>
    <col min="14093" max="14093" width="6.25" style="17" customWidth="1"/>
    <col min="14094" max="14115" width="4.125" style="17" customWidth="1"/>
    <col min="14116" max="14116" width="17.75" style="17" customWidth="1"/>
    <col min="14117" max="14336" width="9" style="17"/>
    <col min="14337" max="14337" width="6.125" style="17" customWidth="1"/>
    <col min="14338" max="14338" width="5.5" style="17" customWidth="1"/>
    <col min="14339" max="14339" width="8.125" style="17" customWidth="1"/>
    <col min="14340" max="14340" width="14.875" style="17" customWidth="1"/>
    <col min="14341" max="14344" width="0" style="17" hidden="1" customWidth="1"/>
    <col min="14345" max="14346" width="6" style="17" customWidth="1"/>
    <col min="14347" max="14347" width="6.625" style="17" customWidth="1"/>
    <col min="14348" max="14348" width="8.625" style="17" customWidth="1"/>
    <col min="14349" max="14349" width="6.25" style="17" customWidth="1"/>
    <col min="14350" max="14371" width="4.125" style="17" customWidth="1"/>
    <col min="14372" max="14372" width="17.75" style="17" customWidth="1"/>
    <col min="14373" max="14592" width="9" style="17"/>
    <col min="14593" max="14593" width="6.125" style="17" customWidth="1"/>
    <col min="14594" max="14594" width="5.5" style="17" customWidth="1"/>
    <col min="14595" max="14595" width="8.125" style="17" customWidth="1"/>
    <col min="14596" max="14596" width="14.875" style="17" customWidth="1"/>
    <col min="14597" max="14600" width="0" style="17" hidden="1" customWidth="1"/>
    <col min="14601" max="14602" width="6" style="17" customWidth="1"/>
    <col min="14603" max="14603" width="6.625" style="17" customWidth="1"/>
    <col min="14604" max="14604" width="8.625" style="17" customWidth="1"/>
    <col min="14605" max="14605" width="6.25" style="17" customWidth="1"/>
    <col min="14606" max="14627" width="4.125" style="17" customWidth="1"/>
    <col min="14628" max="14628" width="17.75" style="17" customWidth="1"/>
    <col min="14629" max="14848" width="9" style="17"/>
    <col min="14849" max="14849" width="6.125" style="17" customWidth="1"/>
    <col min="14850" max="14850" width="5.5" style="17" customWidth="1"/>
    <col min="14851" max="14851" width="8.125" style="17" customWidth="1"/>
    <col min="14852" max="14852" width="14.875" style="17" customWidth="1"/>
    <col min="14853" max="14856" width="0" style="17" hidden="1" customWidth="1"/>
    <col min="14857" max="14858" width="6" style="17" customWidth="1"/>
    <col min="14859" max="14859" width="6.625" style="17" customWidth="1"/>
    <col min="14860" max="14860" width="8.625" style="17" customWidth="1"/>
    <col min="14861" max="14861" width="6.25" style="17" customWidth="1"/>
    <col min="14862" max="14883" width="4.125" style="17" customWidth="1"/>
    <col min="14884" max="14884" width="17.75" style="17" customWidth="1"/>
    <col min="14885" max="15104" width="9" style="17"/>
    <col min="15105" max="15105" width="6.125" style="17" customWidth="1"/>
    <col min="15106" max="15106" width="5.5" style="17" customWidth="1"/>
    <col min="15107" max="15107" width="8.125" style="17" customWidth="1"/>
    <col min="15108" max="15108" width="14.875" style="17" customWidth="1"/>
    <col min="15109" max="15112" width="0" style="17" hidden="1" customWidth="1"/>
    <col min="15113" max="15114" width="6" style="17" customWidth="1"/>
    <col min="15115" max="15115" width="6.625" style="17" customWidth="1"/>
    <col min="15116" max="15116" width="8.625" style="17" customWidth="1"/>
    <col min="15117" max="15117" width="6.25" style="17" customWidth="1"/>
    <col min="15118" max="15139" width="4.125" style="17" customWidth="1"/>
    <col min="15140" max="15140" width="17.75" style="17" customWidth="1"/>
    <col min="15141" max="15360" width="9" style="17"/>
    <col min="15361" max="15361" width="6.125" style="17" customWidth="1"/>
    <col min="15362" max="15362" width="5.5" style="17" customWidth="1"/>
    <col min="15363" max="15363" width="8.125" style="17" customWidth="1"/>
    <col min="15364" max="15364" width="14.875" style="17" customWidth="1"/>
    <col min="15365" max="15368" width="0" style="17" hidden="1" customWidth="1"/>
    <col min="15369" max="15370" width="6" style="17" customWidth="1"/>
    <col min="15371" max="15371" width="6.625" style="17" customWidth="1"/>
    <col min="15372" max="15372" width="8.625" style="17" customWidth="1"/>
    <col min="15373" max="15373" width="6.25" style="17" customWidth="1"/>
    <col min="15374" max="15395" width="4.125" style="17" customWidth="1"/>
    <col min="15396" max="15396" width="17.75" style="17" customWidth="1"/>
    <col min="15397" max="15616" width="9" style="17"/>
    <col min="15617" max="15617" width="6.125" style="17" customWidth="1"/>
    <col min="15618" max="15618" width="5.5" style="17" customWidth="1"/>
    <col min="15619" max="15619" width="8.125" style="17" customWidth="1"/>
    <col min="15620" max="15620" width="14.875" style="17" customWidth="1"/>
    <col min="15621" max="15624" width="0" style="17" hidden="1" customWidth="1"/>
    <col min="15625" max="15626" width="6" style="17" customWidth="1"/>
    <col min="15627" max="15627" width="6.625" style="17" customWidth="1"/>
    <col min="15628" max="15628" width="8.625" style="17" customWidth="1"/>
    <col min="15629" max="15629" width="6.25" style="17" customWidth="1"/>
    <col min="15630" max="15651" width="4.125" style="17" customWidth="1"/>
    <col min="15652" max="15652" width="17.75" style="17" customWidth="1"/>
    <col min="15653" max="15872" width="9" style="17"/>
    <col min="15873" max="15873" width="6.125" style="17" customWidth="1"/>
    <col min="15874" max="15874" width="5.5" style="17" customWidth="1"/>
    <col min="15875" max="15875" width="8.125" style="17" customWidth="1"/>
    <col min="15876" max="15876" width="14.875" style="17" customWidth="1"/>
    <col min="15877" max="15880" width="0" style="17" hidden="1" customWidth="1"/>
    <col min="15881" max="15882" width="6" style="17" customWidth="1"/>
    <col min="15883" max="15883" width="6.625" style="17" customWidth="1"/>
    <col min="15884" max="15884" width="8.625" style="17" customWidth="1"/>
    <col min="15885" max="15885" width="6.25" style="17" customWidth="1"/>
    <col min="15886" max="15907" width="4.125" style="17" customWidth="1"/>
    <col min="15908" max="15908" width="17.75" style="17" customWidth="1"/>
    <col min="15909" max="16128" width="9" style="17"/>
    <col min="16129" max="16129" width="6.125" style="17" customWidth="1"/>
    <col min="16130" max="16130" width="5.5" style="17" customWidth="1"/>
    <col min="16131" max="16131" width="8.125" style="17" customWidth="1"/>
    <col min="16132" max="16132" width="14.875" style="17" customWidth="1"/>
    <col min="16133" max="16136" width="0" style="17" hidden="1" customWidth="1"/>
    <col min="16137" max="16138" width="6" style="17" customWidth="1"/>
    <col min="16139" max="16139" width="6.625" style="17" customWidth="1"/>
    <col min="16140" max="16140" width="8.625" style="17" customWidth="1"/>
    <col min="16141" max="16141" width="6.25" style="17" customWidth="1"/>
    <col min="16142" max="16163" width="4.125" style="17" customWidth="1"/>
    <col min="16164" max="16164" width="17.75" style="17" customWidth="1"/>
    <col min="16165" max="16384" width="9" style="17"/>
  </cols>
  <sheetData>
    <row r="1" spans="1:36" s="1" customFormat="1" ht="32.25">
      <c r="A1" s="65" t="s">
        <v>32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65"/>
      <c r="AE1" s="65"/>
      <c r="AF1" s="65"/>
      <c r="AG1" s="65"/>
      <c r="AH1" s="65"/>
      <c r="AI1" s="65"/>
      <c r="AJ1" s="65"/>
    </row>
    <row r="2" spans="1:36" s="1" customFormat="1" ht="21">
      <c r="A2" s="40"/>
      <c r="D2" s="2"/>
      <c r="E2" s="2"/>
      <c r="F2" s="2"/>
      <c r="G2" s="2"/>
      <c r="H2" s="2"/>
      <c r="I2" s="3"/>
      <c r="J2" s="3"/>
      <c r="K2" s="4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 t="s">
        <v>33</v>
      </c>
    </row>
    <row r="3" spans="1:36" s="1" customFormat="1" ht="18" customHeight="1">
      <c r="A3" s="66" t="s">
        <v>34</v>
      </c>
      <c r="B3" s="67" t="s">
        <v>31</v>
      </c>
      <c r="C3" s="68" t="s">
        <v>30</v>
      </c>
      <c r="D3" s="68" t="s">
        <v>29</v>
      </c>
      <c r="E3" s="70" t="s">
        <v>28</v>
      </c>
      <c r="F3" s="68" t="s">
        <v>27</v>
      </c>
      <c r="G3" s="70" t="s">
        <v>26</v>
      </c>
      <c r="H3" s="70" t="s">
        <v>25</v>
      </c>
      <c r="I3" s="71" t="s">
        <v>35</v>
      </c>
      <c r="J3" s="71"/>
      <c r="K3" s="71"/>
      <c r="L3" s="63" t="s">
        <v>36</v>
      </c>
      <c r="M3" s="63" t="s">
        <v>24</v>
      </c>
      <c r="N3" s="63" t="s">
        <v>36</v>
      </c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64" t="s">
        <v>23</v>
      </c>
    </row>
    <row r="4" spans="1:36" s="1" customFormat="1" ht="18" customHeight="1">
      <c r="A4" s="66"/>
      <c r="B4" s="67"/>
      <c r="C4" s="68"/>
      <c r="D4" s="69"/>
      <c r="E4" s="70"/>
      <c r="F4" s="68"/>
      <c r="G4" s="70"/>
      <c r="H4" s="70"/>
      <c r="I4" s="6" t="s">
        <v>37</v>
      </c>
      <c r="J4" s="39" t="s">
        <v>38</v>
      </c>
      <c r="K4" s="7" t="s">
        <v>39</v>
      </c>
      <c r="L4" s="63"/>
      <c r="M4" s="63"/>
      <c r="N4" s="38">
        <v>1</v>
      </c>
      <c r="O4" s="38">
        <v>2</v>
      </c>
      <c r="P4" s="38">
        <v>3</v>
      </c>
      <c r="Q4" s="38">
        <v>4</v>
      </c>
      <c r="R4" s="38">
        <v>5</v>
      </c>
      <c r="S4" s="38">
        <v>6</v>
      </c>
      <c r="T4" s="38">
        <v>7</v>
      </c>
      <c r="U4" s="38">
        <v>8</v>
      </c>
      <c r="V4" s="38">
        <v>9</v>
      </c>
      <c r="W4" s="8" t="s">
        <v>37</v>
      </c>
      <c r="X4" s="38">
        <v>10</v>
      </c>
      <c r="Y4" s="38">
        <v>11</v>
      </c>
      <c r="Z4" s="38">
        <v>12</v>
      </c>
      <c r="AA4" s="38">
        <v>13</v>
      </c>
      <c r="AB4" s="38">
        <v>14</v>
      </c>
      <c r="AC4" s="38">
        <v>15</v>
      </c>
      <c r="AD4" s="38">
        <v>16</v>
      </c>
      <c r="AE4" s="38">
        <v>17</v>
      </c>
      <c r="AF4" s="38">
        <v>18</v>
      </c>
      <c r="AG4" s="8" t="s">
        <v>38</v>
      </c>
      <c r="AH4" s="8" t="s">
        <v>40</v>
      </c>
      <c r="AI4" s="8" t="s">
        <v>41</v>
      </c>
      <c r="AJ4" s="64"/>
    </row>
    <row r="5" spans="1:36" ht="24.75" customHeight="1">
      <c r="A5" s="41" t="s">
        <v>42</v>
      </c>
      <c r="B5" s="9">
        <v>15</v>
      </c>
      <c r="C5" s="10" t="str">
        <f>IF(B5="","",VLOOKUP(B5,[1]球員資料表!$A$2:$N$79,2,FALSE))</f>
        <v>公開組</v>
      </c>
      <c r="D5" s="10" t="str">
        <f>IF(B5="","",VLOOKUP(B5,[1]球員資料表!$A$2:$N$79,3,FALSE))</f>
        <v>孫薰懋</v>
      </c>
      <c r="E5" s="11"/>
      <c r="F5" s="12"/>
      <c r="G5" s="13"/>
      <c r="H5" s="14"/>
      <c r="I5" s="14">
        <v>41</v>
      </c>
      <c r="J5" s="14">
        <v>36</v>
      </c>
      <c r="K5" s="15">
        <f t="shared" ref="K5:K68" si="0">I5+J5</f>
        <v>77</v>
      </c>
      <c r="L5" s="15">
        <f t="shared" ref="L5:L26" si="1">W5+AG5</f>
        <v>74</v>
      </c>
      <c r="M5" s="15">
        <f t="shared" ref="M5:M26" si="2">K5+L5</f>
        <v>151</v>
      </c>
      <c r="N5" s="15">
        <v>5</v>
      </c>
      <c r="O5" s="15">
        <v>5</v>
      </c>
      <c r="P5" s="15">
        <v>4</v>
      </c>
      <c r="Q5" s="15">
        <v>5</v>
      </c>
      <c r="R5" s="15">
        <v>4</v>
      </c>
      <c r="S5" s="15">
        <v>4</v>
      </c>
      <c r="T5" s="15">
        <v>4</v>
      </c>
      <c r="U5" s="15">
        <v>4</v>
      </c>
      <c r="V5" s="15">
        <v>4</v>
      </c>
      <c r="W5" s="15">
        <f t="shared" ref="W5:W61" si="3">SUM(N5:V5)</f>
        <v>39</v>
      </c>
      <c r="X5" s="15">
        <v>4</v>
      </c>
      <c r="Y5" s="15">
        <v>4</v>
      </c>
      <c r="Z5" s="15">
        <v>4</v>
      </c>
      <c r="AA5" s="15">
        <v>4</v>
      </c>
      <c r="AB5" s="15">
        <v>3</v>
      </c>
      <c r="AC5" s="15">
        <v>5</v>
      </c>
      <c r="AD5" s="15">
        <v>5</v>
      </c>
      <c r="AE5" s="15">
        <v>3</v>
      </c>
      <c r="AF5" s="15">
        <v>3</v>
      </c>
      <c r="AG5" s="15">
        <f t="shared" ref="AG5:AG61" si="4">SUM(X5:AF5)</f>
        <v>35</v>
      </c>
      <c r="AH5" s="15">
        <f t="shared" ref="AH5:AH28" si="5">SUM(AA5:AF5)</f>
        <v>23</v>
      </c>
      <c r="AI5" s="15">
        <f t="shared" ref="AI5:AI28" si="6">SUM(AD5:AF5)</f>
        <v>11</v>
      </c>
      <c r="AJ5" s="16"/>
    </row>
    <row r="6" spans="1:36" ht="24.75" customHeight="1">
      <c r="A6" s="41" t="s">
        <v>0</v>
      </c>
      <c r="B6" s="9">
        <v>23</v>
      </c>
      <c r="C6" s="10" t="str">
        <f>IF(B6="","",VLOOKUP(B6,[1]球員資料表!$A$2:$N$79,2,FALSE))</f>
        <v>公開組</v>
      </c>
      <c r="D6" s="10" t="str">
        <f>IF(B6="","",VLOOKUP(B6,[1]球員資料表!$A$2:$N$79,3,FALSE))</f>
        <v>林冠亨</v>
      </c>
      <c r="E6" s="11"/>
      <c r="F6" s="12"/>
      <c r="G6" s="13"/>
      <c r="H6" s="14"/>
      <c r="I6" s="14">
        <v>40</v>
      </c>
      <c r="J6" s="14">
        <v>42</v>
      </c>
      <c r="K6" s="15">
        <f t="shared" si="0"/>
        <v>82</v>
      </c>
      <c r="L6" s="15">
        <f t="shared" si="1"/>
        <v>78</v>
      </c>
      <c r="M6" s="15">
        <f t="shared" si="2"/>
        <v>160</v>
      </c>
      <c r="N6" s="15">
        <v>5</v>
      </c>
      <c r="O6" s="15">
        <v>5</v>
      </c>
      <c r="P6" s="15">
        <v>3</v>
      </c>
      <c r="Q6" s="15">
        <v>4</v>
      </c>
      <c r="R6" s="15">
        <v>4</v>
      </c>
      <c r="S6" s="15">
        <v>5</v>
      </c>
      <c r="T6" s="15">
        <v>5</v>
      </c>
      <c r="U6" s="15">
        <v>3</v>
      </c>
      <c r="V6" s="15">
        <v>6</v>
      </c>
      <c r="W6" s="15">
        <f t="shared" si="3"/>
        <v>40</v>
      </c>
      <c r="X6" s="15">
        <v>4</v>
      </c>
      <c r="Y6" s="15">
        <v>5</v>
      </c>
      <c r="Z6" s="15">
        <v>4</v>
      </c>
      <c r="AA6" s="15">
        <v>4</v>
      </c>
      <c r="AB6" s="15">
        <v>3</v>
      </c>
      <c r="AC6" s="15">
        <v>5</v>
      </c>
      <c r="AD6" s="15">
        <v>7</v>
      </c>
      <c r="AE6" s="15">
        <v>2</v>
      </c>
      <c r="AF6" s="15">
        <v>4</v>
      </c>
      <c r="AG6" s="15">
        <f t="shared" si="4"/>
        <v>38</v>
      </c>
      <c r="AH6" s="15">
        <f t="shared" si="5"/>
        <v>25</v>
      </c>
      <c r="AI6" s="15">
        <f t="shared" si="6"/>
        <v>13</v>
      </c>
      <c r="AJ6" s="16"/>
    </row>
    <row r="7" spans="1:36" ht="24.75" customHeight="1">
      <c r="A7" s="41" t="s">
        <v>1</v>
      </c>
      <c r="B7" s="9">
        <v>18</v>
      </c>
      <c r="C7" s="10" t="str">
        <f>IF(B7="","",VLOOKUP(B7,[1]球員資料表!$A$2:$N$79,2,FALSE))</f>
        <v>公開組</v>
      </c>
      <c r="D7" s="10" t="str">
        <f>IF(B7="","",VLOOKUP(B7,[1]球員資料表!$A$2:$N$79,3,FALSE))</f>
        <v>劉威毅</v>
      </c>
      <c r="E7" s="11"/>
      <c r="F7" s="12"/>
      <c r="G7" s="13"/>
      <c r="H7" s="14"/>
      <c r="I7" s="14">
        <v>43</v>
      </c>
      <c r="J7" s="14">
        <v>44</v>
      </c>
      <c r="K7" s="15">
        <f t="shared" si="0"/>
        <v>87</v>
      </c>
      <c r="L7" s="15">
        <f t="shared" si="1"/>
        <v>76</v>
      </c>
      <c r="M7" s="15">
        <f t="shared" si="2"/>
        <v>163</v>
      </c>
      <c r="N7" s="15">
        <v>5</v>
      </c>
      <c r="O7" s="15">
        <v>5</v>
      </c>
      <c r="P7" s="15">
        <v>3</v>
      </c>
      <c r="Q7" s="15">
        <v>5</v>
      </c>
      <c r="R7" s="15">
        <v>4</v>
      </c>
      <c r="S7" s="15">
        <v>4</v>
      </c>
      <c r="T7" s="15">
        <v>4</v>
      </c>
      <c r="U7" s="15">
        <v>4</v>
      </c>
      <c r="V7" s="15">
        <v>5</v>
      </c>
      <c r="W7" s="15">
        <f t="shared" si="3"/>
        <v>39</v>
      </c>
      <c r="X7" s="15">
        <v>4</v>
      </c>
      <c r="Y7" s="15">
        <v>5</v>
      </c>
      <c r="Z7" s="15">
        <v>4</v>
      </c>
      <c r="AA7" s="15">
        <v>4</v>
      </c>
      <c r="AB7" s="15">
        <v>4</v>
      </c>
      <c r="AC7" s="15">
        <v>6</v>
      </c>
      <c r="AD7" s="15">
        <v>4</v>
      </c>
      <c r="AE7" s="15">
        <v>2</v>
      </c>
      <c r="AF7" s="15">
        <v>4</v>
      </c>
      <c r="AG7" s="15">
        <f t="shared" si="4"/>
        <v>37</v>
      </c>
      <c r="AH7" s="15">
        <f t="shared" si="5"/>
        <v>24</v>
      </c>
      <c r="AI7" s="15">
        <f t="shared" si="6"/>
        <v>10</v>
      </c>
      <c r="AJ7" s="16"/>
    </row>
    <row r="8" spans="1:36" ht="24.75" customHeight="1">
      <c r="A8" s="41" t="s">
        <v>2</v>
      </c>
      <c r="B8" s="9">
        <v>5</v>
      </c>
      <c r="C8" s="10" t="str">
        <f>IF(B8="","",VLOOKUP(B8,[1]球員資料表!$A$2:$N$79,2,FALSE))</f>
        <v>公開組</v>
      </c>
      <c r="D8" s="10" t="str">
        <f>IF(B8="","",VLOOKUP(B8,[1]球員資料表!$A$2:$N$79,3,FALSE))</f>
        <v>黃議增</v>
      </c>
      <c r="E8" s="11"/>
      <c r="F8" s="12"/>
      <c r="G8" s="13"/>
      <c r="H8" s="14"/>
      <c r="I8" s="14">
        <v>41</v>
      </c>
      <c r="J8" s="14">
        <v>38</v>
      </c>
      <c r="K8" s="15">
        <f t="shared" si="0"/>
        <v>79</v>
      </c>
      <c r="L8" s="15">
        <f t="shared" si="1"/>
        <v>85</v>
      </c>
      <c r="M8" s="15">
        <f t="shared" si="2"/>
        <v>164</v>
      </c>
      <c r="N8" s="15">
        <v>4</v>
      </c>
      <c r="O8" s="15">
        <v>5</v>
      </c>
      <c r="P8" s="15">
        <v>4</v>
      </c>
      <c r="Q8" s="15">
        <v>4</v>
      </c>
      <c r="R8" s="15">
        <v>4</v>
      </c>
      <c r="S8" s="15">
        <v>5</v>
      </c>
      <c r="T8" s="15">
        <v>4</v>
      </c>
      <c r="U8" s="15">
        <v>3</v>
      </c>
      <c r="V8" s="15">
        <v>5</v>
      </c>
      <c r="W8" s="15">
        <f t="shared" si="3"/>
        <v>38</v>
      </c>
      <c r="X8" s="15">
        <v>4</v>
      </c>
      <c r="Y8" s="15">
        <v>8</v>
      </c>
      <c r="Z8" s="15">
        <v>5</v>
      </c>
      <c r="AA8" s="15">
        <v>5</v>
      </c>
      <c r="AB8" s="15">
        <v>4</v>
      </c>
      <c r="AC8" s="15">
        <v>6</v>
      </c>
      <c r="AD8" s="15">
        <v>5</v>
      </c>
      <c r="AE8" s="15">
        <v>5</v>
      </c>
      <c r="AF8" s="15">
        <v>5</v>
      </c>
      <c r="AG8" s="15">
        <f t="shared" si="4"/>
        <v>47</v>
      </c>
      <c r="AH8" s="15">
        <f t="shared" si="5"/>
        <v>30</v>
      </c>
      <c r="AI8" s="15">
        <f t="shared" si="6"/>
        <v>15</v>
      </c>
      <c r="AJ8" s="16"/>
    </row>
    <row r="9" spans="1:36" ht="24.75" customHeight="1">
      <c r="A9" s="41" t="s">
        <v>3</v>
      </c>
      <c r="B9" s="9">
        <v>4</v>
      </c>
      <c r="C9" s="10" t="str">
        <f>IF(B9="","",VLOOKUP(B9,[1]球員資料表!$A$2:$N$79,2,FALSE))</f>
        <v>公開組</v>
      </c>
      <c r="D9" s="10" t="str">
        <f>IF(B9="","",VLOOKUP(B9,[1]球員資料表!$A$2:$N$79,3,FALSE))</f>
        <v>駱則維</v>
      </c>
      <c r="E9" s="11"/>
      <c r="F9" s="12"/>
      <c r="G9" s="13"/>
      <c r="H9" s="14"/>
      <c r="I9" s="14">
        <v>40</v>
      </c>
      <c r="J9" s="14">
        <v>44</v>
      </c>
      <c r="K9" s="15">
        <f t="shared" si="0"/>
        <v>84</v>
      </c>
      <c r="L9" s="15">
        <f t="shared" si="1"/>
        <v>81</v>
      </c>
      <c r="M9" s="15">
        <f t="shared" si="2"/>
        <v>165</v>
      </c>
      <c r="N9" s="15">
        <v>5</v>
      </c>
      <c r="O9" s="15">
        <v>4</v>
      </c>
      <c r="P9" s="15">
        <v>4</v>
      </c>
      <c r="Q9" s="15">
        <v>5</v>
      </c>
      <c r="R9" s="15">
        <v>4</v>
      </c>
      <c r="S9" s="15">
        <v>6</v>
      </c>
      <c r="T9" s="15">
        <v>3</v>
      </c>
      <c r="U9" s="15">
        <v>5</v>
      </c>
      <c r="V9" s="15">
        <v>5</v>
      </c>
      <c r="W9" s="15">
        <f t="shared" si="3"/>
        <v>41</v>
      </c>
      <c r="X9" s="15">
        <v>4</v>
      </c>
      <c r="Y9" s="15">
        <v>5</v>
      </c>
      <c r="Z9" s="15">
        <v>4</v>
      </c>
      <c r="AA9" s="15">
        <v>6</v>
      </c>
      <c r="AB9" s="15">
        <v>4</v>
      </c>
      <c r="AC9" s="15">
        <v>5</v>
      </c>
      <c r="AD9" s="15">
        <v>4</v>
      </c>
      <c r="AE9" s="15">
        <v>3</v>
      </c>
      <c r="AF9" s="15">
        <v>5</v>
      </c>
      <c r="AG9" s="15">
        <f t="shared" si="4"/>
        <v>40</v>
      </c>
      <c r="AH9" s="15">
        <f t="shared" si="5"/>
        <v>27</v>
      </c>
      <c r="AI9" s="15">
        <f t="shared" si="6"/>
        <v>12</v>
      </c>
      <c r="AJ9" s="16"/>
    </row>
    <row r="10" spans="1:36" ht="24.75" customHeight="1">
      <c r="A10" s="41" t="s">
        <v>4</v>
      </c>
      <c r="B10" s="9">
        <v>12</v>
      </c>
      <c r="C10" s="10" t="str">
        <f>IF(B10="","",VLOOKUP(B10,[1]球員資料表!$A$2:$N$79,2,FALSE))</f>
        <v>公開組</v>
      </c>
      <c r="D10" s="10" t="str">
        <f>IF(B10="","",VLOOKUP(B10,[1]球員資料表!$A$2:$N$79,3,FALSE))</f>
        <v>呂孟恒</v>
      </c>
      <c r="E10" s="11"/>
      <c r="F10" s="12"/>
      <c r="G10" s="13"/>
      <c r="H10" s="14"/>
      <c r="I10" s="14">
        <v>41</v>
      </c>
      <c r="J10" s="14">
        <v>41</v>
      </c>
      <c r="K10" s="15">
        <f t="shared" si="0"/>
        <v>82</v>
      </c>
      <c r="L10" s="15">
        <f t="shared" si="1"/>
        <v>85</v>
      </c>
      <c r="M10" s="15">
        <f t="shared" si="2"/>
        <v>167</v>
      </c>
      <c r="N10" s="15">
        <v>4</v>
      </c>
      <c r="O10" s="15">
        <v>6</v>
      </c>
      <c r="P10" s="15">
        <v>5</v>
      </c>
      <c r="Q10" s="15">
        <v>5</v>
      </c>
      <c r="R10" s="15">
        <v>4</v>
      </c>
      <c r="S10" s="15">
        <v>4</v>
      </c>
      <c r="T10" s="15">
        <v>4</v>
      </c>
      <c r="U10" s="15">
        <v>4</v>
      </c>
      <c r="V10" s="15">
        <v>7</v>
      </c>
      <c r="W10" s="15">
        <f t="shared" si="3"/>
        <v>43</v>
      </c>
      <c r="X10" s="15">
        <v>4</v>
      </c>
      <c r="Y10" s="15">
        <v>6</v>
      </c>
      <c r="Z10" s="15">
        <v>4</v>
      </c>
      <c r="AA10" s="15">
        <v>5</v>
      </c>
      <c r="AB10" s="15">
        <v>3</v>
      </c>
      <c r="AC10" s="15">
        <v>5</v>
      </c>
      <c r="AD10" s="15">
        <v>4</v>
      </c>
      <c r="AE10" s="15">
        <v>4</v>
      </c>
      <c r="AF10" s="15">
        <v>7</v>
      </c>
      <c r="AG10" s="15">
        <f t="shared" si="4"/>
        <v>42</v>
      </c>
      <c r="AH10" s="15">
        <f t="shared" si="5"/>
        <v>28</v>
      </c>
      <c r="AI10" s="15">
        <f t="shared" si="6"/>
        <v>15</v>
      </c>
      <c r="AJ10" s="16"/>
    </row>
    <row r="11" spans="1:36" ht="24.75" customHeight="1">
      <c r="A11" s="41" t="s">
        <v>5</v>
      </c>
      <c r="B11" s="9">
        <v>1</v>
      </c>
      <c r="C11" s="10" t="str">
        <f>IF(B11="","",VLOOKUP(B11,[1]球員資料表!$A$2:$N$79,2,FALSE))</f>
        <v>公開組</v>
      </c>
      <c r="D11" s="10" t="str">
        <f>IF(B11="","",VLOOKUP(B11,[1]球員資料表!$A$2:$N$79,3,FALSE))</f>
        <v>黃議平</v>
      </c>
      <c r="E11" s="11"/>
      <c r="F11" s="12"/>
      <c r="G11" s="13"/>
      <c r="H11" s="14"/>
      <c r="I11" s="14">
        <v>41</v>
      </c>
      <c r="J11" s="14">
        <v>44</v>
      </c>
      <c r="K11" s="15">
        <f t="shared" si="0"/>
        <v>85</v>
      </c>
      <c r="L11" s="15">
        <f t="shared" si="1"/>
        <v>83</v>
      </c>
      <c r="M11" s="15">
        <f t="shared" si="2"/>
        <v>168</v>
      </c>
      <c r="N11" s="15">
        <v>4</v>
      </c>
      <c r="O11" s="15">
        <v>5</v>
      </c>
      <c r="P11" s="15">
        <v>5</v>
      </c>
      <c r="Q11" s="15">
        <v>6</v>
      </c>
      <c r="R11" s="15">
        <v>5</v>
      </c>
      <c r="S11" s="15">
        <v>4</v>
      </c>
      <c r="T11" s="15">
        <v>5</v>
      </c>
      <c r="U11" s="15">
        <v>4</v>
      </c>
      <c r="V11" s="15">
        <v>5</v>
      </c>
      <c r="W11" s="15">
        <f t="shared" si="3"/>
        <v>43</v>
      </c>
      <c r="X11" s="15">
        <v>5</v>
      </c>
      <c r="Y11" s="15">
        <v>5</v>
      </c>
      <c r="Z11" s="15">
        <v>5</v>
      </c>
      <c r="AA11" s="15">
        <v>5</v>
      </c>
      <c r="AB11" s="15">
        <v>3</v>
      </c>
      <c r="AC11" s="15">
        <v>6</v>
      </c>
      <c r="AD11" s="15">
        <v>4</v>
      </c>
      <c r="AE11" s="15">
        <v>3</v>
      </c>
      <c r="AF11" s="15">
        <v>4</v>
      </c>
      <c r="AG11" s="15">
        <f t="shared" si="4"/>
        <v>40</v>
      </c>
      <c r="AH11" s="15">
        <f t="shared" si="5"/>
        <v>25</v>
      </c>
      <c r="AI11" s="15">
        <f t="shared" si="6"/>
        <v>11</v>
      </c>
      <c r="AJ11" s="16"/>
    </row>
    <row r="12" spans="1:36" ht="24.75" customHeight="1">
      <c r="A12" s="41" t="s">
        <v>6</v>
      </c>
      <c r="B12" s="9">
        <v>24</v>
      </c>
      <c r="C12" s="10" t="str">
        <f>IF(B12="","",VLOOKUP(B12,[1]球員資料表!$A$2:$N$79,2,FALSE))</f>
        <v>公開組</v>
      </c>
      <c r="D12" s="10" t="str">
        <f>IF(B12="","",VLOOKUP(B12,[1]球員資料表!$A$2:$N$79,3,FALSE))</f>
        <v>鄭名谷</v>
      </c>
      <c r="E12" s="11"/>
      <c r="F12" s="12"/>
      <c r="G12" s="13"/>
      <c r="H12" s="14"/>
      <c r="I12" s="14">
        <v>44</v>
      </c>
      <c r="J12" s="14">
        <v>41</v>
      </c>
      <c r="K12" s="15">
        <f t="shared" si="0"/>
        <v>85</v>
      </c>
      <c r="L12" s="15">
        <f t="shared" si="1"/>
        <v>84</v>
      </c>
      <c r="M12" s="15">
        <f t="shared" si="2"/>
        <v>169</v>
      </c>
      <c r="N12" s="15">
        <v>4</v>
      </c>
      <c r="O12" s="15">
        <v>6</v>
      </c>
      <c r="P12" s="15">
        <v>6</v>
      </c>
      <c r="Q12" s="15">
        <v>5</v>
      </c>
      <c r="R12" s="15">
        <v>5</v>
      </c>
      <c r="S12" s="15">
        <v>4</v>
      </c>
      <c r="T12" s="15">
        <v>4</v>
      </c>
      <c r="U12" s="15">
        <v>5</v>
      </c>
      <c r="V12" s="15">
        <v>5</v>
      </c>
      <c r="W12" s="15">
        <f t="shared" si="3"/>
        <v>44</v>
      </c>
      <c r="X12" s="15">
        <v>4</v>
      </c>
      <c r="Y12" s="15">
        <v>6</v>
      </c>
      <c r="Z12" s="15">
        <v>4</v>
      </c>
      <c r="AA12" s="15">
        <v>4</v>
      </c>
      <c r="AB12" s="15">
        <v>4</v>
      </c>
      <c r="AC12" s="15">
        <v>5</v>
      </c>
      <c r="AD12" s="15">
        <v>6</v>
      </c>
      <c r="AE12" s="15">
        <v>3</v>
      </c>
      <c r="AF12" s="15">
        <v>4</v>
      </c>
      <c r="AG12" s="15">
        <f t="shared" si="4"/>
        <v>40</v>
      </c>
      <c r="AH12" s="15">
        <f t="shared" si="5"/>
        <v>26</v>
      </c>
      <c r="AI12" s="15">
        <f t="shared" si="6"/>
        <v>13</v>
      </c>
      <c r="AJ12" s="16"/>
    </row>
    <row r="13" spans="1:36" ht="24.75" customHeight="1">
      <c r="A13" s="41" t="s">
        <v>7</v>
      </c>
      <c r="B13" s="9">
        <v>8</v>
      </c>
      <c r="C13" s="10" t="str">
        <f>IF(B13="","",VLOOKUP(B13,[1]球員資料表!$A$2:$N$79,2,FALSE))</f>
        <v>公開組</v>
      </c>
      <c r="D13" s="10" t="str">
        <f>IF(B13="","",VLOOKUP(B13,[1]球員資料表!$A$2:$N$79,3,FALSE))</f>
        <v>駱承佑</v>
      </c>
      <c r="E13" s="11"/>
      <c r="F13" s="12"/>
      <c r="G13" s="13"/>
      <c r="H13" s="14"/>
      <c r="I13" s="14">
        <v>42</v>
      </c>
      <c r="J13" s="14">
        <v>52</v>
      </c>
      <c r="K13" s="15">
        <f t="shared" si="0"/>
        <v>94</v>
      </c>
      <c r="L13" s="15">
        <f t="shared" si="1"/>
        <v>78</v>
      </c>
      <c r="M13" s="15">
        <f t="shared" si="2"/>
        <v>172</v>
      </c>
      <c r="N13" s="15">
        <v>4</v>
      </c>
      <c r="O13" s="15">
        <v>5</v>
      </c>
      <c r="P13" s="15">
        <v>6</v>
      </c>
      <c r="Q13" s="15">
        <v>4</v>
      </c>
      <c r="R13" s="15">
        <v>4</v>
      </c>
      <c r="S13" s="15">
        <v>5</v>
      </c>
      <c r="T13" s="15">
        <v>4</v>
      </c>
      <c r="U13" s="15">
        <v>5</v>
      </c>
      <c r="V13" s="15">
        <v>5</v>
      </c>
      <c r="W13" s="15">
        <f t="shared" si="3"/>
        <v>42</v>
      </c>
      <c r="X13" s="15">
        <v>4</v>
      </c>
      <c r="Y13" s="15">
        <v>5</v>
      </c>
      <c r="Z13" s="15">
        <v>4</v>
      </c>
      <c r="AA13" s="15">
        <v>3</v>
      </c>
      <c r="AB13" s="15">
        <v>4</v>
      </c>
      <c r="AC13" s="15">
        <v>5</v>
      </c>
      <c r="AD13" s="15">
        <v>4</v>
      </c>
      <c r="AE13" s="15">
        <v>3</v>
      </c>
      <c r="AF13" s="15">
        <v>4</v>
      </c>
      <c r="AG13" s="15">
        <f t="shared" si="4"/>
        <v>36</v>
      </c>
      <c r="AH13" s="15">
        <f t="shared" si="5"/>
        <v>23</v>
      </c>
      <c r="AI13" s="15">
        <f t="shared" si="6"/>
        <v>11</v>
      </c>
      <c r="AJ13" s="16"/>
    </row>
    <row r="14" spans="1:36" ht="24.75" customHeight="1">
      <c r="A14" s="41" t="s">
        <v>8</v>
      </c>
      <c r="B14" s="9">
        <v>22</v>
      </c>
      <c r="C14" s="10" t="str">
        <f>IF(B14="","",VLOOKUP(B14,[1]球員資料表!$A$2:$N$79,2,FALSE))</f>
        <v>公開組</v>
      </c>
      <c r="D14" s="10" t="str">
        <f>IF(B14="","",VLOOKUP(B14,[1]球員資料表!$A$2:$N$79,3,FALSE))</f>
        <v>鍾又新</v>
      </c>
      <c r="E14" s="11"/>
      <c r="F14" s="12"/>
      <c r="G14" s="13"/>
      <c r="H14" s="14"/>
      <c r="I14" s="14">
        <v>42</v>
      </c>
      <c r="J14" s="14">
        <v>46</v>
      </c>
      <c r="K14" s="15">
        <f t="shared" si="0"/>
        <v>88</v>
      </c>
      <c r="L14" s="15">
        <f t="shared" si="1"/>
        <v>87</v>
      </c>
      <c r="M14" s="15">
        <f t="shared" si="2"/>
        <v>175</v>
      </c>
      <c r="N14" s="15">
        <v>4</v>
      </c>
      <c r="O14" s="15">
        <v>5</v>
      </c>
      <c r="P14" s="15">
        <v>4</v>
      </c>
      <c r="Q14" s="15">
        <v>8</v>
      </c>
      <c r="R14" s="15">
        <v>5</v>
      </c>
      <c r="S14" s="15">
        <v>5</v>
      </c>
      <c r="T14" s="15">
        <v>5</v>
      </c>
      <c r="U14" s="15">
        <v>4</v>
      </c>
      <c r="V14" s="15">
        <v>5</v>
      </c>
      <c r="W14" s="15">
        <f t="shared" si="3"/>
        <v>45</v>
      </c>
      <c r="X14" s="15">
        <v>5</v>
      </c>
      <c r="Y14" s="15">
        <v>5</v>
      </c>
      <c r="Z14" s="15">
        <v>5</v>
      </c>
      <c r="AA14" s="15">
        <v>5</v>
      </c>
      <c r="AB14" s="15">
        <v>3</v>
      </c>
      <c r="AC14" s="15">
        <v>6</v>
      </c>
      <c r="AD14" s="15">
        <v>4</v>
      </c>
      <c r="AE14" s="15">
        <v>3</v>
      </c>
      <c r="AF14" s="15">
        <v>6</v>
      </c>
      <c r="AG14" s="15">
        <f t="shared" si="4"/>
        <v>42</v>
      </c>
      <c r="AH14" s="15">
        <f t="shared" si="5"/>
        <v>27</v>
      </c>
      <c r="AI14" s="15">
        <f t="shared" si="6"/>
        <v>13</v>
      </c>
      <c r="AJ14" s="16"/>
    </row>
    <row r="15" spans="1:36" ht="24.75" customHeight="1">
      <c r="A15" s="41" t="s">
        <v>9</v>
      </c>
      <c r="B15" s="9">
        <v>20</v>
      </c>
      <c r="C15" s="10" t="str">
        <f>IF(B15="","",VLOOKUP(B15,[1]球員資料表!$A$2:$N$79,2,FALSE))</f>
        <v>公開組</v>
      </c>
      <c r="D15" s="10" t="str">
        <f>IF(B15="","",VLOOKUP(B15,[1]球員資料表!$A$2:$N$79,3,FALSE))</f>
        <v>陳彥廷</v>
      </c>
      <c r="E15" s="11"/>
      <c r="F15" s="12"/>
      <c r="G15" s="13"/>
      <c r="H15" s="14"/>
      <c r="I15" s="14">
        <v>42</v>
      </c>
      <c r="J15" s="14">
        <v>42</v>
      </c>
      <c r="K15" s="15">
        <f t="shared" si="0"/>
        <v>84</v>
      </c>
      <c r="L15" s="15">
        <f t="shared" si="1"/>
        <v>91</v>
      </c>
      <c r="M15" s="15">
        <f t="shared" si="2"/>
        <v>175</v>
      </c>
      <c r="N15" s="15">
        <v>5</v>
      </c>
      <c r="O15" s="15">
        <v>7</v>
      </c>
      <c r="P15" s="15">
        <v>5</v>
      </c>
      <c r="Q15" s="15">
        <v>7</v>
      </c>
      <c r="R15" s="15">
        <v>5</v>
      </c>
      <c r="S15" s="15">
        <v>6</v>
      </c>
      <c r="T15" s="15">
        <v>5</v>
      </c>
      <c r="U15" s="15">
        <v>4</v>
      </c>
      <c r="V15" s="15">
        <v>5</v>
      </c>
      <c r="W15" s="15">
        <f t="shared" si="3"/>
        <v>49</v>
      </c>
      <c r="X15" s="15">
        <v>5</v>
      </c>
      <c r="Y15" s="15">
        <v>6</v>
      </c>
      <c r="Z15" s="15">
        <v>4</v>
      </c>
      <c r="AA15" s="15">
        <v>4</v>
      </c>
      <c r="AB15" s="15">
        <v>4</v>
      </c>
      <c r="AC15" s="15">
        <v>6</v>
      </c>
      <c r="AD15" s="15">
        <v>6</v>
      </c>
      <c r="AE15" s="15">
        <v>3</v>
      </c>
      <c r="AF15" s="15">
        <v>4</v>
      </c>
      <c r="AG15" s="15">
        <f t="shared" si="4"/>
        <v>42</v>
      </c>
      <c r="AH15" s="15">
        <f t="shared" si="5"/>
        <v>27</v>
      </c>
      <c r="AI15" s="15">
        <f t="shared" si="6"/>
        <v>13</v>
      </c>
      <c r="AJ15" s="16"/>
    </row>
    <row r="16" spans="1:36" ht="24.75" customHeight="1">
      <c r="A16" s="41" t="s">
        <v>10</v>
      </c>
      <c r="B16" s="9">
        <v>3</v>
      </c>
      <c r="C16" s="10" t="str">
        <f>IF(B16="","",VLOOKUP(B16,[1]球員資料表!$A$2:$N$79,2,FALSE))</f>
        <v>公開組</v>
      </c>
      <c r="D16" s="10" t="str">
        <f>IF(B16="","",VLOOKUP(B16,[1]球員資料表!$A$2:$N$79,3,FALSE))</f>
        <v>陳炳榮</v>
      </c>
      <c r="E16" s="11"/>
      <c r="F16" s="12"/>
      <c r="G16" s="13"/>
      <c r="H16" s="14"/>
      <c r="I16" s="14">
        <v>45</v>
      </c>
      <c r="J16" s="14">
        <v>47</v>
      </c>
      <c r="K16" s="15">
        <f t="shared" si="0"/>
        <v>92</v>
      </c>
      <c r="L16" s="15">
        <f t="shared" si="1"/>
        <v>84</v>
      </c>
      <c r="M16" s="15">
        <f t="shared" si="2"/>
        <v>176</v>
      </c>
      <c r="N16" s="15">
        <v>5</v>
      </c>
      <c r="O16" s="15">
        <v>5</v>
      </c>
      <c r="P16" s="15">
        <v>4</v>
      </c>
      <c r="Q16" s="15">
        <v>4</v>
      </c>
      <c r="R16" s="15">
        <v>4</v>
      </c>
      <c r="S16" s="15">
        <v>5</v>
      </c>
      <c r="T16" s="15">
        <v>6</v>
      </c>
      <c r="U16" s="15">
        <v>5</v>
      </c>
      <c r="V16" s="15">
        <v>5</v>
      </c>
      <c r="W16" s="15">
        <f t="shared" si="3"/>
        <v>43</v>
      </c>
      <c r="X16" s="15">
        <v>6</v>
      </c>
      <c r="Y16" s="15">
        <v>5</v>
      </c>
      <c r="Z16" s="15">
        <v>4</v>
      </c>
      <c r="AA16" s="15">
        <v>4</v>
      </c>
      <c r="AB16" s="15">
        <v>4</v>
      </c>
      <c r="AC16" s="15">
        <v>6</v>
      </c>
      <c r="AD16" s="15">
        <v>4</v>
      </c>
      <c r="AE16" s="15">
        <v>3</v>
      </c>
      <c r="AF16" s="15">
        <v>5</v>
      </c>
      <c r="AG16" s="15">
        <f t="shared" si="4"/>
        <v>41</v>
      </c>
      <c r="AH16" s="15">
        <f t="shared" si="5"/>
        <v>26</v>
      </c>
      <c r="AI16" s="15">
        <f t="shared" si="6"/>
        <v>12</v>
      </c>
      <c r="AJ16" s="16"/>
    </row>
    <row r="17" spans="1:36" ht="24.75" customHeight="1">
      <c r="A17" s="41" t="s">
        <v>11</v>
      </c>
      <c r="B17" s="9">
        <v>14</v>
      </c>
      <c r="C17" s="10" t="str">
        <f>IF(B17="","",VLOOKUP(B17,[1]球員資料表!$A$2:$N$79,2,FALSE))</f>
        <v>公開組</v>
      </c>
      <c r="D17" s="10" t="str">
        <f>IF(B17="","",VLOOKUP(B17,[1]球員資料表!$A$2:$N$79,3,FALSE))</f>
        <v>林毓斌</v>
      </c>
      <c r="E17" s="11"/>
      <c r="F17" s="12"/>
      <c r="G17" s="13"/>
      <c r="H17" s="14"/>
      <c r="I17" s="14">
        <v>42</v>
      </c>
      <c r="J17" s="14">
        <v>47</v>
      </c>
      <c r="K17" s="15">
        <f t="shared" si="0"/>
        <v>89</v>
      </c>
      <c r="L17" s="15">
        <f t="shared" si="1"/>
        <v>87</v>
      </c>
      <c r="M17" s="15">
        <f t="shared" si="2"/>
        <v>176</v>
      </c>
      <c r="N17" s="15">
        <v>5</v>
      </c>
      <c r="O17" s="15">
        <v>5</v>
      </c>
      <c r="P17" s="15">
        <v>4</v>
      </c>
      <c r="Q17" s="15">
        <v>5</v>
      </c>
      <c r="R17" s="15">
        <v>5</v>
      </c>
      <c r="S17" s="15">
        <v>4</v>
      </c>
      <c r="T17" s="15">
        <v>5</v>
      </c>
      <c r="U17" s="15">
        <v>4</v>
      </c>
      <c r="V17" s="15">
        <v>5</v>
      </c>
      <c r="W17" s="15">
        <f t="shared" si="3"/>
        <v>42</v>
      </c>
      <c r="X17" s="15">
        <v>6</v>
      </c>
      <c r="Y17" s="15">
        <v>5</v>
      </c>
      <c r="Z17" s="15">
        <v>5</v>
      </c>
      <c r="AA17" s="15">
        <v>7</v>
      </c>
      <c r="AB17" s="15">
        <v>4</v>
      </c>
      <c r="AC17" s="15">
        <v>5</v>
      </c>
      <c r="AD17" s="15">
        <v>4</v>
      </c>
      <c r="AE17" s="15">
        <v>4</v>
      </c>
      <c r="AF17" s="15">
        <v>5</v>
      </c>
      <c r="AG17" s="15">
        <f t="shared" si="4"/>
        <v>45</v>
      </c>
      <c r="AH17" s="15">
        <f t="shared" si="5"/>
        <v>29</v>
      </c>
      <c r="AI17" s="15">
        <f t="shared" si="6"/>
        <v>13</v>
      </c>
      <c r="AJ17" s="16"/>
    </row>
    <row r="18" spans="1:36" ht="24.75" customHeight="1">
      <c r="A18" s="41" t="s">
        <v>12</v>
      </c>
      <c r="B18" s="9">
        <v>16</v>
      </c>
      <c r="C18" s="10" t="str">
        <f>IF(B18="","",VLOOKUP(B18,[1]球員資料表!$A$2:$N$79,2,FALSE))</f>
        <v>公開組</v>
      </c>
      <c r="D18" s="10" t="str">
        <f>IF(B18="","",VLOOKUP(B18,[1]球員資料表!$A$2:$N$79,3,FALSE))</f>
        <v>秦勉</v>
      </c>
      <c r="E18" s="11"/>
      <c r="F18" s="12"/>
      <c r="G18" s="13"/>
      <c r="H18" s="14"/>
      <c r="I18" s="14">
        <v>45</v>
      </c>
      <c r="J18" s="14">
        <v>43</v>
      </c>
      <c r="K18" s="15">
        <f t="shared" si="0"/>
        <v>88</v>
      </c>
      <c r="L18" s="15">
        <f t="shared" si="1"/>
        <v>88</v>
      </c>
      <c r="M18" s="15">
        <f t="shared" si="2"/>
        <v>176</v>
      </c>
      <c r="N18" s="15">
        <v>5</v>
      </c>
      <c r="O18" s="15">
        <v>6</v>
      </c>
      <c r="P18" s="15">
        <v>4</v>
      </c>
      <c r="Q18" s="15">
        <v>7</v>
      </c>
      <c r="R18" s="15">
        <v>4</v>
      </c>
      <c r="S18" s="15">
        <v>4</v>
      </c>
      <c r="T18" s="15">
        <v>5</v>
      </c>
      <c r="U18" s="15">
        <v>4</v>
      </c>
      <c r="V18" s="15">
        <v>7</v>
      </c>
      <c r="W18" s="15">
        <f t="shared" si="3"/>
        <v>46</v>
      </c>
      <c r="X18" s="15">
        <v>7</v>
      </c>
      <c r="Y18" s="15">
        <v>5</v>
      </c>
      <c r="Z18" s="15">
        <v>4</v>
      </c>
      <c r="AA18" s="15">
        <v>4</v>
      </c>
      <c r="AB18" s="15">
        <v>4</v>
      </c>
      <c r="AC18" s="15">
        <v>5</v>
      </c>
      <c r="AD18" s="15">
        <v>6</v>
      </c>
      <c r="AE18" s="15">
        <v>3</v>
      </c>
      <c r="AF18" s="15">
        <v>4</v>
      </c>
      <c r="AG18" s="15">
        <f t="shared" si="4"/>
        <v>42</v>
      </c>
      <c r="AH18" s="15">
        <f t="shared" si="5"/>
        <v>26</v>
      </c>
      <c r="AI18" s="15">
        <f t="shared" si="6"/>
        <v>13</v>
      </c>
      <c r="AJ18" s="16"/>
    </row>
    <row r="19" spans="1:36" ht="24.75" customHeight="1">
      <c r="A19" s="41" t="s">
        <v>13</v>
      </c>
      <c r="B19" s="9">
        <v>7</v>
      </c>
      <c r="C19" s="10" t="str">
        <f>IF(B19="","",VLOOKUP(B19,[1]球員資料表!$A$2:$N$79,2,FALSE))</f>
        <v>公開組</v>
      </c>
      <c r="D19" s="10" t="str">
        <f>IF(B19="","",VLOOKUP(B19,[1]球員資料表!$A$2:$N$79,3,FALSE))</f>
        <v>蕭毓緯</v>
      </c>
      <c r="E19" s="11" t="str">
        <f>IF(B19="","",VLOOKUP(B19,[1]球員資料表!$A$2:$N$79,5,FALSE))</f>
        <v>男</v>
      </c>
      <c r="F19" s="12">
        <f>IF(B19="","",VLOOKUP(B19,[1]球員資料表!$A$2:$N$79,6,FALSE))</f>
        <v>33145</v>
      </c>
      <c r="G19" s="13"/>
      <c r="H19" s="14">
        <f>IF(B19="","",VLOOKUP(B19,[1]球員資料表!$A$2:$N$79,7,FALSE))</f>
        <v>0</v>
      </c>
      <c r="I19" s="14">
        <v>43</v>
      </c>
      <c r="J19" s="14">
        <v>45</v>
      </c>
      <c r="K19" s="15">
        <f t="shared" si="0"/>
        <v>88</v>
      </c>
      <c r="L19" s="15">
        <f t="shared" si="1"/>
        <v>88</v>
      </c>
      <c r="M19" s="15">
        <f t="shared" si="2"/>
        <v>176</v>
      </c>
      <c r="N19" s="15">
        <v>5</v>
      </c>
      <c r="O19" s="15">
        <v>6</v>
      </c>
      <c r="P19" s="15">
        <v>5</v>
      </c>
      <c r="Q19" s="15">
        <v>4</v>
      </c>
      <c r="R19" s="15">
        <v>5</v>
      </c>
      <c r="S19" s="15">
        <v>5</v>
      </c>
      <c r="T19" s="15">
        <v>5</v>
      </c>
      <c r="U19" s="15">
        <v>5</v>
      </c>
      <c r="V19" s="15">
        <v>5</v>
      </c>
      <c r="W19" s="15">
        <f t="shared" si="3"/>
        <v>45</v>
      </c>
      <c r="X19" s="15">
        <v>6</v>
      </c>
      <c r="Y19" s="15">
        <v>5</v>
      </c>
      <c r="Z19" s="15">
        <v>4</v>
      </c>
      <c r="AA19" s="15">
        <v>5</v>
      </c>
      <c r="AB19" s="15">
        <v>3</v>
      </c>
      <c r="AC19" s="15">
        <v>5</v>
      </c>
      <c r="AD19" s="15">
        <v>6</v>
      </c>
      <c r="AE19" s="15">
        <v>4</v>
      </c>
      <c r="AF19" s="15">
        <v>5</v>
      </c>
      <c r="AG19" s="15">
        <f t="shared" si="4"/>
        <v>43</v>
      </c>
      <c r="AH19" s="15">
        <f t="shared" si="5"/>
        <v>28</v>
      </c>
      <c r="AI19" s="15">
        <f t="shared" si="6"/>
        <v>15</v>
      </c>
      <c r="AJ19" s="16"/>
    </row>
    <row r="20" spans="1:36" ht="24.75" customHeight="1">
      <c r="A20" s="41" t="s">
        <v>14</v>
      </c>
      <c r="B20" s="9">
        <v>6</v>
      </c>
      <c r="C20" s="10" t="str">
        <f>IF(B20="","",VLOOKUP(B20,[1]球員資料表!$A$2:$N$79,2,FALSE))</f>
        <v>公開組</v>
      </c>
      <c r="D20" s="10" t="str">
        <f>IF(B20="","",VLOOKUP(B20,[1]球員資料表!$A$2:$N$79,3,FALSE))</f>
        <v>楊昌學</v>
      </c>
      <c r="E20" s="11"/>
      <c r="F20" s="12"/>
      <c r="G20" s="13"/>
      <c r="H20" s="14"/>
      <c r="I20" s="14">
        <v>54</v>
      </c>
      <c r="J20" s="14">
        <v>49</v>
      </c>
      <c r="K20" s="15">
        <f t="shared" si="0"/>
        <v>103</v>
      </c>
      <c r="L20" s="15">
        <f t="shared" si="1"/>
        <v>77</v>
      </c>
      <c r="M20" s="15">
        <f t="shared" si="2"/>
        <v>180</v>
      </c>
      <c r="N20" s="15">
        <v>6</v>
      </c>
      <c r="O20" s="15">
        <v>5</v>
      </c>
      <c r="P20" s="15">
        <v>5</v>
      </c>
      <c r="Q20" s="15">
        <v>4</v>
      </c>
      <c r="R20" s="15">
        <v>4</v>
      </c>
      <c r="S20" s="15">
        <v>3</v>
      </c>
      <c r="T20" s="15">
        <v>4</v>
      </c>
      <c r="U20" s="15">
        <v>3</v>
      </c>
      <c r="V20" s="15">
        <v>5</v>
      </c>
      <c r="W20" s="15">
        <f t="shared" si="3"/>
        <v>39</v>
      </c>
      <c r="X20" s="15">
        <v>5</v>
      </c>
      <c r="Y20" s="15">
        <v>5</v>
      </c>
      <c r="Z20" s="15">
        <v>4</v>
      </c>
      <c r="AA20" s="15">
        <v>3</v>
      </c>
      <c r="AB20" s="15">
        <v>3</v>
      </c>
      <c r="AC20" s="15">
        <v>5</v>
      </c>
      <c r="AD20" s="15">
        <v>6</v>
      </c>
      <c r="AE20" s="15">
        <v>2</v>
      </c>
      <c r="AF20" s="15">
        <v>5</v>
      </c>
      <c r="AG20" s="15">
        <f t="shared" si="4"/>
        <v>38</v>
      </c>
      <c r="AH20" s="15">
        <f t="shared" si="5"/>
        <v>24</v>
      </c>
      <c r="AI20" s="15">
        <f t="shared" si="6"/>
        <v>13</v>
      </c>
      <c r="AJ20" s="16"/>
    </row>
    <row r="21" spans="1:36" ht="24.75" customHeight="1">
      <c r="A21" s="41" t="s">
        <v>22</v>
      </c>
      <c r="B21" s="9">
        <v>21</v>
      </c>
      <c r="C21" s="10" t="str">
        <f>IF(B21="","",VLOOKUP(B21,[1]球員資料表!$A$2:$N$79,2,FALSE))</f>
        <v>公開組</v>
      </c>
      <c r="D21" s="10" t="str">
        <f>IF(B21="","",VLOOKUP(B21,[1]球員資料表!$A$2:$N$79,3,FALSE))</f>
        <v>宋奕賢</v>
      </c>
      <c r="E21" s="11"/>
      <c r="F21" s="12"/>
      <c r="G21" s="13"/>
      <c r="H21" s="14"/>
      <c r="I21" s="14">
        <v>42</v>
      </c>
      <c r="J21" s="14">
        <v>54</v>
      </c>
      <c r="K21" s="15">
        <f t="shared" si="0"/>
        <v>96</v>
      </c>
      <c r="L21" s="15">
        <f t="shared" si="1"/>
        <v>84</v>
      </c>
      <c r="M21" s="15">
        <f t="shared" si="2"/>
        <v>180</v>
      </c>
      <c r="N21" s="15">
        <v>6</v>
      </c>
      <c r="O21" s="15">
        <v>6</v>
      </c>
      <c r="P21" s="15">
        <v>5</v>
      </c>
      <c r="Q21" s="15">
        <v>4</v>
      </c>
      <c r="R21" s="15">
        <v>4</v>
      </c>
      <c r="S21" s="15">
        <v>4</v>
      </c>
      <c r="T21" s="15">
        <v>5</v>
      </c>
      <c r="U21" s="15">
        <v>3</v>
      </c>
      <c r="V21" s="15">
        <v>5</v>
      </c>
      <c r="W21" s="15">
        <f t="shared" si="3"/>
        <v>42</v>
      </c>
      <c r="X21" s="15">
        <v>5</v>
      </c>
      <c r="Y21" s="15">
        <v>5</v>
      </c>
      <c r="Z21" s="15">
        <v>4</v>
      </c>
      <c r="AA21" s="15">
        <v>3</v>
      </c>
      <c r="AB21" s="15">
        <v>4</v>
      </c>
      <c r="AC21" s="15">
        <v>6</v>
      </c>
      <c r="AD21" s="15">
        <v>6</v>
      </c>
      <c r="AE21" s="15">
        <v>3</v>
      </c>
      <c r="AF21" s="15">
        <v>6</v>
      </c>
      <c r="AG21" s="15">
        <f t="shared" si="4"/>
        <v>42</v>
      </c>
      <c r="AH21" s="15">
        <f t="shared" si="5"/>
        <v>28</v>
      </c>
      <c r="AI21" s="15">
        <f t="shared" si="6"/>
        <v>15</v>
      </c>
      <c r="AJ21" s="16"/>
    </row>
    <row r="22" spans="1:36" ht="24.75" customHeight="1">
      <c r="A22" s="41" t="s">
        <v>21</v>
      </c>
      <c r="B22" s="9">
        <v>9</v>
      </c>
      <c r="C22" s="10" t="str">
        <f>IF(B22="","",VLOOKUP(B22,[1]球員資料表!$A$2:$N$79,2,FALSE))</f>
        <v>公開組</v>
      </c>
      <c r="D22" s="10" t="str">
        <f>IF(B22="","",VLOOKUP(B22,[1]球員資料表!$A$2:$N$79,3,FALSE))</f>
        <v>陳冠州</v>
      </c>
      <c r="E22" s="11"/>
      <c r="F22" s="12"/>
      <c r="G22" s="13"/>
      <c r="H22" s="14"/>
      <c r="I22" s="14">
        <v>47</v>
      </c>
      <c r="J22" s="14">
        <v>39</v>
      </c>
      <c r="K22" s="15">
        <f t="shared" si="0"/>
        <v>86</v>
      </c>
      <c r="L22" s="15">
        <f t="shared" si="1"/>
        <v>95</v>
      </c>
      <c r="M22" s="15">
        <f t="shared" si="2"/>
        <v>181</v>
      </c>
      <c r="N22" s="15">
        <v>6</v>
      </c>
      <c r="O22" s="15">
        <v>6</v>
      </c>
      <c r="P22" s="15">
        <v>3</v>
      </c>
      <c r="Q22" s="15">
        <v>8</v>
      </c>
      <c r="R22" s="15">
        <v>5</v>
      </c>
      <c r="S22" s="15">
        <v>4</v>
      </c>
      <c r="T22" s="15">
        <v>5</v>
      </c>
      <c r="U22" s="15">
        <v>3</v>
      </c>
      <c r="V22" s="15">
        <v>6</v>
      </c>
      <c r="W22" s="15">
        <f t="shared" si="3"/>
        <v>46</v>
      </c>
      <c r="X22" s="15">
        <v>6</v>
      </c>
      <c r="Y22" s="15">
        <v>6</v>
      </c>
      <c r="Z22" s="15">
        <v>5</v>
      </c>
      <c r="AA22" s="15">
        <v>7</v>
      </c>
      <c r="AB22" s="15">
        <v>5</v>
      </c>
      <c r="AC22" s="15">
        <v>5</v>
      </c>
      <c r="AD22" s="15">
        <v>4</v>
      </c>
      <c r="AE22" s="15">
        <v>4</v>
      </c>
      <c r="AF22" s="15">
        <v>7</v>
      </c>
      <c r="AG22" s="15">
        <f t="shared" si="4"/>
        <v>49</v>
      </c>
      <c r="AH22" s="15">
        <f t="shared" si="5"/>
        <v>32</v>
      </c>
      <c r="AI22" s="15">
        <f t="shared" si="6"/>
        <v>15</v>
      </c>
      <c r="AJ22" s="16"/>
    </row>
    <row r="23" spans="1:36" ht="24.75" customHeight="1">
      <c r="A23" s="41" t="s">
        <v>20</v>
      </c>
      <c r="B23" s="9">
        <v>2</v>
      </c>
      <c r="C23" s="10" t="str">
        <f>IF(B23="","",VLOOKUP(B23,[1]球員資料表!$A$2:$N$79,2,FALSE))</f>
        <v>公開組</v>
      </c>
      <c r="D23" s="10" t="str">
        <f>IF(B23="","",VLOOKUP(B23,[1]球員資料表!$A$2:$N$79,3,FALSE))</f>
        <v>陳瑞誌</v>
      </c>
      <c r="E23" s="11"/>
      <c r="F23" s="12"/>
      <c r="G23" s="13"/>
      <c r="H23" s="14"/>
      <c r="I23" s="14">
        <v>51</v>
      </c>
      <c r="J23" s="14">
        <v>58</v>
      </c>
      <c r="K23" s="15">
        <f t="shared" si="0"/>
        <v>109</v>
      </c>
      <c r="L23" s="15">
        <f t="shared" si="1"/>
        <v>93</v>
      </c>
      <c r="M23" s="15">
        <f t="shared" si="2"/>
        <v>202</v>
      </c>
      <c r="N23" s="15">
        <v>5</v>
      </c>
      <c r="O23" s="15">
        <v>7</v>
      </c>
      <c r="P23" s="15">
        <v>6</v>
      </c>
      <c r="Q23" s="15">
        <v>6</v>
      </c>
      <c r="R23" s="15">
        <v>4</v>
      </c>
      <c r="S23" s="15">
        <v>4</v>
      </c>
      <c r="T23" s="15">
        <v>5</v>
      </c>
      <c r="U23" s="15">
        <v>5</v>
      </c>
      <c r="V23" s="15">
        <v>5</v>
      </c>
      <c r="W23" s="15">
        <f t="shared" si="3"/>
        <v>47</v>
      </c>
      <c r="X23" s="15">
        <v>5</v>
      </c>
      <c r="Y23" s="15">
        <v>7</v>
      </c>
      <c r="Z23" s="15">
        <v>5</v>
      </c>
      <c r="AA23" s="15">
        <v>5</v>
      </c>
      <c r="AB23" s="15">
        <v>4</v>
      </c>
      <c r="AC23" s="15">
        <v>5</v>
      </c>
      <c r="AD23" s="15">
        <v>7</v>
      </c>
      <c r="AE23" s="15">
        <v>4</v>
      </c>
      <c r="AF23" s="15">
        <v>4</v>
      </c>
      <c r="AG23" s="15">
        <f t="shared" si="4"/>
        <v>46</v>
      </c>
      <c r="AH23" s="15">
        <f t="shared" si="5"/>
        <v>29</v>
      </c>
      <c r="AI23" s="15">
        <f t="shared" si="6"/>
        <v>15</v>
      </c>
      <c r="AJ23" s="16"/>
    </row>
    <row r="24" spans="1:36" ht="24.75" customHeight="1">
      <c r="A24" s="41" t="s">
        <v>19</v>
      </c>
      <c r="B24" s="9">
        <v>19</v>
      </c>
      <c r="C24" s="10" t="str">
        <f>IF(B24="","",VLOOKUP(B24,[1]球員資料表!$A$2:$N$79,2,FALSE))</f>
        <v>公開組</v>
      </c>
      <c r="D24" s="10" t="str">
        <f>IF(B24="","",VLOOKUP(B24,[1]球員資料表!$A$2:$N$79,3,FALSE))</f>
        <v>曾譯慶</v>
      </c>
      <c r="E24" s="11"/>
      <c r="F24" s="12"/>
      <c r="G24" s="13"/>
      <c r="H24" s="14"/>
      <c r="I24" s="14">
        <v>54</v>
      </c>
      <c r="J24" s="14">
        <v>50</v>
      </c>
      <c r="K24" s="15">
        <f t="shared" si="0"/>
        <v>104</v>
      </c>
      <c r="L24" s="15">
        <f t="shared" si="1"/>
        <v>98</v>
      </c>
      <c r="M24" s="15">
        <f t="shared" si="2"/>
        <v>202</v>
      </c>
      <c r="N24" s="15">
        <v>5</v>
      </c>
      <c r="O24" s="15">
        <v>8</v>
      </c>
      <c r="P24" s="15">
        <v>3</v>
      </c>
      <c r="Q24" s="15">
        <v>5</v>
      </c>
      <c r="R24" s="15">
        <v>5</v>
      </c>
      <c r="S24" s="15">
        <v>5</v>
      </c>
      <c r="T24" s="15">
        <v>5</v>
      </c>
      <c r="U24" s="15">
        <v>4</v>
      </c>
      <c r="V24" s="15">
        <v>5</v>
      </c>
      <c r="W24" s="15">
        <f t="shared" si="3"/>
        <v>45</v>
      </c>
      <c r="X24" s="15">
        <v>6</v>
      </c>
      <c r="Y24" s="15">
        <v>5</v>
      </c>
      <c r="Z24" s="15">
        <v>9</v>
      </c>
      <c r="AA24" s="15">
        <v>8</v>
      </c>
      <c r="AB24" s="15">
        <v>4</v>
      </c>
      <c r="AC24" s="15">
        <v>5</v>
      </c>
      <c r="AD24" s="15">
        <v>7</v>
      </c>
      <c r="AE24" s="15">
        <v>4</v>
      </c>
      <c r="AF24" s="15">
        <v>5</v>
      </c>
      <c r="AG24" s="15">
        <f t="shared" si="4"/>
        <v>53</v>
      </c>
      <c r="AH24" s="15">
        <f t="shared" si="5"/>
        <v>33</v>
      </c>
      <c r="AI24" s="15">
        <f t="shared" si="6"/>
        <v>16</v>
      </c>
      <c r="AJ24" s="16"/>
    </row>
    <row r="25" spans="1:36" ht="24.75" customHeight="1">
      <c r="A25" s="41" t="s">
        <v>18</v>
      </c>
      <c r="B25" s="9">
        <v>17</v>
      </c>
      <c r="C25" s="10" t="str">
        <f>IF(B25="","",VLOOKUP(B25,[1]球員資料表!$A$2:$N$79,2,FALSE))</f>
        <v>公開組</v>
      </c>
      <c r="D25" s="10" t="str">
        <f>IF(B25="","",VLOOKUP(B25,[1]球員資料表!$A$2:$N$79,3,FALSE))</f>
        <v>詹尚岳</v>
      </c>
      <c r="E25" s="11"/>
      <c r="F25" s="12"/>
      <c r="G25" s="13"/>
      <c r="H25" s="14"/>
      <c r="I25" s="14">
        <v>56</v>
      </c>
      <c r="J25" s="14">
        <v>62</v>
      </c>
      <c r="K25" s="15">
        <f t="shared" si="0"/>
        <v>118</v>
      </c>
      <c r="L25" s="15">
        <f t="shared" si="1"/>
        <v>111</v>
      </c>
      <c r="M25" s="15">
        <f t="shared" si="2"/>
        <v>229</v>
      </c>
      <c r="N25" s="15">
        <v>6</v>
      </c>
      <c r="O25" s="15">
        <v>6</v>
      </c>
      <c r="P25" s="15">
        <v>5</v>
      </c>
      <c r="Q25" s="15">
        <v>7</v>
      </c>
      <c r="R25" s="15">
        <v>7</v>
      </c>
      <c r="S25" s="15">
        <v>7</v>
      </c>
      <c r="T25" s="15">
        <v>5</v>
      </c>
      <c r="U25" s="15">
        <v>8</v>
      </c>
      <c r="V25" s="15">
        <v>7</v>
      </c>
      <c r="W25" s="15">
        <f t="shared" si="3"/>
        <v>58</v>
      </c>
      <c r="X25" s="15">
        <v>8</v>
      </c>
      <c r="Y25" s="15">
        <v>5</v>
      </c>
      <c r="Z25" s="15">
        <v>7</v>
      </c>
      <c r="AA25" s="15">
        <v>5</v>
      </c>
      <c r="AB25" s="15">
        <v>5</v>
      </c>
      <c r="AC25" s="15">
        <v>8</v>
      </c>
      <c r="AD25" s="15">
        <v>6</v>
      </c>
      <c r="AE25" s="15">
        <v>5</v>
      </c>
      <c r="AF25" s="15">
        <v>4</v>
      </c>
      <c r="AG25" s="15">
        <f t="shared" si="4"/>
        <v>53</v>
      </c>
      <c r="AH25" s="15">
        <f t="shared" si="5"/>
        <v>33</v>
      </c>
      <c r="AI25" s="15">
        <f t="shared" si="6"/>
        <v>15</v>
      </c>
      <c r="AJ25" s="16"/>
    </row>
    <row r="26" spans="1:36" ht="24.75" customHeight="1">
      <c r="A26" s="41" t="s">
        <v>17</v>
      </c>
      <c r="B26" s="9">
        <v>13</v>
      </c>
      <c r="C26" s="10" t="str">
        <f>IF(B26="","",VLOOKUP(B26,[1]球員資料表!$A$2:$N$79,2,FALSE))</f>
        <v>公開組</v>
      </c>
      <c r="D26" s="10" t="str">
        <f>IF(B26="","",VLOOKUP(B26,[1]球員資料表!$A$2:$N$79,3,FALSE))</f>
        <v>劉獻文</v>
      </c>
      <c r="E26" s="11"/>
      <c r="F26" s="12"/>
      <c r="G26" s="13"/>
      <c r="H26" s="14"/>
      <c r="I26" s="14">
        <v>59</v>
      </c>
      <c r="J26" s="14">
        <v>67</v>
      </c>
      <c r="K26" s="15">
        <f t="shared" si="0"/>
        <v>126</v>
      </c>
      <c r="L26" s="15">
        <f t="shared" si="1"/>
        <v>118</v>
      </c>
      <c r="M26" s="15">
        <f t="shared" si="2"/>
        <v>244</v>
      </c>
      <c r="N26" s="15">
        <v>5</v>
      </c>
      <c r="O26" s="15">
        <v>7</v>
      </c>
      <c r="P26" s="15">
        <v>5</v>
      </c>
      <c r="Q26" s="15">
        <v>5</v>
      </c>
      <c r="R26" s="15">
        <v>4</v>
      </c>
      <c r="S26" s="15">
        <v>10</v>
      </c>
      <c r="T26" s="15">
        <v>6</v>
      </c>
      <c r="U26" s="15">
        <v>7</v>
      </c>
      <c r="V26" s="15">
        <v>7</v>
      </c>
      <c r="W26" s="15">
        <f t="shared" si="3"/>
        <v>56</v>
      </c>
      <c r="X26" s="15">
        <v>6</v>
      </c>
      <c r="Y26" s="15">
        <v>8</v>
      </c>
      <c r="Z26" s="15">
        <v>9</v>
      </c>
      <c r="AA26" s="15">
        <v>5</v>
      </c>
      <c r="AB26" s="15">
        <v>8</v>
      </c>
      <c r="AC26" s="15">
        <v>8</v>
      </c>
      <c r="AD26" s="15">
        <v>9</v>
      </c>
      <c r="AE26" s="15">
        <v>3</v>
      </c>
      <c r="AF26" s="15">
        <v>6</v>
      </c>
      <c r="AG26" s="15">
        <f t="shared" si="4"/>
        <v>62</v>
      </c>
      <c r="AH26" s="15">
        <f t="shared" si="5"/>
        <v>39</v>
      </c>
      <c r="AI26" s="15">
        <f t="shared" si="6"/>
        <v>18</v>
      </c>
      <c r="AJ26" s="16"/>
    </row>
    <row r="27" spans="1:36" ht="24.75" customHeight="1">
      <c r="A27" s="41" t="s">
        <v>16</v>
      </c>
      <c r="B27" s="9">
        <v>10</v>
      </c>
      <c r="C27" s="10" t="str">
        <f>IF(B27="","",VLOOKUP(B27,[1]球員資料表!$A$2:$N$79,2,FALSE))</f>
        <v>公開組</v>
      </c>
      <c r="D27" s="10" t="str">
        <f>IF(B27="","",VLOOKUP(B27,[1]球員資料表!$A$2:$N$79,3,FALSE))</f>
        <v>洪嘉駿</v>
      </c>
      <c r="E27" s="11"/>
      <c r="F27" s="12"/>
      <c r="G27" s="13"/>
      <c r="H27" s="14"/>
      <c r="I27" s="14">
        <v>45</v>
      </c>
      <c r="J27" s="14">
        <v>44</v>
      </c>
      <c r="K27" s="15">
        <f t="shared" si="0"/>
        <v>89</v>
      </c>
      <c r="L27" s="15" t="s">
        <v>43</v>
      </c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>
        <f t="shared" si="3"/>
        <v>0</v>
      </c>
      <c r="X27" s="15"/>
      <c r="Y27" s="15"/>
      <c r="Z27" s="15"/>
      <c r="AA27" s="15"/>
      <c r="AB27" s="15"/>
      <c r="AC27" s="15"/>
      <c r="AD27" s="15"/>
      <c r="AE27" s="15"/>
      <c r="AF27" s="15"/>
      <c r="AG27" s="15">
        <f t="shared" si="4"/>
        <v>0</v>
      </c>
      <c r="AH27" s="15">
        <f t="shared" si="5"/>
        <v>0</v>
      </c>
      <c r="AI27" s="15">
        <f t="shared" si="6"/>
        <v>0</v>
      </c>
      <c r="AJ27" s="16"/>
    </row>
    <row r="28" spans="1:36" ht="24.75" customHeight="1">
      <c r="A28" s="41" t="s">
        <v>15</v>
      </c>
      <c r="B28" s="9">
        <v>11</v>
      </c>
      <c r="C28" s="10" t="str">
        <f>IF(B28="","",VLOOKUP(B28,[1]球員資料表!$A$2:$N$79,2,FALSE))</f>
        <v>公開組</v>
      </c>
      <c r="D28" s="10" t="str">
        <f>IF(B28="","",VLOOKUP(B28,[1]球員資料表!$A$2:$N$79,3,FALSE))</f>
        <v>陳柏亦</v>
      </c>
      <c r="E28" s="11"/>
      <c r="F28" s="12"/>
      <c r="G28" s="13"/>
      <c r="H28" s="14"/>
      <c r="I28" s="14">
        <v>50</v>
      </c>
      <c r="J28" s="14">
        <v>42</v>
      </c>
      <c r="K28" s="15">
        <f t="shared" si="0"/>
        <v>92</v>
      </c>
      <c r="L28" s="15" t="s">
        <v>43</v>
      </c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>
        <f t="shared" si="3"/>
        <v>0</v>
      </c>
      <c r="X28" s="15"/>
      <c r="Y28" s="15"/>
      <c r="Z28" s="15"/>
      <c r="AA28" s="15"/>
      <c r="AB28" s="15"/>
      <c r="AC28" s="15"/>
      <c r="AD28" s="15"/>
      <c r="AE28" s="15"/>
      <c r="AF28" s="15"/>
      <c r="AG28" s="15">
        <f t="shared" si="4"/>
        <v>0</v>
      </c>
      <c r="AH28" s="15">
        <f t="shared" si="5"/>
        <v>0</v>
      </c>
      <c r="AI28" s="15">
        <f t="shared" si="6"/>
        <v>0</v>
      </c>
      <c r="AJ28" s="16"/>
    </row>
    <row r="29" spans="1:36" ht="24.75" customHeight="1">
      <c r="A29" s="42"/>
      <c r="B29" s="9"/>
      <c r="C29" s="10" t="str">
        <f>IF(B29="","",VLOOKUP(B29,[1]球員資料表!$A$2:$N$79,2,FALSE))</f>
        <v/>
      </c>
      <c r="D29" s="10" t="str">
        <f>IF(B29="","",VLOOKUP(B29,[1]球員資料表!$A$2:$N$79,3,FALSE))</f>
        <v/>
      </c>
      <c r="E29" s="11"/>
      <c r="F29" s="12"/>
      <c r="G29" s="13"/>
      <c r="H29" s="14"/>
      <c r="I29" s="14">
        <v>0</v>
      </c>
      <c r="J29" s="14">
        <v>0</v>
      </c>
      <c r="K29" s="15">
        <f t="shared" si="0"/>
        <v>0</v>
      </c>
      <c r="L29" s="15">
        <f t="shared" ref="L29:L90" si="7">W29+AG29</f>
        <v>0</v>
      </c>
      <c r="M29" s="15">
        <f t="shared" ref="M29:M36" si="8">K29+L29</f>
        <v>0</v>
      </c>
      <c r="N29" s="15"/>
      <c r="O29" s="15"/>
      <c r="P29" s="15"/>
      <c r="Q29" s="15"/>
      <c r="R29" s="15"/>
      <c r="S29" s="15"/>
      <c r="T29" s="15"/>
      <c r="U29" s="15"/>
      <c r="V29" s="15"/>
      <c r="W29" s="15">
        <f t="shared" si="3"/>
        <v>0</v>
      </c>
      <c r="X29" s="15"/>
      <c r="Y29" s="15"/>
      <c r="Z29" s="15"/>
      <c r="AA29" s="15"/>
      <c r="AB29" s="15"/>
      <c r="AC29" s="15"/>
      <c r="AD29" s="15"/>
      <c r="AE29" s="15"/>
      <c r="AF29" s="15"/>
      <c r="AG29" s="15">
        <f t="shared" si="4"/>
        <v>0</v>
      </c>
      <c r="AH29" s="15"/>
      <c r="AI29" s="15"/>
      <c r="AJ29" s="16"/>
    </row>
    <row r="30" spans="1:36" s="49" customFormat="1" ht="13.15" customHeight="1">
      <c r="A30" s="43"/>
      <c r="B30" s="44"/>
      <c r="C30" s="10" t="str">
        <f>IF(B30="","",VLOOKUP(B30,[1]球員資料表!$A$2:$N$79,2,FALSE))</f>
        <v/>
      </c>
      <c r="D30" s="10" t="str">
        <f>IF(B30="","",VLOOKUP(B30,[1]球員資料表!$A$2:$N$79,3,FALSE))</f>
        <v/>
      </c>
      <c r="E30" s="45" t="str">
        <f>IF(B30="","",VLOOKUP(B30,[1]球員資料表!$A$2:$N$79,5,FALSE))</f>
        <v/>
      </c>
      <c r="F30" s="46" t="str">
        <f>IF(B30="","",VLOOKUP(B30,[1]球員資料表!$A$2:$N$79,6,FALSE))</f>
        <v/>
      </c>
      <c r="G30" s="18"/>
      <c r="H30" s="47"/>
      <c r="I30" s="14">
        <v>0</v>
      </c>
      <c r="J30" s="14">
        <v>0</v>
      </c>
      <c r="K30" s="15">
        <f t="shared" si="0"/>
        <v>0</v>
      </c>
      <c r="L30" s="15">
        <f t="shared" si="7"/>
        <v>0</v>
      </c>
      <c r="M30" s="15">
        <f t="shared" si="8"/>
        <v>0</v>
      </c>
      <c r="N30" s="15"/>
      <c r="O30" s="15"/>
      <c r="P30" s="15"/>
      <c r="Q30" s="15"/>
      <c r="R30" s="15"/>
      <c r="S30" s="15"/>
      <c r="T30" s="15"/>
      <c r="U30" s="15"/>
      <c r="V30" s="15"/>
      <c r="W30" s="15">
        <f t="shared" si="3"/>
        <v>0</v>
      </c>
      <c r="X30" s="15"/>
      <c r="Y30" s="15"/>
      <c r="Z30" s="15"/>
      <c r="AA30" s="15"/>
      <c r="AB30" s="15"/>
      <c r="AC30" s="15"/>
      <c r="AD30" s="15"/>
      <c r="AE30" s="15"/>
      <c r="AF30" s="15"/>
      <c r="AG30" s="15">
        <f t="shared" si="4"/>
        <v>0</v>
      </c>
      <c r="AH30" s="15">
        <f t="shared" ref="AH30:AH36" si="9">SUM(AA30:AF30)</f>
        <v>0</v>
      </c>
      <c r="AI30" s="15">
        <f t="shared" ref="AI30:AI36" si="10">SUM(AD30:AF30)</f>
        <v>0</v>
      </c>
      <c r="AJ30" s="48"/>
    </row>
    <row r="31" spans="1:36" ht="24.95" customHeight="1">
      <c r="A31" s="41" t="s">
        <v>44</v>
      </c>
      <c r="B31" s="19">
        <v>30</v>
      </c>
      <c r="C31" s="10" t="str">
        <f>IF(B31="","",VLOOKUP(B31,[1]球員資料表!$A$2:$N$79,2,FALSE))</f>
        <v>男A組</v>
      </c>
      <c r="D31" s="10" t="str">
        <f>IF(B31="","",VLOOKUP(B31,[1]球員資料表!$A$2:$N$79,3,FALSE))</f>
        <v>張勛宸</v>
      </c>
      <c r="E31" s="11"/>
      <c r="F31" s="12"/>
      <c r="G31" s="13"/>
      <c r="H31" s="14"/>
      <c r="I31" s="14">
        <v>40</v>
      </c>
      <c r="J31" s="14">
        <v>37</v>
      </c>
      <c r="K31" s="15">
        <f t="shared" si="0"/>
        <v>77</v>
      </c>
      <c r="L31" s="15">
        <f t="shared" si="7"/>
        <v>79</v>
      </c>
      <c r="M31" s="15">
        <f>K31+L31</f>
        <v>156</v>
      </c>
      <c r="N31" s="15">
        <v>3</v>
      </c>
      <c r="O31" s="15">
        <v>5</v>
      </c>
      <c r="P31" s="15">
        <v>4</v>
      </c>
      <c r="Q31" s="15">
        <v>3</v>
      </c>
      <c r="R31" s="15">
        <v>4</v>
      </c>
      <c r="S31" s="15">
        <v>5</v>
      </c>
      <c r="T31" s="15">
        <v>5</v>
      </c>
      <c r="U31" s="15">
        <v>3</v>
      </c>
      <c r="V31" s="15">
        <v>5</v>
      </c>
      <c r="W31" s="15">
        <f t="shared" si="3"/>
        <v>37</v>
      </c>
      <c r="X31" s="15">
        <v>6</v>
      </c>
      <c r="Y31" s="15">
        <v>5</v>
      </c>
      <c r="Z31" s="15">
        <v>4</v>
      </c>
      <c r="AA31" s="15">
        <v>5</v>
      </c>
      <c r="AB31" s="15">
        <v>4</v>
      </c>
      <c r="AC31" s="15">
        <v>7</v>
      </c>
      <c r="AD31" s="15">
        <v>4</v>
      </c>
      <c r="AE31" s="15">
        <v>2</v>
      </c>
      <c r="AF31" s="15">
        <v>5</v>
      </c>
      <c r="AG31" s="15">
        <f t="shared" si="4"/>
        <v>42</v>
      </c>
      <c r="AH31" s="15">
        <f>SUM(AA31:AF31)</f>
        <v>27</v>
      </c>
      <c r="AI31" s="15">
        <f>SUM(AD31:AF31)</f>
        <v>11</v>
      </c>
      <c r="AJ31" s="16"/>
    </row>
    <row r="32" spans="1:36" ht="24.95" customHeight="1">
      <c r="A32" s="41" t="s">
        <v>0</v>
      </c>
      <c r="B32" s="19">
        <v>29</v>
      </c>
      <c r="C32" s="20" t="str">
        <f>IF(B32="","",VLOOKUP(B32,[1]球員資料表!$A$2:$N$79,2,FALSE))</f>
        <v>男A組</v>
      </c>
      <c r="D32" s="20" t="str">
        <f>IF(B32="","",VLOOKUP(B32,[1]球員資料表!$A$2:$N$79,3,FALSE))</f>
        <v>黃紹恩</v>
      </c>
      <c r="E32" s="21" t="str">
        <f>IF(B32="","",VLOOKUP(B32,[1]球員資料表!$A$2:$N$79,5,FALSE))</f>
        <v>男</v>
      </c>
      <c r="F32" s="22">
        <f>IF(B32="","",VLOOKUP(B32,[1]球員資料表!$A$2:$N$79,6,FALSE))</f>
        <v>36441</v>
      </c>
      <c r="G32" s="18"/>
      <c r="H32" s="23" t="str">
        <f>IF(B32="","",VLOOKUP(B32,[1]球員資料表!$A$2:$N$79,7,FALSE))</f>
        <v>揮展練習場</v>
      </c>
      <c r="I32" s="14">
        <v>44</v>
      </c>
      <c r="J32" s="14">
        <v>44</v>
      </c>
      <c r="K32" s="15">
        <f t="shared" si="0"/>
        <v>88</v>
      </c>
      <c r="L32" s="15">
        <f t="shared" si="7"/>
        <v>81</v>
      </c>
      <c r="M32" s="15">
        <f>K32+L32</f>
        <v>169</v>
      </c>
      <c r="N32" s="15">
        <v>4</v>
      </c>
      <c r="O32" s="15">
        <v>4</v>
      </c>
      <c r="P32" s="15">
        <v>4</v>
      </c>
      <c r="Q32" s="15">
        <v>5</v>
      </c>
      <c r="R32" s="15">
        <v>3</v>
      </c>
      <c r="S32" s="15">
        <v>5</v>
      </c>
      <c r="T32" s="15">
        <v>4</v>
      </c>
      <c r="U32" s="15">
        <v>3</v>
      </c>
      <c r="V32" s="15">
        <v>6</v>
      </c>
      <c r="W32" s="15">
        <f t="shared" si="3"/>
        <v>38</v>
      </c>
      <c r="X32" s="15">
        <v>4</v>
      </c>
      <c r="Y32" s="15">
        <v>8</v>
      </c>
      <c r="Z32" s="15">
        <v>4</v>
      </c>
      <c r="AA32" s="15">
        <v>4</v>
      </c>
      <c r="AB32" s="15">
        <v>4</v>
      </c>
      <c r="AC32" s="15">
        <v>7</v>
      </c>
      <c r="AD32" s="15">
        <v>4</v>
      </c>
      <c r="AE32" s="15">
        <v>4</v>
      </c>
      <c r="AF32" s="15">
        <v>4</v>
      </c>
      <c r="AG32" s="15">
        <f t="shared" si="4"/>
        <v>43</v>
      </c>
      <c r="AH32" s="15">
        <f>SUM(AA32:AF32)</f>
        <v>27</v>
      </c>
      <c r="AI32" s="15">
        <f>SUM(AD32:AF32)</f>
        <v>12</v>
      </c>
      <c r="AJ32" s="16"/>
    </row>
    <row r="33" spans="1:36" ht="24.95" customHeight="1">
      <c r="A33" s="41" t="s">
        <v>1</v>
      </c>
      <c r="B33" s="19">
        <v>27</v>
      </c>
      <c r="C33" s="10" t="str">
        <f>IF(B33="","",VLOOKUP(B33,[1]球員資料表!$A$2:$N$79,2,FALSE))</f>
        <v>男A組</v>
      </c>
      <c r="D33" s="10" t="str">
        <f>IF(B33="","",VLOOKUP(B33,[1]球員資料表!$A$2:$N$79,3,FALSE))</f>
        <v>顏志儒</v>
      </c>
      <c r="E33" s="11" t="str">
        <f>IF(B33="","",VLOOKUP(B33,[1]球員資料表!$A$2:$N$79,5,FALSE))</f>
        <v>男</v>
      </c>
      <c r="F33" s="12">
        <f>IF(B33="","",VLOOKUP(B33,[1]球員資料表!$A$2:$N$113,6,FALSE))</f>
        <v>35464</v>
      </c>
      <c r="G33" s="13"/>
      <c r="H33" s="14">
        <f>IF(B33="","",VLOOKUP(B33,[1]球員資料表!$A$2:$N$79,7,FALSE))</f>
        <v>0</v>
      </c>
      <c r="I33" s="14">
        <v>51</v>
      </c>
      <c r="J33" s="14">
        <v>46</v>
      </c>
      <c r="K33" s="15">
        <f t="shared" si="0"/>
        <v>97</v>
      </c>
      <c r="L33" s="15">
        <f t="shared" si="7"/>
        <v>89</v>
      </c>
      <c r="M33" s="15">
        <f>K33+L33</f>
        <v>186</v>
      </c>
      <c r="N33" s="15">
        <v>4</v>
      </c>
      <c r="O33" s="15">
        <v>6</v>
      </c>
      <c r="P33" s="15">
        <v>3</v>
      </c>
      <c r="Q33" s="15">
        <v>5</v>
      </c>
      <c r="R33" s="15">
        <v>5</v>
      </c>
      <c r="S33" s="15">
        <v>5</v>
      </c>
      <c r="T33" s="15">
        <v>5</v>
      </c>
      <c r="U33" s="15">
        <v>5</v>
      </c>
      <c r="V33" s="15">
        <v>7</v>
      </c>
      <c r="W33" s="15">
        <f t="shared" si="3"/>
        <v>45</v>
      </c>
      <c r="X33" s="15">
        <v>4</v>
      </c>
      <c r="Y33" s="15">
        <v>5</v>
      </c>
      <c r="Z33" s="15">
        <v>4</v>
      </c>
      <c r="AA33" s="15">
        <v>6</v>
      </c>
      <c r="AB33" s="15">
        <v>4</v>
      </c>
      <c r="AC33" s="15">
        <v>8</v>
      </c>
      <c r="AD33" s="15">
        <v>5</v>
      </c>
      <c r="AE33" s="15">
        <v>3</v>
      </c>
      <c r="AF33" s="15">
        <v>5</v>
      </c>
      <c r="AG33" s="15">
        <f t="shared" si="4"/>
        <v>44</v>
      </c>
      <c r="AH33" s="15">
        <f>SUM(AA33:AF33)</f>
        <v>31</v>
      </c>
      <c r="AI33" s="15">
        <f>SUM(AD33:AF33)</f>
        <v>13</v>
      </c>
      <c r="AJ33" s="16"/>
    </row>
    <row r="34" spans="1:36" ht="24.95" customHeight="1">
      <c r="A34" s="41" t="s">
        <v>2</v>
      </c>
      <c r="B34" s="19"/>
      <c r="C34" s="10"/>
      <c r="D34" s="10"/>
      <c r="E34" s="11" t="str">
        <f>IF(B34="","",VLOOKUP(B34,[1]球員資料表!$A$2:$N$79,5,FALSE))</f>
        <v/>
      </c>
      <c r="F34" s="12" t="str">
        <f>IF(B34="","",VLOOKUP(B34,[1]球員資料表!$A$2:$N$79,6,FALSE))</f>
        <v/>
      </c>
      <c r="G34" s="18"/>
      <c r="H34" s="23"/>
      <c r="I34" s="14">
        <v>0</v>
      </c>
      <c r="J34" s="14">
        <v>0</v>
      </c>
      <c r="K34" s="15">
        <f t="shared" si="0"/>
        <v>0</v>
      </c>
      <c r="L34" s="15">
        <f t="shared" si="7"/>
        <v>0</v>
      </c>
      <c r="M34" s="15">
        <f t="shared" si="8"/>
        <v>0</v>
      </c>
      <c r="N34" s="15"/>
      <c r="O34" s="15"/>
      <c r="P34" s="15"/>
      <c r="Q34" s="15"/>
      <c r="R34" s="15"/>
      <c r="S34" s="15"/>
      <c r="T34" s="15"/>
      <c r="U34" s="15"/>
      <c r="V34" s="15"/>
      <c r="W34" s="15">
        <f t="shared" si="3"/>
        <v>0</v>
      </c>
      <c r="X34" s="15"/>
      <c r="Y34" s="15"/>
      <c r="Z34" s="15"/>
      <c r="AA34" s="15"/>
      <c r="AB34" s="15"/>
      <c r="AC34" s="15"/>
      <c r="AD34" s="15"/>
      <c r="AE34" s="15"/>
      <c r="AF34" s="15"/>
      <c r="AG34" s="15">
        <f t="shared" si="4"/>
        <v>0</v>
      </c>
      <c r="AH34" s="15">
        <f t="shared" si="9"/>
        <v>0</v>
      </c>
      <c r="AI34" s="15">
        <f t="shared" si="10"/>
        <v>0</v>
      </c>
      <c r="AJ34" s="16"/>
    </row>
    <row r="35" spans="1:36" ht="24.95" customHeight="1">
      <c r="A35" s="41" t="s">
        <v>3</v>
      </c>
      <c r="B35" s="19"/>
      <c r="C35" s="10"/>
      <c r="D35" s="10"/>
      <c r="E35" s="11"/>
      <c r="F35" s="12"/>
      <c r="G35" s="13"/>
      <c r="H35" s="14"/>
      <c r="I35" s="14">
        <v>0</v>
      </c>
      <c r="J35" s="14">
        <v>0</v>
      </c>
      <c r="K35" s="15">
        <f t="shared" si="0"/>
        <v>0</v>
      </c>
      <c r="L35" s="15">
        <f t="shared" si="7"/>
        <v>0</v>
      </c>
      <c r="M35" s="15">
        <f t="shared" si="8"/>
        <v>0</v>
      </c>
      <c r="N35" s="15"/>
      <c r="O35" s="15"/>
      <c r="P35" s="15"/>
      <c r="Q35" s="15"/>
      <c r="R35" s="15"/>
      <c r="S35" s="15"/>
      <c r="T35" s="15"/>
      <c r="U35" s="15"/>
      <c r="V35" s="15"/>
      <c r="W35" s="15">
        <f t="shared" si="3"/>
        <v>0</v>
      </c>
      <c r="X35" s="15"/>
      <c r="Y35" s="15"/>
      <c r="Z35" s="15"/>
      <c r="AA35" s="15"/>
      <c r="AB35" s="15"/>
      <c r="AC35" s="15"/>
      <c r="AD35" s="15"/>
      <c r="AE35" s="15"/>
      <c r="AF35" s="15"/>
      <c r="AG35" s="15">
        <f t="shared" si="4"/>
        <v>0</v>
      </c>
      <c r="AH35" s="15">
        <f t="shared" si="9"/>
        <v>0</v>
      </c>
      <c r="AI35" s="15">
        <f t="shared" si="10"/>
        <v>0</v>
      </c>
      <c r="AJ35" s="16"/>
    </row>
    <row r="36" spans="1:36" ht="24.95" customHeight="1">
      <c r="A36" s="41" t="s">
        <v>4</v>
      </c>
      <c r="B36" s="19"/>
      <c r="C36" s="10"/>
      <c r="D36" s="10"/>
      <c r="E36" s="11"/>
      <c r="F36" s="12"/>
      <c r="G36" s="13"/>
      <c r="H36" s="14"/>
      <c r="I36" s="14">
        <v>0</v>
      </c>
      <c r="J36" s="14">
        <v>0</v>
      </c>
      <c r="K36" s="15">
        <f t="shared" si="0"/>
        <v>0</v>
      </c>
      <c r="L36" s="15">
        <f t="shared" si="7"/>
        <v>0</v>
      </c>
      <c r="M36" s="15">
        <f t="shared" si="8"/>
        <v>0</v>
      </c>
      <c r="N36" s="15"/>
      <c r="O36" s="15"/>
      <c r="P36" s="15"/>
      <c r="Q36" s="15"/>
      <c r="R36" s="15"/>
      <c r="S36" s="15"/>
      <c r="T36" s="15"/>
      <c r="U36" s="15"/>
      <c r="V36" s="15"/>
      <c r="W36" s="15">
        <f t="shared" si="3"/>
        <v>0</v>
      </c>
      <c r="X36" s="15"/>
      <c r="Y36" s="15"/>
      <c r="Z36" s="15"/>
      <c r="AA36" s="15"/>
      <c r="AB36" s="15"/>
      <c r="AC36" s="15"/>
      <c r="AD36" s="15"/>
      <c r="AE36" s="15"/>
      <c r="AF36" s="15"/>
      <c r="AG36" s="15">
        <f t="shared" si="4"/>
        <v>0</v>
      </c>
      <c r="AH36" s="15">
        <f t="shared" si="9"/>
        <v>0</v>
      </c>
      <c r="AI36" s="15">
        <f t="shared" si="10"/>
        <v>0</v>
      </c>
      <c r="AJ36" s="16"/>
    </row>
    <row r="37" spans="1:36" ht="24.95" customHeight="1">
      <c r="A37" s="41"/>
      <c r="B37" s="19"/>
      <c r="C37" s="10"/>
      <c r="D37" s="10"/>
      <c r="E37" s="11"/>
      <c r="F37" s="12"/>
      <c r="G37" s="13"/>
      <c r="H37" s="14"/>
      <c r="I37" s="14">
        <v>0</v>
      </c>
      <c r="J37" s="14">
        <v>0</v>
      </c>
      <c r="K37" s="15">
        <f t="shared" si="0"/>
        <v>0</v>
      </c>
      <c r="L37" s="15">
        <f t="shared" si="7"/>
        <v>0</v>
      </c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>
        <f t="shared" si="3"/>
        <v>0</v>
      </c>
      <c r="X37" s="15"/>
      <c r="Y37" s="15"/>
      <c r="Z37" s="15"/>
      <c r="AA37" s="15"/>
      <c r="AB37" s="15"/>
      <c r="AC37" s="15"/>
      <c r="AD37" s="15"/>
      <c r="AE37" s="15"/>
      <c r="AF37" s="15"/>
      <c r="AG37" s="15">
        <f t="shared" si="4"/>
        <v>0</v>
      </c>
      <c r="AH37" s="15"/>
      <c r="AI37" s="15"/>
      <c r="AJ37" s="16"/>
    </row>
    <row r="38" spans="1:36" ht="24.95" hidden="1" customHeight="1">
      <c r="A38" s="41"/>
      <c r="B38" s="19"/>
      <c r="C38" s="10"/>
      <c r="D38" s="10"/>
      <c r="E38" s="11"/>
      <c r="F38" s="12"/>
      <c r="G38" s="13"/>
      <c r="H38" s="14"/>
      <c r="I38" s="14">
        <v>0</v>
      </c>
      <c r="J38" s="14">
        <v>0</v>
      </c>
      <c r="K38" s="15">
        <f t="shared" si="0"/>
        <v>0</v>
      </c>
      <c r="L38" s="15">
        <f t="shared" si="7"/>
        <v>0</v>
      </c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>
        <f t="shared" si="3"/>
        <v>0</v>
      </c>
      <c r="X38" s="15"/>
      <c r="Y38" s="15"/>
      <c r="Z38" s="15"/>
      <c r="AA38" s="15"/>
      <c r="AB38" s="15"/>
      <c r="AC38" s="15"/>
      <c r="AD38" s="15"/>
      <c r="AE38" s="15"/>
      <c r="AF38" s="15"/>
      <c r="AG38" s="15">
        <f t="shared" si="4"/>
        <v>0</v>
      </c>
      <c r="AH38" s="15"/>
      <c r="AI38" s="15"/>
      <c r="AJ38" s="16"/>
    </row>
    <row r="39" spans="1:36" ht="24.95" hidden="1" customHeight="1">
      <c r="A39" s="42"/>
      <c r="B39" s="19"/>
      <c r="C39" s="10" t="str">
        <f>IF(B39="","",VLOOKUP(B39,[1]球員資料表!$A$2:$N$79,2,FALSE))</f>
        <v/>
      </c>
      <c r="D39" s="10" t="str">
        <f>IF(B39="","",VLOOKUP(B39,[1]球員資料表!$A$2:$N$79,3,FALSE))</f>
        <v/>
      </c>
      <c r="E39" s="11"/>
      <c r="F39" s="12"/>
      <c r="G39" s="13"/>
      <c r="H39" s="14"/>
      <c r="I39" s="14">
        <v>0</v>
      </c>
      <c r="J39" s="14">
        <v>0</v>
      </c>
      <c r="K39" s="15">
        <f t="shared" si="0"/>
        <v>0</v>
      </c>
      <c r="L39" s="15">
        <f t="shared" si="7"/>
        <v>0</v>
      </c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>
        <f t="shared" si="3"/>
        <v>0</v>
      </c>
      <c r="X39" s="15"/>
      <c r="Y39" s="15"/>
      <c r="Z39" s="15"/>
      <c r="AA39" s="15"/>
      <c r="AB39" s="15"/>
      <c r="AC39" s="15"/>
      <c r="AD39" s="15"/>
      <c r="AE39" s="15"/>
      <c r="AF39" s="15"/>
      <c r="AG39" s="15">
        <f t="shared" si="4"/>
        <v>0</v>
      </c>
      <c r="AH39" s="15"/>
      <c r="AI39" s="15"/>
      <c r="AJ39" s="16"/>
    </row>
    <row r="40" spans="1:36" ht="24.95" hidden="1" customHeight="1">
      <c r="A40" s="42"/>
      <c r="B40" s="19"/>
      <c r="C40" s="10" t="str">
        <f>IF(B40="","",VLOOKUP(B40,[1]球員資料表!$A$2:$N$79,2,FALSE))</f>
        <v/>
      </c>
      <c r="D40" s="10" t="str">
        <f>IF(B40="","",VLOOKUP(B40,[1]球員資料表!$A$2:$N$79,3,FALSE))</f>
        <v/>
      </c>
      <c r="E40" s="11"/>
      <c r="F40" s="12"/>
      <c r="G40" s="13"/>
      <c r="H40" s="14"/>
      <c r="I40" s="14">
        <v>0</v>
      </c>
      <c r="J40" s="14">
        <v>0</v>
      </c>
      <c r="K40" s="15">
        <f t="shared" si="0"/>
        <v>0</v>
      </c>
      <c r="L40" s="15">
        <f t="shared" si="7"/>
        <v>0</v>
      </c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>
        <f t="shared" si="3"/>
        <v>0</v>
      </c>
      <c r="X40" s="15"/>
      <c r="Y40" s="15"/>
      <c r="Z40" s="15"/>
      <c r="AA40" s="15"/>
      <c r="AB40" s="15"/>
      <c r="AC40" s="15"/>
      <c r="AD40" s="15"/>
      <c r="AE40" s="15"/>
      <c r="AF40" s="15"/>
      <c r="AG40" s="15">
        <f t="shared" si="4"/>
        <v>0</v>
      </c>
      <c r="AH40" s="15"/>
      <c r="AI40" s="15"/>
      <c r="AJ40" s="16"/>
    </row>
    <row r="41" spans="1:36" ht="24.95" hidden="1" customHeight="1">
      <c r="A41" s="42"/>
      <c r="B41" s="19"/>
      <c r="C41" s="10" t="str">
        <f>IF(B41="","",VLOOKUP(B41,[1]球員資料表!$A$2:$N$79,2,FALSE))</f>
        <v/>
      </c>
      <c r="D41" s="10" t="str">
        <f>IF(B41="","",VLOOKUP(B41,[1]球員資料表!$A$2:$N$79,3,FALSE))</f>
        <v/>
      </c>
      <c r="E41" s="11"/>
      <c r="F41" s="12"/>
      <c r="G41" s="13"/>
      <c r="H41" s="14"/>
      <c r="I41" s="14">
        <v>0</v>
      </c>
      <c r="J41" s="14">
        <v>0</v>
      </c>
      <c r="K41" s="15">
        <f t="shared" si="0"/>
        <v>0</v>
      </c>
      <c r="L41" s="15">
        <f t="shared" si="7"/>
        <v>0</v>
      </c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>
        <f t="shared" si="3"/>
        <v>0</v>
      </c>
      <c r="X41" s="15"/>
      <c r="Y41" s="15"/>
      <c r="Z41" s="15"/>
      <c r="AA41" s="15"/>
      <c r="AB41" s="15"/>
      <c r="AC41" s="15"/>
      <c r="AD41" s="15"/>
      <c r="AE41" s="15"/>
      <c r="AF41" s="15"/>
      <c r="AG41" s="15">
        <f t="shared" si="4"/>
        <v>0</v>
      </c>
      <c r="AH41" s="15"/>
      <c r="AI41" s="15"/>
      <c r="AJ41" s="16"/>
    </row>
    <row r="42" spans="1:36" ht="24.95" hidden="1" customHeight="1">
      <c r="A42" s="42"/>
      <c r="B42" s="19"/>
      <c r="C42" s="10" t="str">
        <f>IF(B42="","",VLOOKUP(B42,[1]球員資料表!$A$2:$N$79,2,FALSE))</f>
        <v/>
      </c>
      <c r="D42" s="10" t="str">
        <f>IF(B42="","",VLOOKUP(B42,[1]球員資料表!$A$2:$N$79,3,FALSE))</f>
        <v/>
      </c>
      <c r="E42" s="11"/>
      <c r="F42" s="12"/>
      <c r="G42" s="13"/>
      <c r="H42" s="14"/>
      <c r="I42" s="14">
        <v>0</v>
      </c>
      <c r="J42" s="14">
        <v>0</v>
      </c>
      <c r="K42" s="15">
        <f t="shared" si="0"/>
        <v>0</v>
      </c>
      <c r="L42" s="15">
        <f t="shared" si="7"/>
        <v>0</v>
      </c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>
        <f t="shared" si="3"/>
        <v>0</v>
      </c>
      <c r="X42" s="15"/>
      <c r="Y42" s="15"/>
      <c r="Z42" s="15"/>
      <c r="AA42" s="15"/>
      <c r="AB42" s="15"/>
      <c r="AC42" s="15"/>
      <c r="AD42" s="15"/>
      <c r="AE42" s="15"/>
      <c r="AF42" s="15"/>
      <c r="AG42" s="15">
        <f t="shared" si="4"/>
        <v>0</v>
      </c>
      <c r="AH42" s="15"/>
      <c r="AI42" s="15"/>
      <c r="AJ42" s="16"/>
    </row>
    <row r="43" spans="1:36" s="49" customFormat="1" ht="12" customHeight="1">
      <c r="A43" s="43"/>
      <c r="B43" s="50"/>
      <c r="C43" s="10" t="str">
        <f>IF(B43="","",VLOOKUP(B43,[1]球員資料表!$A$2:$N$79,2,FALSE))</f>
        <v/>
      </c>
      <c r="D43" s="10" t="str">
        <f>IF(B43="","",VLOOKUP(B43,[1]球員資料表!$A$2:$N$79,3,FALSE))</f>
        <v/>
      </c>
      <c r="E43" s="45" t="str">
        <f>IF(B43="","",VLOOKUP(B43,[1]球員資料表!$A$2:$N$79,5,FALSE))</f>
        <v/>
      </c>
      <c r="F43" s="46" t="str">
        <f>IF(B43="","",VLOOKUP(B43,[1]球員資料表!$A$2:$N$79,6,FALSE))</f>
        <v/>
      </c>
      <c r="G43" s="13"/>
      <c r="H43" s="51"/>
      <c r="I43" s="14">
        <v>0</v>
      </c>
      <c r="J43" s="14">
        <v>0</v>
      </c>
      <c r="K43" s="15">
        <f t="shared" si="0"/>
        <v>0</v>
      </c>
      <c r="L43" s="15">
        <f t="shared" si="7"/>
        <v>0</v>
      </c>
      <c r="M43" s="15">
        <f t="shared" ref="M43:M54" si="11">K43+L43</f>
        <v>0</v>
      </c>
      <c r="N43" s="15"/>
      <c r="O43" s="15"/>
      <c r="P43" s="15"/>
      <c r="Q43" s="15"/>
      <c r="R43" s="15"/>
      <c r="S43" s="15"/>
      <c r="T43" s="15"/>
      <c r="U43" s="15"/>
      <c r="V43" s="15"/>
      <c r="W43" s="15">
        <f t="shared" si="3"/>
        <v>0</v>
      </c>
      <c r="X43" s="15"/>
      <c r="Y43" s="15"/>
      <c r="Z43" s="15"/>
      <c r="AA43" s="15"/>
      <c r="AB43" s="15"/>
      <c r="AC43" s="15"/>
      <c r="AD43" s="15"/>
      <c r="AE43" s="15"/>
      <c r="AF43" s="15"/>
      <c r="AG43" s="15">
        <f t="shared" si="4"/>
        <v>0</v>
      </c>
      <c r="AH43" s="15">
        <f t="shared" ref="AH43:AH54" si="12">SUM(AA43:AF43)</f>
        <v>0</v>
      </c>
      <c r="AI43" s="15">
        <f t="shared" ref="AI43:AI54" si="13">SUM(AD43:AF43)</f>
        <v>0</v>
      </c>
      <c r="AJ43" s="48"/>
    </row>
    <row r="44" spans="1:36" ht="24.95" customHeight="1">
      <c r="A44" s="41" t="s">
        <v>44</v>
      </c>
      <c r="B44" s="19">
        <v>42</v>
      </c>
      <c r="C44" s="10" t="str">
        <f>IF(B44="","",VLOOKUP(B44,[1]球員資料表!$A$2:$N$79,2,FALSE))</f>
        <v>男B組</v>
      </c>
      <c r="D44" s="10" t="str">
        <f>IF(B44="","",VLOOKUP(B44,[1]球員資料表!$A$2:$N$79,3,FALSE))</f>
        <v>林銓泰</v>
      </c>
      <c r="E44" s="11" t="str">
        <f>IF(B44="","",VLOOKUP(B44,[1]球員資料表!$A$2:$N$79,5,FALSE))</f>
        <v>男</v>
      </c>
      <c r="F44" s="12">
        <f>IF(B44="","",VLOOKUP(B44,[1]球員資料表!$A$2:$N$79,6,FALSE))</f>
        <v>37455</v>
      </c>
      <c r="G44" s="13"/>
      <c r="H44" s="14">
        <f>IF(B44="","",VLOOKUP(B44,[1]球員資料表!$A$2:$N$79,7,FALSE))</f>
        <v>0</v>
      </c>
      <c r="I44" s="14">
        <v>40</v>
      </c>
      <c r="J44" s="14">
        <v>36</v>
      </c>
      <c r="K44" s="15">
        <f t="shared" si="0"/>
        <v>76</v>
      </c>
      <c r="L44" s="15">
        <f t="shared" si="7"/>
        <v>74</v>
      </c>
      <c r="M44" s="15">
        <f t="shared" si="11"/>
        <v>150</v>
      </c>
      <c r="N44" s="15">
        <v>4</v>
      </c>
      <c r="O44" s="15">
        <v>5</v>
      </c>
      <c r="P44" s="15">
        <v>4</v>
      </c>
      <c r="Q44" s="15">
        <v>3</v>
      </c>
      <c r="R44" s="15">
        <v>4</v>
      </c>
      <c r="S44" s="15">
        <v>4</v>
      </c>
      <c r="T44" s="15">
        <v>6</v>
      </c>
      <c r="U44" s="15">
        <v>4</v>
      </c>
      <c r="V44" s="15">
        <v>5</v>
      </c>
      <c r="W44" s="15">
        <f t="shared" si="3"/>
        <v>39</v>
      </c>
      <c r="X44" s="15">
        <v>4</v>
      </c>
      <c r="Y44" s="15">
        <v>5</v>
      </c>
      <c r="Z44" s="15">
        <v>4</v>
      </c>
      <c r="AA44" s="15">
        <v>4</v>
      </c>
      <c r="AB44" s="15">
        <v>3</v>
      </c>
      <c r="AC44" s="15">
        <v>5</v>
      </c>
      <c r="AD44" s="15">
        <v>4</v>
      </c>
      <c r="AE44" s="15">
        <v>2</v>
      </c>
      <c r="AF44" s="15">
        <v>4</v>
      </c>
      <c r="AG44" s="15">
        <f t="shared" si="4"/>
        <v>35</v>
      </c>
      <c r="AH44" s="15">
        <f t="shared" si="12"/>
        <v>22</v>
      </c>
      <c r="AI44" s="15">
        <f t="shared" si="13"/>
        <v>10</v>
      </c>
      <c r="AJ44" s="16"/>
    </row>
    <row r="45" spans="1:36" ht="24.95" customHeight="1">
      <c r="A45" s="41" t="s">
        <v>0</v>
      </c>
      <c r="B45" s="19">
        <v>44</v>
      </c>
      <c r="C45" s="10" t="str">
        <f>IF(B45="","",VLOOKUP(B45,[1]球員資料表!$A$2:$N$79,2,FALSE))</f>
        <v>男B組</v>
      </c>
      <c r="D45" s="10" t="str">
        <f>IF(B45="","",VLOOKUP(B45,[1]球員資料表!$A$2:$N$79,3,FALSE))</f>
        <v>林義淵</v>
      </c>
      <c r="E45" s="11" t="str">
        <f>IF(B45="","",VLOOKUP(B45,[1]球員資料表!$A$2:$N$79,5,FALSE))</f>
        <v>男</v>
      </c>
      <c r="F45" s="12">
        <f>IF(B45="","",VLOOKUP(B45,[1]球員資料表!$A$2:$N$79,6,FALSE))</f>
        <v>36822</v>
      </c>
      <c r="G45" s="18"/>
      <c r="H45" s="23"/>
      <c r="I45" s="14">
        <v>40</v>
      </c>
      <c r="J45" s="14">
        <v>35</v>
      </c>
      <c r="K45" s="15">
        <f t="shared" si="0"/>
        <v>75</v>
      </c>
      <c r="L45" s="15">
        <f t="shared" si="7"/>
        <v>75</v>
      </c>
      <c r="M45" s="15">
        <f t="shared" si="11"/>
        <v>150</v>
      </c>
      <c r="N45" s="15">
        <v>4</v>
      </c>
      <c r="O45" s="15">
        <v>5</v>
      </c>
      <c r="P45" s="15">
        <v>4</v>
      </c>
      <c r="Q45" s="15">
        <v>5</v>
      </c>
      <c r="R45" s="15">
        <v>4</v>
      </c>
      <c r="S45" s="15">
        <v>4</v>
      </c>
      <c r="T45" s="15">
        <v>4</v>
      </c>
      <c r="U45" s="15">
        <v>2</v>
      </c>
      <c r="V45" s="15">
        <v>5</v>
      </c>
      <c r="W45" s="15">
        <f t="shared" si="3"/>
        <v>37</v>
      </c>
      <c r="X45" s="15">
        <v>4</v>
      </c>
      <c r="Y45" s="15">
        <v>5</v>
      </c>
      <c r="Z45" s="15">
        <v>3</v>
      </c>
      <c r="AA45" s="15">
        <v>4</v>
      </c>
      <c r="AB45" s="15">
        <v>3</v>
      </c>
      <c r="AC45" s="15">
        <v>7</v>
      </c>
      <c r="AD45" s="15">
        <v>4</v>
      </c>
      <c r="AE45" s="15">
        <v>3</v>
      </c>
      <c r="AF45" s="15">
        <v>5</v>
      </c>
      <c r="AG45" s="15">
        <f t="shared" si="4"/>
        <v>38</v>
      </c>
      <c r="AH45" s="15">
        <f t="shared" si="12"/>
        <v>26</v>
      </c>
      <c r="AI45" s="15">
        <f t="shared" si="13"/>
        <v>12</v>
      </c>
      <c r="AJ45" s="16"/>
    </row>
    <row r="46" spans="1:36" ht="24.95" customHeight="1">
      <c r="A46" s="41" t="s">
        <v>1</v>
      </c>
      <c r="B46" s="19">
        <v>41</v>
      </c>
      <c r="C46" s="10" t="str">
        <f>IF(B46="","",VLOOKUP(B46,[1]球員資料表!$A$2:$N$79,2,FALSE))</f>
        <v>男B組</v>
      </c>
      <c r="D46" s="10" t="str">
        <f>IF(B46="","",VLOOKUP(B46,[1]球員資料表!$A$2:$N$79,3,FALSE))</f>
        <v>陳伯豪</v>
      </c>
      <c r="E46" s="11" t="str">
        <f>IF(B46="","",VLOOKUP(B46,[1]球員資料表!$A$2:$N$79,5,FALSE))</f>
        <v>男</v>
      </c>
      <c r="F46" s="12">
        <f>IF(B46="","",VLOOKUP(B46,[1]球員資料表!$A$2:$N$79,6,FALSE))</f>
        <v>36641</v>
      </c>
      <c r="G46" s="13"/>
      <c r="H46" s="14"/>
      <c r="I46" s="14">
        <v>39</v>
      </c>
      <c r="J46" s="14">
        <v>44</v>
      </c>
      <c r="K46" s="15">
        <f t="shared" si="0"/>
        <v>83</v>
      </c>
      <c r="L46" s="15">
        <f t="shared" si="7"/>
        <v>79</v>
      </c>
      <c r="M46" s="15">
        <f t="shared" si="11"/>
        <v>162</v>
      </c>
      <c r="N46" s="15">
        <v>5</v>
      </c>
      <c r="O46" s="15">
        <v>4</v>
      </c>
      <c r="P46" s="15">
        <v>3</v>
      </c>
      <c r="Q46" s="15">
        <v>5</v>
      </c>
      <c r="R46" s="15">
        <v>7</v>
      </c>
      <c r="S46" s="15">
        <v>4</v>
      </c>
      <c r="T46" s="15">
        <v>3</v>
      </c>
      <c r="U46" s="15">
        <v>4</v>
      </c>
      <c r="V46" s="15">
        <v>5</v>
      </c>
      <c r="W46" s="15">
        <f t="shared" si="3"/>
        <v>40</v>
      </c>
      <c r="X46" s="15">
        <v>4</v>
      </c>
      <c r="Y46" s="15">
        <v>5</v>
      </c>
      <c r="Z46" s="15">
        <v>5</v>
      </c>
      <c r="AA46" s="15">
        <v>4</v>
      </c>
      <c r="AB46" s="15">
        <v>4</v>
      </c>
      <c r="AC46" s="15">
        <v>6</v>
      </c>
      <c r="AD46" s="15">
        <v>4</v>
      </c>
      <c r="AE46" s="15">
        <v>3</v>
      </c>
      <c r="AF46" s="15">
        <v>4</v>
      </c>
      <c r="AG46" s="15">
        <f t="shared" si="4"/>
        <v>39</v>
      </c>
      <c r="AH46" s="15">
        <f t="shared" si="12"/>
        <v>25</v>
      </c>
      <c r="AI46" s="15">
        <f t="shared" si="13"/>
        <v>11</v>
      </c>
      <c r="AJ46" s="16"/>
    </row>
    <row r="47" spans="1:36" ht="24.95" customHeight="1">
      <c r="A47" s="41" t="s">
        <v>2</v>
      </c>
      <c r="B47" s="19">
        <v>46</v>
      </c>
      <c r="C47" s="10" t="str">
        <f>IF(B47="","",VLOOKUP(B47,[1]球員資料表!$A$2:$N$79,2,FALSE))</f>
        <v>男B組</v>
      </c>
      <c r="D47" s="10" t="str">
        <f>IF(B47="","",VLOOKUP(B47,[1]球員資料表!$A$2:$N$79,3,FALSE))</f>
        <v>林宸駒</v>
      </c>
      <c r="E47" s="11" t="str">
        <f>IF(B47="","",VLOOKUP(B47,[1]球員資料表!$A$2:$N$79,5,FALSE))</f>
        <v>男</v>
      </c>
      <c r="F47" s="12">
        <f>IF(B47="","",VLOOKUP(B47,[1]球員資料表!$A$2:$N$79,6,FALSE))</f>
        <v>0</v>
      </c>
      <c r="G47" s="13"/>
      <c r="H47" s="14">
        <f>IF(B47="","",VLOOKUP(B47,[1]球員資料表!$A$2:$N$79,7,FALSE))</f>
        <v>0</v>
      </c>
      <c r="I47" s="14">
        <v>43</v>
      </c>
      <c r="J47" s="14">
        <v>40</v>
      </c>
      <c r="K47" s="15">
        <f t="shared" si="0"/>
        <v>83</v>
      </c>
      <c r="L47" s="15">
        <f t="shared" si="7"/>
        <v>86</v>
      </c>
      <c r="M47" s="15">
        <f t="shared" si="11"/>
        <v>169</v>
      </c>
      <c r="N47" s="15">
        <v>5</v>
      </c>
      <c r="O47" s="15">
        <v>5</v>
      </c>
      <c r="P47" s="15">
        <v>4</v>
      </c>
      <c r="Q47" s="15">
        <v>5</v>
      </c>
      <c r="R47" s="15">
        <v>5</v>
      </c>
      <c r="S47" s="15">
        <v>4</v>
      </c>
      <c r="T47" s="15">
        <v>4</v>
      </c>
      <c r="U47" s="15">
        <v>4</v>
      </c>
      <c r="V47" s="15">
        <v>5</v>
      </c>
      <c r="W47" s="15">
        <f t="shared" si="3"/>
        <v>41</v>
      </c>
      <c r="X47" s="15">
        <v>5</v>
      </c>
      <c r="Y47" s="15">
        <v>6</v>
      </c>
      <c r="Z47" s="15">
        <v>4</v>
      </c>
      <c r="AA47" s="15">
        <v>6</v>
      </c>
      <c r="AB47" s="15">
        <v>4</v>
      </c>
      <c r="AC47" s="15">
        <v>7</v>
      </c>
      <c r="AD47" s="15">
        <v>4</v>
      </c>
      <c r="AE47" s="15">
        <v>4</v>
      </c>
      <c r="AF47" s="15">
        <v>5</v>
      </c>
      <c r="AG47" s="15">
        <f t="shared" si="4"/>
        <v>45</v>
      </c>
      <c r="AH47" s="15">
        <f t="shared" si="12"/>
        <v>30</v>
      </c>
      <c r="AI47" s="15">
        <f t="shared" si="13"/>
        <v>13</v>
      </c>
      <c r="AJ47" s="16"/>
    </row>
    <row r="48" spans="1:36" ht="24.95" customHeight="1">
      <c r="A48" s="41" t="s">
        <v>3</v>
      </c>
      <c r="B48" s="19">
        <v>43</v>
      </c>
      <c r="C48" s="10" t="str">
        <f>IF(B48="","",VLOOKUP(B48,[1]球員資料表!$A$2:$N$79,2,FALSE))</f>
        <v>男B組</v>
      </c>
      <c r="D48" s="10" t="str">
        <f>IF(B48="","",VLOOKUP(B48,[1]球員資料表!$A$2:$N$79,3,FALSE))</f>
        <v>邱梓祐</v>
      </c>
      <c r="E48" s="11" t="str">
        <f>IF(B48="","",VLOOKUP(B48,[1]球員資料表!$A$2:$N$79,5,FALSE))</f>
        <v>男</v>
      </c>
      <c r="F48" s="12">
        <f>IF(B48="","",VLOOKUP(B48,[1]球員資料表!$A$2:$N$79,6,FALSE))</f>
        <v>37221</v>
      </c>
      <c r="G48" s="13"/>
      <c r="H48" s="14">
        <f>IF(B48="","",VLOOKUP(B48,[1]球員資料表!$A$2:$N$79,7,FALSE))</f>
        <v>0</v>
      </c>
      <c r="I48" s="14">
        <v>45</v>
      </c>
      <c r="J48" s="14">
        <v>43</v>
      </c>
      <c r="K48" s="15">
        <f t="shared" si="0"/>
        <v>88</v>
      </c>
      <c r="L48" s="15">
        <f t="shared" si="7"/>
        <v>88</v>
      </c>
      <c r="M48" s="15">
        <f t="shared" si="11"/>
        <v>176</v>
      </c>
      <c r="N48" s="15">
        <v>4</v>
      </c>
      <c r="O48" s="15">
        <v>6</v>
      </c>
      <c r="P48" s="15">
        <v>6</v>
      </c>
      <c r="Q48" s="15">
        <v>4</v>
      </c>
      <c r="R48" s="15">
        <v>4</v>
      </c>
      <c r="S48" s="15">
        <v>5</v>
      </c>
      <c r="T48" s="15">
        <v>5</v>
      </c>
      <c r="U48" s="15">
        <v>4</v>
      </c>
      <c r="V48" s="15">
        <v>5</v>
      </c>
      <c r="W48" s="15">
        <f t="shared" si="3"/>
        <v>43</v>
      </c>
      <c r="X48" s="15">
        <v>4</v>
      </c>
      <c r="Y48" s="15">
        <v>6</v>
      </c>
      <c r="Z48" s="15">
        <v>5</v>
      </c>
      <c r="AA48" s="15">
        <v>5</v>
      </c>
      <c r="AB48" s="15">
        <v>4</v>
      </c>
      <c r="AC48" s="15">
        <v>8</v>
      </c>
      <c r="AD48" s="15">
        <v>4</v>
      </c>
      <c r="AE48" s="15">
        <v>5</v>
      </c>
      <c r="AF48" s="15">
        <v>4</v>
      </c>
      <c r="AG48" s="15">
        <f t="shared" si="4"/>
        <v>45</v>
      </c>
      <c r="AH48" s="15">
        <f t="shared" si="12"/>
        <v>30</v>
      </c>
      <c r="AI48" s="15">
        <f t="shared" si="13"/>
        <v>13</v>
      </c>
      <c r="AJ48" s="16"/>
    </row>
    <row r="49" spans="1:36" ht="24.95" customHeight="1">
      <c r="A49" s="41" t="s">
        <v>4</v>
      </c>
      <c r="B49" s="19">
        <v>47</v>
      </c>
      <c r="C49" s="10" t="str">
        <f>IF(B49="","",VLOOKUP(B49,[1]球員資料表!$A$2:$N$79,2,FALSE))</f>
        <v>男B組</v>
      </c>
      <c r="D49" s="10" t="str">
        <f>IF(B49="","",VLOOKUP(B49,[1]球員資料表!$A$2:$N$79,3,FALSE))</f>
        <v>劉丞恩</v>
      </c>
      <c r="E49" s="11" t="str">
        <f>IF(B49="","",VLOOKUP(B49,[1]球員資料表!$A$2:$N$79,5,FALSE))</f>
        <v>男</v>
      </c>
      <c r="F49" s="12">
        <f>IF(B49="","",VLOOKUP(B49,[1]球員資料表!$A$2:$N$79,6,FALSE))</f>
        <v>36828</v>
      </c>
      <c r="G49" s="13"/>
      <c r="H49" s="14"/>
      <c r="I49" s="14">
        <v>46</v>
      </c>
      <c r="J49" s="14">
        <v>45</v>
      </c>
      <c r="K49" s="15">
        <f t="shared" si="0"/>
        <v>91</v>
      </c>
      <c r="L49" s="15">
        <f t="shared" si="7"/>
        <v>86</v>
      </c>
      <c r="M49" s="15">
        <f t="shared" si="11"/>
        <v>177</v>
      </c>
      <c r="N49" s="15">
        <v>5</v>
      </c>
      <c r="O49" s="15">
        <v>4</v>
      </c>
      <c r="P49" s="15">
        <v>4</v>
      </c>
      <c r="Q49" s="15">
        <v>5</v>
      </c>
      <c r="R49" s="15">
        <v>4</v>
      </c>
      <c r="S49" s="15">
        <v>4</v>
      </c>
      <c r="T49" s="15">
        <v>4</v>
      </c>
      <c r="U49" s="15">
        <v>6</v>
      </c>
      <c r="V49" s="15">
        <v>5</v>
      </c>
      <c r="W49" s="15">
        <f t="shared" si="3"/>
        <v>41</v>
      </c>
      <c r="X49" s="15">
        <v>4</v>
      </c>
      <c r="Y49" s="15">
        <v>6</v>
      </c>
      <c r="Z49" s="15">
        <v>5</v>
      </c>
      <c r="AA49" s="15">
        <v>5</v>
      </c>
      <c r="AB49" s="15">
        <v>4</v>
      </c>
      <c r="AC49" s="15">
        <v>7</v>
      </c>
      <c r="AD49" s="15">
        <v>4</v>
      </c>
      <c r="AE49" s="15">
        <v>5</v>
      </c>
      <c r="AF49" s="15">
        <v>5</v>
      </c>
      <c r="AG49" s="15">
        <f t="shared" si="4"/>
        <v>45</v>
      </c>
      <c r="AH49" s="15">
        <f t="shared" si="12"/>
        <v>30</v>
      </c>
      <c r="AI49" s="15">
        <f t="shared" si="13"/>
        <v>14</v>
      </c>
      <c r="AJ49" s="16"/>
    </row>
    <row r="50" spans="1:36" ht="24.95" customHeight="1">
      <c r="A50" s="41" t="s">
        <v>5</v>
      </c>
      <c r="B50" s="19">
        <v>49</v>
      </c>
      <c r="C50" s="10" t="str">
        <f>IF(B50="","",VLOOKUP(B50,[1]球員資料表!$A$2:$N$79,2,FALSE))</f>
        <v>男B組</v>
      </c>
      <c r="D50" s="10" t="str">
        <f>IF(B50="","",VLOOKUP(B50,[1]球員資料表!$A$2:$N$79,3,FALSE))</f>
        <v>林洪鈺</v>
      </c>
      <c r="E50" s="11" t="str">
        <f>IF(B50="","",VLOOKUP(B50,[1]球員資料表!$A$2:$N$79,5,FALSE))</f>
        <v>男</v>
      </c>
      <c r="F50" s="12">
        <f>IF(B50="","",VLOOKUP(B50,[1]球員資料表!$A$2:$N$79,6,FALSE))</f>
        <v>36764</v>
      </c>
      <c r="G50" s="18"/>
      <c r="H50" s="23"/>
      <c r="I50" s="14">
        <v>41</v>
      </c>
      <c r="J50" s="14">
        <v>43</v>
      </c>
      <c r="K50" s="15">
        <f t="shared" si="0"/>
        <v>84</v>
      </c>
      <c r="L50" s="15">
        <f t="shared" si="7"/>
        <v>99</v>
      </c>
      <c r="M50" s="15">
        <f t="shared" si="11"/>
        <v>183</v>
      </c>
      <c r="N50" s="15">
        <v>4</v>
      </c>
      <c r="O50" s="15">
        <v>5</v>
      </c>
      <c r="P50" s="15">
        <v>7</v>
      </c>
      <c r="Q50" s="15">
        <v>7</v>
      </c>
      <c r="R50" s="15">
        <v>5</v>
      </c>
      <c r="S50" s="15">
        <v>6</v>
      </c>
      <c r="T50" s="15">
        <v>5</v>
      </c>
      <c r="U50" s="15">
        <v>7</v>
      </c>
      <c r="V50" s="15">
        <v>6</v>
      </c>
      <c r="W50" s="15">
        <f t="shared" si="3"/>
        <v>52</v>
      </c>
      <c r="X50" s="15">
        <v>6</v>
      </c>
      <c r="Y50" s="15">
        <v>5</v>
      </c>
      <c r="Z50" s="15">
        <v>4</v>
      </c>
      <c r="AA50" s="15">
        <v>7</v>
      </c>
      <c r="AB50" s="15">
        <v>4</v>
      </c>
      <c r="AC50" s="15">
        <v>8</v>
      </c>
      <c r="AD50" s="15">
        <v>4</v>
      </c>
      <c r="AE50" s="15">
        <v>4</v>
      </c>
      <c r="AF50" s="15">
        <v>5</v>
      </c>
      <c r="AG50" s="15">
        <f t="shared" si="4"/>
        <v>47</v>
      </c>
      <c r="AH50" s="15">
        <f t="shared" si="12"/>
        <v>32</v>
      </c>
      <c r="AI50" s="15">
        <f t="shared" si="13"/>
        <v>13</v>
      </c>
      <c r="AJ50" s="16"/>
    </row>
    <row r="51" spans="1:36" ht="24.95" customHeight="1">
      <c r="A51" s="41" t="s">
        <v>6</v>
      </c>
      <c r="B51" s="19">
        <v>48</v>
      </c>
      <c r="C51" s="10" t="str">
        <f>IF(B51="","",VLOOKUP(B51,[1]球員資料表!$A$2:$N$79,2,FALSE))</f>
        <v>男B組</v>
      </c>
      <c r="D51" s="10" t="str">
        <f>IF(B51="","",VLOOKUP(B51,[1]球員資料表!$A$2:$N$79,3,FALSE))</f>
        <v>吳睿東</v>
      </c>
      <c r="E51" s="11" t="str">
        <f>IF(B51="","",VLOOKUP(B51,[1]球員資料表!$A$2:$N$79,5,FALSE))</f>
        <v>男</v>
      </c>
      <c r="F51" s="12">
        <f>IF(B51="","",VLOOKUP(B51,[1]球員資料表!$A$2:$N$79,6,FALSE))</f>
        <v>37549</v>
      </c>
      <c r="G51" s="18"/>
      <c r="H51" s="23"/>
      <c r="I51" s="14">
        <v>54</v>
      </c>
      <c r="J51" s="14">
        <v>46</v>
      </c>
      <c r="K51" s="15">
        <f t="shared" si="0"/>
        <v>100</v>
      </c>
      <c r="L51" s="15">
        <f t="shared" si="7"/>
        <v>88</v>
      </c>
      <c r="M51" s="15">
        <f t="shared" si="11"/>
        <v>188</v>
      </c>
      <c r="N51" s="15">
        <v>6</v>
      </c>
      <c r="O51" s="15">
        <v>4</v>
      </c>
      <c r="P51" s="15">
        <v>4</v>
      </c>
      <c r="Q51" s="15">
        <v>4</v>
      </c>
      <c r="R51" s="15">
        <v>5</v>
      </c>
      <c r="S51" s="15">
        <v>5</v>
      </c>
      <c r="T51" s="15">
        <v>6</v>
      </c>
      <c r="U51" s="15">
        <v>4</v>
      </c>
      <c r="V51" s="15">
        <v>7</v>
      </c>
      <c r="W51" s="15">
        <f t="shared" si="3"/>
        <v>45</v>
      </c>
      <c r="X51" s="15">
        <v>5</v>
      </c>
      <c r="Y51" s="15">
        <v>5</v>
      </c>
      <c r="Z51" s="15">
        <v>6</v>
      </c>
      <c r="AA51" s="15">
        <v>5</v>
      </c>
      <c r="AB51" s="15">
        <v>3</v>
      </c>
      <c r="AC51" s="15">
        <v>6</v>
      </c>
      <c r="AD51" s="15">
        <v>4</v>
      </c>
      <c r="AE51" s="15">
        <v>3</v>
      </c>
      <c r="AF51" s="15">
        <v>6</v>
      </c>
      <c r="AG51" s="15">
        <f t="shared" si="4"/>
        <v>43</v>
      </c>
      <c r="AH51" s="15">
        <f t="shared" si="12"/>
        <v>27</v>
      </c>
      <c r="AI51" s="15">
        <f t="shared" si="13"/>
        <v>13</v>
      </c>
      <c r="AJ51" s="16"/>
    </row>
    <row r="52" spans="1:36" ht="24.95" customHeight="1">
      <c r="A52" s="41" t="s">
        <v>7</v>
      </c>
      <c r="B52" s="19">
        <v>45</v>
      </c>
      <c r="C52" s="10" t="str">
        <f>IF(B52="","",VLOOKUP(B52,[1]球員資料表!$A$2:$N$79,2,FALSE))</f>
        <v>男B組</v>
      </c>
      <c r="D52" s="10" t="str">
        <f>IF(B52="","",VLOOKUP(B52,[1]球員資料表!$A$2:$N$79,3,FALSE))</f>
        <v>黃奕銘</v>
      </c>
      <c r="E52" s="11" t="str">
        <f>IF(B52="","",VLOOKUP(B52,[1]球員資料表!$A$2:$N$79,5,FALSE))</f>
        <v>男</v>
      </c>
      <c r="F52" s="12">
        <f>IF(B52="","",VLOOKUP(B52,[1]球員資料表!$A$2:$N$79,6,FALSE))</f>
        <v>0</v>
      </c>
      <c r="G52" s="18"/>
      <c r="H52" s="23"/>
      <c r="I52" s="14">
        <v>58</v>
      </c>
      <c r="J52" s="14">
        <v>55</v>
      </c>
      <c r="K52" s="15">
        <f t="shared" si="0"/>
        <v>113</v>
      </c>
      <c r="L52" s="15">
        <f t="shared" si="7"/>
        <v>119</v>
      </c>
      <c r="M52" s="15">
        <f t="shared" si="11"/>
        <v>232</v>
      </c>
      <c r="N52" s="15">
        <v>4</v>
      </c>
      <c r="O52" s="15">
        <v>16</v>
      </c>
      <c r="P52" s="15">
        <v>6</v>
      </c>
      <c r="Q52" s="15">
        <v>6</v>
      </c>
      <c r="R52" s="15">
        <v>5</v>
      </c>
      <c r="S52" s="15">
        <v>7</v>
      </c>
      <c r="T52" s="15">
        <v>5</v>
      </c>
      <c r="U52" s="15">
        <v>4</v>
      </c>
      <c r="V52" s="15">
        <v>6</v>
      </c>
      <c r="W52" s="15">
        <f t="shared" si="3"/>
        <v>59</v>
      </c>
      <c r="X52" s="15">
        <v>6</v>
      </c>
      <c r="Y52" s="15">
        <v>7</v>
      </c>
      <c r="Z52" s="15">
        <v>7</v>
      </c>
      <c r="AA52" s="15">
        <v>6</v>
      </c>
      <c r="AB52" s="15">
        <v>9</v>
      </c>
      <c r="AC52" s="15">
        <v>7</v>
      </c>
      <c r="AD52" s="15">
        <v>5</v>
      </c>
      <c r="AE52" s="15">
        <v>6</v>
      </c>
      <c r="AF52" s="15">
        <v>7</v>
      </c>
      <c r="AG52" s="15">
        <f t="shared" si="4"/>
        <v>60</v>
      </c>
      <c r="AH52" s="15">
        <f t="shared" si="12"/>
        <v>40</v>
      </c>
      <c r="AI52" s="15">
        <f t="shared" si="13"/>
        <v>18</v>
      </c>
      <c r="AJ52" s="16"/>
    </row>
    <row r="53" spans="1:36" ht="24.95" customHeight="1">
      <c r="A53" s="42"/>
      <c r="B53" s="19"/>
      <c r="C53" s="10" t="str">
        <f>IF(B53="","",VLOOKUP(B53,[1]球員資料表!$A$2:$N$79,2,FALSE))</f>
        <v/>
      </c>
      <c r="D53" s="10" t="str">
        <f>IF(B53="","",VLOOKUP(B53,[1]球員資料表!$A$2:$N$79,3,FALSE))</f>
        <v/>
      </c>
      <c r="E53" s="11" t="str">
        <f>IF(B53="","",VLOOKUP(B53,[1]球員資料表!$A$2:$N$79,5,FALSE))</f>
        <v/>
      </c>
      <c r="F53" s="12" t="str">
        <f>IF(B53="","",VLOOKUP(B53,[1]球員資料表!$A$2:$N$79,6,FALSE))</f>
        <v/>
      </c>
      <c r="G53" s="13"/>
      <c r="H53" s="14" t="str">
        <f>IF(B53="","",VLOOKUP(B53,[1]球員資料表!$A$2:$N$79,7,FALSE))</f>
        <v/>
      </c>
      <c r="I53" s="14">
        <v>0</v>
      </c>
      <c r="J53" s="14">
        <v>0</v>
      </c>
      <c r="K53" s="15">
        <f t="shared" si="0"/>
        <v>0</v>
      </c>
      <c r="L53" s="15">
        <f t="shared" si="7"/>
        <v>0</v>
      </c>
      <c r="M53" s="15">
        <f t="shared" si="11"/>
        <v>0</v>
      </c>
      <c r="N53" s="15"/>
      <c r="O53" s="15"/>
      <c r="P53" s="15"/>
      <c r="Q53" s="15"/>
      <c r="R53" s="15"/>
      <c r="S53" s="15"/>
      <c r="T53" s="15"/>
      <c r="U53" s="15"/>
      <c r="V53" s="15"/>
      <c r="W53" s="15">
        <f t="shared" si="3"/>
        <v>0</v>
      </c>
      <c r="X53" s="15"/>
      <c r="Y53" s="15"/>
      <c r="Z53" s="15"/>
      <c r="AA53" s="15"/>
      <c r="AB53" s="15"/>
      <c r="AC53" s="15"/>
      <c r="AD53" s="15"/>
      <c r="AE53" s="15"/>
      <c r="AF53" s="15"/>
      <c r="AG53" s="15">
        <f t="shared" si="4"/>
        <v>0</v>
      </c>
      <c r="AH53" s="15">
        <f t="shared" si="12"/>
        <v>0</v>
      </c>
      <c r="AI53" s="15">
        <f t="shared" si="13"/>
        <v>0</v>
      </c>
      <c r="AJ53" s="24"/>
    </row>
    <row r="54" spans="1:36" ht="24.95" customHeight="1">
      <c r="A54" s="42"/>
      <c r="B54" s="19"/>
      <c r="C54" s="10"/>
      <c r="D54" s="10"/>
      <c r="E54" s="11" t="str">
        <f>IF(B54="","",VLOOKUP(B54,[1]球員資料表!$A$2:$N$79,5,FALSE))</f>
        <v/>
      </c>
      <c r="F54" s="12" t="str">
        <f>IF(B54="","",VLOOKUP(B54,[1]球員資料表!$A$2:$N$79,6,FALSE))</f>
        <v/>
      </c>
      <c r="G54" s="18"/>
      <c r="H54" s="23"/>
      <c r="I54" s="14">
        <v>0</v>
      </c>
      <c r="J54" s="14">
        <v>0</v>
      </c>
      <c r="K54" s="15">
        <f t="shared" si="0"/>
        <v>0</v>
      </c>
      <c r="L54" s="15">
        <f t="shared" si="7"/>
        <v>0</v>
      </c>
      <c r="M54" s="15">
        <f t="shared" si="11"/>
        <v>0</v>
      </c>
      <c r="N54" s="15"/>
      <c r="O54" s="15"/>
      <c r="P54" s="15"/>
      <c r="Q54" s="15"/>
      <c r="R54" s="15"/>
      <c r="S54" s="15"/>
      <c r="T54" s="15"/>
      <c r="U54" s="15"/>
      <c r="V54" s="15"/>
      <c r="W54" s="15">
        <f t="shared" si="3"/>
        <v>0</v>
      </c>
      <c r="X54" s="15"/>
      <c r="Y54" s="15"/>
      <c r="Z54" s="15"/>
      <c r="AA54" s="15"/>
      <c r="AB54" s="15"/>
      <c r="AC54" s="15"/>
      <c r="AD54" s="15"/>
      <c r="AE54" s="15"/>
      <c r="AF54" s="15"/>
      <c r="AG54" s="15">
        <f t="shared" si="4"/>
        <v>0</v>
      </c>
      <c r="AH54" s="15">
        <f t="shared" si="12"/>
        <v>0</v>
      </c>
      <c r="AI54" s="15">
        <f t="shared" si="13"/>
        <v>0</v>
      </c>
      <c r="AJ54" s="16"/>
    </row>
    <row r="55" spans="1:36" ht="24.95" customHeight="1">
      <c r="A55" s="52"/>
      <c r="B55" s="25"/>
      <c r="C55" s="53"/>
      <c r="D55" s="53"/>
      <c r="E55" s="54"/>
      <c r="F55" s="55"/>
      <c r="G55" s="26"/>
      <c r="H55" s="27"/>
      <c r="I55" s="14">
        <v>0</v>
      </c>
      <c r="J55" s="14">
        <v>0</v>
      </c>
      <c r="K55" s="15">
        <f t="shared" si="0"/>
        <v>0</v>
      </c>
      <c r="L55" s="15">
        <f t="shared" si="7"/>
        <v>0</v>
      </c>
      <c r="M55" s="15"/>
      <c r="N55" s="28"/>
      <c r="O55" s="28"/>
      <c r="P55" s="28"/>
      <c r="Q55" s="28"/>
      <c r="R55" s="28"/>
      <c r="S55" s="28"/>
      <c r="T55" s="28"/>
      <c r="U55" s="28"/>
      <c r="V55" s="28"/>
      <c r="W55" s="15">
        <f t="shared" si="3"/>
        <v>0</v>
      </c>
      <c r="X55" s="28"/>
      <c r="Y55" s="28"/>
      <c r="Z55" s="28"/>
      <c r="AA55" s="28"/>
      <c r="AB55" s="28"/>
      <c r="AC55" s="28"/>
      <c r="AD55" s="28"/>
      <c r="AE55" s="28"/>
      <c r="AF55" s="28"/>
      <c r="AG55" s="15">
        <f t="shared" si="4"/>
        <v>0</v>
      </c>
      <c r="AH55" s="28"/>
      <c r="AI55" s="28"/>
      <c r="AJ55" s="29"/>
    </row>
    <row r="56" spans="1:36" ht="24.95" customHeight="1">
      <c r="A56" s="41" t="s">
        <v>44</v>
      </c>
      <c r="B56" s="25">
        <v>40</v>
      </c>
      <c r="C56" s="30" t="str">
        <f>IF(B56="","",VLOOKUP(B56,[1]球員資料表!$A$2:$N$79,2,FALSE))</f>
        <v>男D組</v>
      </c>
      <c r="D56" s="30" t="str">
        <f>IF(B56="","",VLOOKUP(B56,[1]球員資料表!$A$2:$N$79,3,FALSE))</f>
        <v>陳柏睿</v>
      </c>
      <c r="E56" s="31" t="str">
        <f>IF(B56="","",VLOOKUP(B56,[1]球員資料表!$A$2:$N$79,5,FALSE))</f>
        <v>男</v>
      </c>
      <c r="F56" s="32">
        <f>IF(B56="","",VLOOKUP(B56,[1]球員資料表!$A$2:$N$79,6,FALSE))</f>
        <v>38390</v>
      </c>
      <c r="G56" s="26"/>
      <c r="H56" s="27"/>
      <c r="I56" s="14">
        <v>44</v>
      </c>
      <c r="J56" s="14">
        <v>43</v>
      </c>
      <c r="K56" s="15">
        <f t="shared" si="0"/>
        <v>87</v>
      </c>
      <c r="L56" s="15">
        <f t="shared" si="7"/>
        <v>90</v>
      </c>
      <c r="M56" s="15">
        <f t="shared" ref="M56:M69" si="14">K56+L56</f>
        <v>177</v>
      </c>
      <c r="N56" s="15">
        <v>4</v>
      </c>
      <c r="O56" s="15">
        <v>7</v>
      </c>
      <c r="P56" s="15">
        <v>5</v>
      </c>
      <c r="Q56" s="15">
        <v>5</v>
      </c>
      <c r="R56" s="15">
        <v>5</v>
      </c>
      <c r="S56" s="15">
        <v>4</v>
      </c>
      <c r="T56" s="15">
        <v>3</v>
      </c>
      <c r="U56" s="15">
        <v>3</v>
      </c>
      <c r="V56" s="15">
        <v>6</v>
      </c>
      <c r="W56" s="15">
        <f t="shared" si="3"/>
        <v>42</v>
      </c>
      <c r="X56" s="15">
        <v>5</v>
      </c>
      <c r="Y56" s="15">
        <v>7</v>
      </c>
      <c r="Z56" s="15">
        <v>6</v>
      </c>
      <c r="AA56" s="15">
        <v>5</v>
      </c>
      <c r="AB56" s="15">
        <v>4</v>
      </c>
      <c r="AC56" s="15">
        <v>7</v>
      </c>
      <c r="AD56" s="15">
        <v>6</v>
      </c>
      <c r="AE56" s="15">
        <v>3</v>
      </c>
      <c r="AF56" s="15">
        <v>5</v>
      </c>
      <c r="AG56" s="15">
        <f t="shared" si="4"/>
        <v>48</v>
      </c>
      <c r="AH56" s="15">
        <f>SUM(AA56:AF56)</f>
        <v>30</v>
      </c>
      <c r="AI56" s="15">
        <f>SUM(AD56:AF56)</f>
        <v>14</v>
      </c>
      <c r="AJ56" s="29"/>
    </row>
    <row r="57" spans="1:36" ht="24.95" customHeight="1">
      <c r="A57" s="41" t="s">
        <v>0</v>
      </c>
      <c r="B57" s="19"/>
      <c r="C57" s="20"/>
      <c r="D57" s="20"/>
      <c r="E57" s="21" t="str">
        <f>IF(B57="","",VLOOKUP(B57,[1]球員資料表!$A$2:$N$79,5,FALSE))</f>
        <v/>
      </c>
      <c r="F57" s="22" t="str">
        <f>IF(B57="","",VLOOKUP(B57,[1]球員資料表!$A$2:$N$79,6,FALSE))</f>
        <v/>
      </c>
      <c r="G57" s="18"/>
      <c r="H57" s="23" t="str">
        <f>IF(B57="","",VLOOKUP(B57,[1]球員資料表!$A$2:$N$79,7,FALSE))</f>
        <v/>
      </c>
      <c r="I57" s="14">
        <v>0</v>
      </c>
      <c r="J57" s="14">
        <v>0</v>
      </c>
      <c r="K57" s="15">
        <f t="shared" si="0"/>
        <v>0</v>
      </c>
      <c r="L57" s="15">
        <f t="shared" si="7"/>
        <v>0</v>
      </c>
      <c r="M57" s="15">
        <f t="shared" si="14"/>
        <v>0</v>
      </c>
      <c r="N57" s="15"/>
      <c r="O57" s="15"/>
      <c r="P57" s="15"/>
      <c r="Q57" s="15"/>
      <c r="R57" s="15"/>
      <c r="S57" s="15"/>
      <c r="T57" s="15"/>
      <c r="U57" s="15"/>
      <c r="V57" s="15"/>
      <c r="W57" s="15">
        <f t="shared" si="3"/>
        <v>0</v>
      </c>
      <c r="X57" s="15"/>
      <c r="Y57" s="15"/>
      <c r="Z57" s="15"/>
      <c r="AA57" s="15"/>
      <c r="AB57" s="15"/>
      <c r="AC57" s="15"/>
      <c r="AD57" s="15"/>
      <c r="AE57" s="15"/>
      <c r="AF57" s="15"/>
      <c r="AG57" s="15">
        <f t="shared" si="4"/>
        <v>0</v>
      </c>
      <c r="AH57" s="15">
        <f>SUM(AA57:AF57)</f>
        <v>0</v>
      </c>
      <c r="AI57" s="15">
        <f>SUM(AD57:AF57)</f>
        <v>0</v>
      </c>
      <c r="AJ57" s="16"/>
    </row>
    <row r="58" spans="1:36" ht="24.95" hidden="1" customHeight="1">
      <c r="A58" s="56"/>
      <c r="B58" s="19"/>
      <c r="C58" s="20" t="str">
        <f>IF(B58="","",VLOOKUP(B58,[1]球員資料表!$A$2:$N$79,2,FALSE))</f>
        <v/>
      </c>
      <c r="D58" s="20" t="str">
        <f>IF(B58="","",VLOOKUP(B58,[1]球員資料表!$A$2:$N$79,3,FALSE))</f>
        <v/>
      </c>
      <c r="E58" s="21" t="str">
        <f>IF(B58="","",VLOOKUP(B58,[1]球員資料表!$A$2:$N$79,5,FALSE))</f>
        <v/>
      </c>
      <c r="F58" s="22" t="str">
        <f>IF(B58="","",VLOOKUP(B58,[1]球員資料表!$A$2:$N$79,6,FALSE))</f>
        <v/>
      </c>
      <c r="G58" s="18"/>
      <c r="H58" s="23" t="str">
        <f>IF(B58="","",VLOOKUP(B58,[1]球員資料表!$A$2:$N$79,7,FALSE))</f>
        <v/>
      </c>
      <c r="I58" s="14">
        <v>0</v>
      </c>
      <c r="J58" s="14">
        <v>0</v>
      </c>
      <c r="K58" s="15">
        <f t="shared" si="0"/>
        <v>0</v>
      </c>
      <c r="L58" s="15">
        <f t="shared" si="7"/>
        <v>0</v>
      </c>
      <c r="M58" s="15">
        <f t="shared" si="14"/>
        <v>0</v>
      </c>
      <c r="N58" s="15"/>
      <c r="O58" s="15"/>
      <c r="P58" s="15"/>
      <c r="Q58" s="15"/>
      <c r="R58" s="15"/>
      <c r="S58" s="15"/>
      <c r="T58" s="15"/>
      <c r="U58" s="15"/>
      <c r="V58" s="15"/>
      <c r="W58" s="15">
        <f t="shared" si="3"/>
        <v>0</v>
      </c>
      <c r="X58" s="15"/>
      <c r="Y58" s="15"/>
      <c r="Z58" s="15"/>
      <c r="AA58" s="15"/>
      <c r="AB58" s="15"/>
      <c r="AC58" s="15"/>
      <c r="AD58" s="15"/>
      <c r="AE58" s="15"/>
      <c r="AF58" s="15"/>
      <c r="AG58" s="15">
        <f t="shared" si="4"/>
        <v>0</v>
      </c>
      <c r="AH58" s="15"/>
      <c r="AI58" s="15"/>
      <c r="AJ58" s="16"/>
    </row>
    <row r="59" spans="1:36" ht="24.95" hidden="1" customHeight="1">
      <c r="A59" s="56"/>
      <c r="B59" s="19"/>
      <c r="C59" s="20" t="str">
        <f>IF(B59="","",VLOOKUP(B59,[1]球員資料表!$A$2:$N$79,2,FALSE))</f>
        <v/>
      </c>
      <c r="D59" s="20" t="str">
        <f>IF(B59="","",VLOOKUP(B59,[1]球員資料表!$A$2:$N$79,3,FALSE))</f>
        <v/>
      </c>
      <c r="E59" s="21" t="str">
        <f>IF(B59="","",VLOOKUP(B59,[1]球員資料表!$A$2:$N$79,5,FALSE))</f>
        <v/>
      </c>
      <c r="F59" s="22" t="str">
        <f>IF(B59="","",VLOOKUP(B59,[1]球員資料表!$A$2:$N$79,6,FALSE))</f>
        <v/>
      </c>
      <c r="G59" s="18"/>
      <c r="H59" s="23"/>
      <c r="I59" s="14">
        <v>0</v>
      </c>
      <c r="J59" s="14">
        <v>0</v>
      </c>
      <c r="K59" s="15">
        <f t="shared" si="0"/>
        <v>0</v>
      </c>
      <c r="L59" s="15">
        <f t="shared" si="7"/>
        <v>0</v>
      </c>
      <c r="M59" s="15">
        <f t="shared" si="14"/>
        <v>0</v>
      </c>
      <c r="N59" s="15"/>
      <c r="O59" s="15"/>
      <c r="P59" s="15"/>
      <c r="Q59" s="15"/>
      <c r="R59" s="15"/>
      <c r="S59" s="15"/>
      <c r="T59" s="15"/>
      <c r="U59" s="15"/>
      <c r="V59" s="15"/>
      <c r="W59" s="15">
        <f t="shared" si="3"/>
        <v>0</v>
      </c>
      <c r="X59" s="15"/>
      <c r="Y59" s="15"/>
      <c r="Z59" s="15"/>
      <c r="AA59" s="15"/>
      <c r="AB59" s="15"/>
      <c r="AC59" s="15"/>
      <c r="AD59" s="15"/>
      <c r="AE59" s="15"/>
      <c r="AF59" s="15"/>
      <c r="AG59" s="15">
        <f t="shared" si="4"/>
        <v>0</v>
      </c>
      <c r="AH59" s="15"/>
      <c r="AI59" s="15"/>
      <c r="AJ59" s="16"/>
    </row>
    <row r="60" spans="1:36" ht="24.95" hidden="1" customHeight="1">
      <c r="A60" s="56"/>
      <c r="B60" s="19"/>
      <c r="C60" s="20" t="str">
        <f>IF(B60="","",VLOOKUP(B60,[1]球員資料表!$A$2:$N$79,2,FALSE))</f>
        <v/>
      </c>
      <c r="D60" s="20" t="str">
        <f>IF(B60="","",VLOOKUP(B60,[1]球員資料表!$A$2:$N$79,3,FALSE))</f>
        <v/>
      </c>
      <c r="E60" s="21" t="str">
        <f>IF(B60="","",VLOOKUP(B60,[1]球員資料表!$A$2:$N$79,5,FALSE))</f>
        <v/>
      </c>
      <c r="F60" s="22" t="str">
        <f>IF(B60="","",VLOOKUP(B60,[1]球員資料表!$A$2:$N$79,6,FALSE))</f>
        <v/>
      </c>
      <c r="G60" s="18"/>
      <c r="H60" s="23" t="str">
        <f>IF(B60="","",VLOOKUP(B60,[1]球員資料表!$A$2:$N$79,7,FALSE))</f>
        <v/>
      </c>
      <c r="I60" s="14">
        <v>0</v>
      </c>
      <c r="J60" s="14">
        <v>0</v>
      </c>
      <c r="K60" s="15">
        <f t="shared" si="0"/>
        <v>0</v>
      </c>
      <c r="L60" s="15">
        <f t="shared" si="7"/>
        <v>0</v>
      </c>
      <c r="M60" s="15">
        <f t="shared" si="14"/>
        <v>0</v>
      </c>
      <c r="N60" s="15"/>
      <c r="O60" s="15"/>
      <c r="P60" s="15"/>
      <c r="Q60" s="15"/>
      <c r="R60" s="15"/>
      <c r="S60" s="15"/>
      <c r="T60" s="15"/>
      <c r="U60" s="15"/>
      <c r="V60" s="15"/>
      <c r="W60" s="15">
        <f t="shared" si="3"/>
        <v>0</v>
      </c>
      <c r="X60" s="15"/>
      <c r="Y60" s="15"/>
      <c r="Z60" s="15"/>
      <c r="AA60" s="15"/>
      <c r="AB60" s="15"/>
      <c r="AC60" s="15"/>
      <c r="AD60" s="15"/>
      <c r="AE60" s="15"/>
      <c r="AF60" s="15"/>
      <c r="AG60" s="15">
        <f t="shared" si="4"/>
        <v>0</v>
      </c>
      <c r="AH60" s="15"/>
      <c r="AI60" s="15"/>
      <c r="AJ60" s="16"/>
    </row>
    <row r="61" spans="1:36" ht="24.95" customHeight="1">
      <c r="A61" s="57"/>
      <c r="B61" s="19"/>
      <c r="C61" s="20" t="str">
        <f>IF(B61="","",VLOOKUP(B61,[1]球員資料表!$A$2:$N$79,2,FALSE))</f>
        <v/>
      </c>
      <c r="D61" s="20" t="str">
        <f>IF(B61="","",VLOOKUP(B61,[1]球員資料表!$A$2:$N$79,3,FALSE))</f>
        <v/>
      </c>
      <c r="E61" s="21" t="str">
        <f>IF(B61="","",VLOOKUP(B61,[1]球員資料表!$A$2:$N$79,5,FALSE))</f>
        <v/>
      </c>
      <c r="F61" s="22" t="str">
        <f>IF(B61="","",VLOOKUP(B61,[1]球員資料表!$A$2:$N$79,6,FALSE))</f>
        <v/>
      </c>
      <c r="G61" s="58"/>
      <c r="H61" s="59" t="str">
        <f>IF(B61="","",VLOOKUP(B61,[1]球員資料表!$A$2:$N$79,7,FALSE))</f>
        <v/>
      </c>
      <c r="I61" s="14">
        <v>0</v>
      </c>
      <c r="J61" s="14">
        <v>0</v>
      </c>
      <c r="K61" s="15">
        <f t="shared" si="0"/>
        <v>0</v>
      </c>
      <c r="L61" s="15">
        <f t="shared" si="7"/>
        <v>0</v>
      </c>
      <c r="M61" s="15">
        <f t="shared" si="14"/>
        <v>0</v>
      </c>
      <c r="N61" s="15"/>
      <c r="O61" s="15"/>
      <c r="P61" s="15"/>
      <c r="Q61" s="15"/>
      <c r="R61" s="15"/>
      <c r="S61" s="15"/>
      <c r="T61" s="15"/>
      <c r="U61" s="15"/>
      <c r="V61" s="15"/>
      <c r="W61" s="15">
        <f t="shared" si="3"/>
        <v>0</v>
      </c>
      <c r="X61" s="15"/>
      <c r="Y61" s="15"/>
      <c r="Z61" s="15"/>
      <c r="AA61" s="15"/>
      <c r="AB61" s="15"/>
      <c r="AC61" s="15"/>
      <c r="AD61" s="15"/>
      <c r="AE61" s="15"/>
      <c r="AF61" s="15"/>
      <c r="AG61" s="15">
        <f t="shared" si="4"/>
        <v>0</v>
      </c>
      <c r="AH61" s="15"/>
      <c r="AI61" s="15"/>
      <c r="AJ61" s="16"/>
    </row>
    <row r="62" spans="1:36" ht="24.95" customHeight="1">
      <c r="A62" s="41" t="s">
        <v>44</v>
      </c>
      <c r="B62" s="19">
        <v>32</v>
      </c>
      <c r="C62" s="20" t="str">
        <f>IF(B62="","",VLOOKUP(B62,[1]球員資料表!$A$2:$N$79,2,FALSE))</f>
        <v>公開組</v>
      </c>
      <c r="D62" s="20" t="str">
        <f>IF(B62="","",VLOOKUP(B62,[1]球員資料表!$A$2:$N$79,3,FALSE))</f>
        <v>曾翊寧</v>
      </c>
      <c r="E62" s="21" t="str">
        <f>IF(B62="","",VLOOKUP(B62,[1]球員資料表!$A$2:$N$79,5,FALSE))</f>
        <v>女</v>
      </c>
      <c r="F62" s="22">
        <f>IF(B62="","",VLOOKUP(B62,[1]球員資料表!$A$2:$N$79,6,FALSE))</f>
        <v>34816</v>
      </c>
      <c r="G62" s="18"/>
      <c r="H62" s="23" t="str">
        <f>IF(B62="","",VLOOKUP(B62,[1]球員資料表!$A$2:$N$79,7,FALSE))</f>
        <v>無</v>
      </c>
      <c r="I62" s="14">
        <v>46</v>
      </c>
      <c r="J62" s="14">
        <v>44</v>
      </c>
      <c r="K62" s="15">
        <f>I62+J62</f>
        <v>90</v>
      </c>
      <c r="L62" s="15">
        <f t="shared" si="7"/>
        <v>85</v>
      </c>
      <c r="M62" s="15">
        <f>K62+L62</f>
        <v>175</v>
      </c>
      <c r="N62" s="15">
        <v>4</v>
      </c>
      <c r="O62" s="15">
        <v>6</v>
      </c>
      <c r="P62" s="15">
        <v>3</v>
      </c>
      <c r="Q62" s="15">
        <v>5</v>
      </c>
      <c r="R62" s="15">
        <v>5</v>
      </c>
      <c r="S62" s="15">
        <v>4</v>
      </c>
      <c r="T62" s="15">
        <v>4</v>
      </c>
      <c r="U62" s="15">
        <v>4</v>
      </c>
      <c r="V62" s="15">
        <v>6</v>
      </c>
      <c r="W62" s="15">
        <f>SUM(N62:V62)</f>
        <v>41</v>
      </c>
      <c r="X62" s="15">
        <v>4</v>
      </c>
      <c r="Y62" s="15">
        <v>6</v>
      </c>
      <c r="Z62" s="15">
        <v>6</v>
      </c>
      <c r="AA62" s="15">
        <v>4</v>
      </c>
      <c r="AB62" s="15">
        <v>4</v>
      </c>
      <c r="AC62" s="15">
        <v>7</v>
      </c>
      <c r="AD62" s="15">
        <v>4</v>
      </c>
      <c r="AE62" s="15">
        <v>4</v>
      </c>
      <c r="AF62" s="15">
        <v>5</v>
      </c>
      <c r="AG62" s="15">
        <f>SUM(X62:AF62)</f>
        <v>44</v>
      </c>
      <c r="AH62" s="15">
        <f>SUM(AA62:AF62)</f>
        <v>28</v>
      </c>
      <c r="AI62" s="15">
        <f>SUM(AD62:AF62)</f>
        <v>13</v>
      </c>
      <c r="AJ62" s="16"/>
    </row>
    <row r="63" spans="1:36" ht="24.95" customHeight="1">
      <c r="A63" s="41" t="s">
        <v>0</v>
      </c>
      <c r="B63" s="19">
        <v>33</v>
      </c>
      <c r="C63" s="20" t="str">
        <f>IF(B63="","",VLOOKUP(B63,[1]球員資料表!$A$2:$N$79,2,FALSE))</f>
        <v>公開組</v>
      </c>
      <c r="D63" s="20" t="str">
        <f>IF(B63="","",VLOOKUP(B63,[1]球員資料表!$A$2:$N$79,3,FALSE))</f>
        <v>林庭伃</v>
      </c>
      <c r="E63" s="21" t="str">
        <f>IF(B63="","",VLOOKUP(B63,[1]球員資料表!$A$2:$N$79,5,FALSE))</f>
        <v>女</v>
      </c>
      <c r="F63" s="22">
        <f>IF(B63="","",VLOOKUP(B63,[1]球員資料表!$A$2:$N$79,6,FALSE))</f>
        <v>34500</v>
      </c>
      <c r="G63" s="18"/>
      <c r="H63" s="23"/>
      <c r="I63" s="14">
        <v>44</v>
      </c>
      <c r="J63" s="14">
        <v>49</v>
      </c>
      <c r="K63" s="15">
        <f>I63+J63</f>
        <v>93</v>
      </c>
      <c r="L63" s="15">
        <f t="shared" si="7"/>
        <v>84</v>
      </c>
      <c r="M63" s="15">
        <f>K63+L63</f>
        <v>177</v>
      </c>
      <c r="N63" s="15">
        <v>5</v>
      </c>
      <c r="O63" s="15">
        <v>6</v>
      </c>
      <c r="P63" s="15">
        <v>3</v>
      </c>
      <c r="Q63" s="15">
        <v>5</v>
      </c>
      <c r="R63" s="15">
        <v>5</v>
      </c>
      <c r="S63" s="15">
        <v>4</v>
      </c>
      <c r="T63" s="15">
        <v>5</v>
      </c>
      <c r="U63" s="15">
        <v>4</v>
      </c>
      <c r="V63" s="15">
        <v>5</v>
      </c>
      <c r="W63" s="15">
        <f>SUM(N63:V63)</f>
        <v>42</v>
      </c>
      <c r="X63" s="15">
        <v>4</v>
      </c>
      <c r="Y63" s="15">
        <v>6</v>
      </c>
      <c r="Z63" s="15">
        <v>6</v>
      </c>
      <c r="AA63" s="15">
        <v>4</v>
      </c>
      <c r="AB63" s="15">
        <v>3</v>
      </c>
      <c r="AC63" s="15">
        <v>6</v>
      </c>
      <c r="AD63" s="15">
        <v>4</v>
      </c>
      <c r="AE63" s="15">
        <v>4</v>
      </c>
      <c r="AF63" s="15">
        <v>5</v>
      </c>
      <c r="AG63" s="15">
        <f>SUM(X63:AF63)</f>
        <v>42</v>
      </c>
      <c r="AH63" s="15">
        <f>SUM(AA63:AF63)</f>
        <v>26</v>
      </c>
      <c r="AI63" s="15">
        <f>SUM(AD63:AF63)</f>
        <v>13</v>
      </c>
      <c r="AJ63" s="16"/>
    </row>
    <row r="64" spans="1:36" ht="24.95" customHeight="1">
      <c r="A64" s="41" t="s">
        <v>1</v>
      </c>
      <c r="B64" s="25">
        <v>31</v>
      </c>
      <c r="C64" s="20" t="str">
        <f>IF(B64="","",VLOOKUP(B64,[1]球員資料表!$A$2:$N$79,2,FALSE))</f>
        <v>公開組</v>
      </c>
      <c r="D64" s="20" t="str">
        <f>IF(B64="","",VLOOKUP(B64,[1]球員資料表!$A$2:$N$79,3,FALSE))</f>
        <v>江雨璇</v>
      </c>
      <c r="E64" s="31" t="str">
        <f>IF(B64="","",VLOOKUP(B64,[1]球員資料表!$A$2:$N$79,5,FALSE))</f>
        <v>女</v>
      </c>
      <c r="F64" s="32">
        <f>IF(B64="","",VLOOKUP(B64,[1]球員資料表!$A$2:$N$79,6,FALSE))</f>
        <v>35137</v>
      </c>
      <c r="G64" s="26"/>
      <c r="H64" s="27"/>
      <c r="I64" s="14">
        <v>42</v>
      </c>
      <c r="J64" s="14">
        <v>48</v>
      </c>
      <c r="K64" s="15">
        <f>I64+J64</f>
        <v>90</v>
      </c>
      <c r="L64" s="15">
        <f t="shared" si="7"/>
        <v>91</v>
      </c>
      <c r="M64" s="15">
        <f>K64+L64</f>
        <v>181</v>
      </c>
      <c r="N64" s="28">
        <v>6</v>
      </c>
      <c r="O64" s="28">
        <v>7</v>
      </c>
      <c r="P64" s="28">
        <v>3</v>
      </c>
      <c r="Q64" s="28">
        <v>4</v>
      </c>
      <c r="R64" s="28">
        <v>5</v>
      </c>
      <c r="S64" s="28">
        <v>5</v>
      </c>
      <c r="T64" s="28">
        <v>4</v>
      </c>
      <c r="U64" s="28">
        <v>5</v>
      </c>
      <c r="V64" s="28">
        <v>5</v>
      </c>
      <c r="W64" s="28">
        <f>SUM(N64:V64)</f>
        <v>44</v>
      </c>
      <c r="X64" s="28">
        <v>5</v>
      </c>
      <c r="Y64" s="28">
        <v>8</v>
      </c>
      <c r="Z64" s="28">
        <v>6</v>
      </c>
      <c r="AA64" s="28">
        <v>6</v>
      </c>
      <c r="AB64" s="28">
        <v>3</v>
      </c>
      <c r="AC64" s="28">
        <v>6</v>
      </c>
      <c r="AD64" s="28">
        <v>4</v>
      </c>
      <c r="AE64" s="28">
        <v>4</v>
      </c>
      <c r="AF64" s="28">
        <v>5</v>
      </c>
      <c r="AG64" s="28">
        <f>SUM(X64:AF64)</f>
        <v>47</v>
      </c>
      <c r="AH64" s="28">
        <f>SUM(AA64:AF64)</f>
        <v>28</v>
      </c>
      <c r="AI64" s="28">
        <f>SUM(AD64:AF64)</f>
        <v>13</v>
      </c>
      <c r="AJ64" s="34"/>
    </row>
    <row r="65" spans="1:36" ht="24.95" customHeight="1">
      <c r="A65" s="56"/>
      <c r="B65" s="19"/>
      <c r="C65" s="20" t="str">
        <f>IF(B65="","",VLOOKUP(B65,[1]球員資料表!$A$2:$N$79,2,FALSE))</f>
        <v/>
      </c>
      <c r="D65" s="20" t="str">
        <f>IF(B65="","",VLOOKUP(B65,[1]球員資料表!$A$2:$N$79,3,FALSE))</f>
        <v/>
      </c>
      <c r="E65" s="21" t="str">
        <f>IF(B65="","",VLOOKUP(B65,[1]球員資料表!$A$2:$N$79,5,FALSE))</f>
        <v/>
      </c>
      <c r="F65" s="22" t="str">
        <f>IF(B65="","",VLOOKUP(B65,[1]球員資料表!$A$2:$N$79,6,FALSE))</f>
        <v/>
      </c>
      <c r="G65" s="18"/>
      <c r="H65" s="23"/>
      <c r="I65" s="14">
        <v>0</v>
      </c>
      <c r="J65" s="14">
        <v>0</v>
      </c>
      <c r="K65" s="15">
        <f t="shared" si="0"/>
        <v>0</v>
      </c>
      <c r="L65" s="15">
        <f t="shared" si="7"/>
        <v>0</v>
      </c>
      <c r="M65" s="15">
        <f t="shared" si="14"/>
        <v>0</v>
      </c>
      <c r="N65" s="15"/>
      <c r="O65" s="15"/>
      <c r="P65" s="15"/>
      <c r="Q65" s="15"/>
      <c r="R65" s="15"/>
      <c r="S65" s="15"/>
      <c r="T65" s="15"/>
      <c r="U65" s="15"/>
      <c r="V65" s="15"/>
      <c r="W65" s="15">
        <f t="shared" ref="W65:W69" si="15">SUM(N65:V65)</f>
        <v>0</v>
      </c>
      <c r="X65" s="15"/>
      <c r="Y65" s="15"/>
      <c r="Z65" s="15"/>
      <c r="AA65" s="15"/>
      <c r="AB65" s="15"/>
      <c r="AC65" s="15"/>
      <c r="AD65" s="15"/>
      <c r="AE65" s="15"/>
      <c r="AF65" s="15"/>
      <c r="AG65" s="28">
        <f t="shared" ref="AG65:AG69" si="16">SUM(X65:AF65)</f>
        <v>0</v>
      </c>
      <c r="AH65" s="15">
        <f t="shared" ref="AH65:AH69" si="17">SUM(AA65:AF65)</f>
        <v>0</v>
      </c>
      <c r="AI65" s="15">
        <f t="shared" ref="AI65:AI69" si="18">SUM(AD65:AF65)</f>
        <v>0</v>
      </c>
      <c r="AJ65" s="33"/>
    </row>
    <row r="66" spans="1:36" ht="24.95" customHeight="1">
      <c r="A66" s="56"/>
      <c r="B66" s="19"/>
      <c r="C66" s="20" t="str">
        <f>IF(B66="","",VLOOKUP(B66,[1]球員資料表!$A$2:$N$79,2,FALSE))</f>
        <v/>
      </c>
      <c r="D66" s="20" t="str">
        <f>IF(B66="","",VLOOKUP(B66,[1]球員資料表!$A$2:$N$79,3,FALSE))</f>
        <v/>
      </c>
      <c r="E66" s="21" t="str">
        <f>IF(B66="","",VLOOKUP(B66,[1]球員資料表!$A$2:$N$79,5,FALSE))</f>
        <v/>
      </c>
      <c r="F66" s="22" t="str">
        <f>IF(B66="","",VLOOKUP(B66,[1]球員資料表!$A$2:$N$79,6,FALSE))</f>
        <v/>
      </c>
      <c r="G66" s="18"/>
      <c r="H66" s="23"/>
      <c r="I66" s="14">
        <v>0</v>
      </c>
      <c r="J66" s="14">
        <v>0</v>
      </c>
      <c r="K66" s="15">
        <f t="shared" si="0"/>
        <v>0</v>
      </c>
      <c r="L66" s="15">
        <f t="shared" si="7"/>
        <v>0</v>
      </c>
      <c r="M66" s="15">
        <f t="shared" si="14"/>
        <v>0</v>
      </c>
      <c r="N66" s="15"/>
      <c r="O66" s="15"/>
      <c r="P66" s="15"/>
      <c r="Q66" s="15"/>
      <c r="R66" s="15"/>
      <c r="S66" s="15"/>
      <c r="T66" s="15"/>
      <c r="U66" s="15"/>
      <c r="V66" s="15"/>
      <c r="W66" s="15">
        <f t="shared" si="15"/>
        <v>0</v>
      </c>
      <c r="X66" s="15"/>
      <c r="Y66" s="15"/>
      <c r="Z66" s="15"/>
      <c r="AA66" s="15"/>
      <c r="AB66" s="15"/>
      <c r="AC66" s="15"/>
      <c r="AD66" s="15"/>
      <c r="AE66" s="15"/>
      <c r="AF66" s="15"/>
      <c r="AG66" s="15">
        <f t="shared" si="16"/>
        <v>0</v>
      </c>
      <c r="AH66" s="15">
        <f t="shared" si="17"/>
        <v>0</v>
      </c>
      <c r="AI66" s="15">
        <f t="shared" si="18"/>
        <v>0</v>
      </c>
      <c r="AJ66" s="33"/>
    </row>
    <row r="67" spans="1:36" ht="24.95" customHeight="1">
      <c r="A67" s="56"/>
      <c r="B67" s="19"/>
      <c r="C67" s="20" t="str">
        <f>IF(B67="","",VLOOKUP(B67,[1]球員資料表!$A$2:$N$79,2,FALSE))</f>
        <v/>
      </c>
      <c r="D67" s="20" t="str">
        <f>IF(B67="","",VLOOKUP(B67,[1]球員資料表!$A$2:$N$79,3,FALSE))</f>
        <v/>
      </c>
      <c r="E67" s="21" t="str">
        <f>IF(B67="","",VLOOKUP(B67,[1]球員資料表!$A$2:$N$79,5,FALSE))</f>
        <v/>
      </c>
      <c r="F67" s="22" t="str">
        <f>IF(B67="","",VLOOKUP(B67,[1]球員資料表!$A$2:$N$79,6,FALSE))</f>
        <v/>
      </c>
      <c r="G67" s="18"/>
      <c r="H67" s="23"/>
      <c r="I67" s="14">
        <v>0</v>
      </c>
      <c r="J67" s="14">
        <v>0</v>
      </c>
      <c r="K67" s="15">
        <f t="shared" si="0"/>
        <v>0</v>
      </c>
      <c r="L67" s="15">
        <f t="shared" si="7"/>
        <v>0</v>
      </c>
      <c r="M67" s="60">
        <f t="shared" si="14"/>
        <v>0</v>
      </c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>
        <f t="shared" si="16"/>
        <v>0</v>
      </c>
      <c r="AH67" s="15">
        <f t="shared" si="17"/>
        <v>0</v>
      </c>
      <c r="AI67" s="15">
        <f t="shared" si="18"/>
        <v>0</v>
      </c>
      <c r="AJ67" s="33"/>
    </row>
    <row r="68" spans="1:36" ht="24.95" customHeight="1">
      <c r="A68" s="57"/>
      <c r="B68" s="19"/>
      <c r="C68" s="20" t="str">
        <f>IF(B68="","",VLOOKUP(B68,[1]球員資料表!$A$2:$N$79,2,FALSE))</f>
        <v/>
      </c>
      <c r="D68" s="20" t="str">
        <f>IF(B68="","",VLOOKUP(B68,[1]球員資料表!$A$2:$N$79,3,FALSE))</f>
        <v/>
      </c>
      <c r="E68" s="21" t="str">
        <f>IF(B68="","",VLOOKUP(B68,[1]球員資料表!$A$2:$N$79,5,FALSE))</f>
        <v/>
      </c>
      <c r="F68" s="22" t="str">
        <f>IF(B68="","",VLOOKUP(B68,[1]球員資料表!$A$2:$N$79,6,FALSE))</f>
        <v/>
      </c>
      <c r="G68" s="18"/>
      <c r="H68" s="23" t="str">
        <f>IF(B68="","",VLOOKUP(B68,[1]球員資料表!$A$2:$N$79,7,FALSE))</f>
        <v/>
      </c>
      <c r="I68" s="14">
        <v>0</v>
      </c>
      <c r="J68" s="14">
        <v>0</v>
      </c>
      <c r="K68" s="15">
        <f t="shared" si="0"/>
        <v>0</v>
      </c>
      <c r="L68" s="15">
        <f t="shared" si="7"/>
        <v>0</v>
      </c>
      <c r="M68" s="15">
        <f t="shared" si="14"/>
        <v>0</v>
      </c>
      <c r="N68" s="15"/>
      <c r="O68" s="15"/>
      <c r="P68" s="15"/>
      <c r="Q68" s="15"/>
      <c r="R68" s="15"/>
      <c r="S68" s="15"/>
      <c r="T68" s="15"/>
      <c r="U68" s="15"/>
      <c r="V68" s="15"/>
      <c r="W68" s="15">
        <f t="shared" si="15"/>
        <v>0</v>
      </c>
      <c r="X68" s="15"/>
      <c r="Y68" s="15"/>
      <c r="Z68" s="15"/>
      <c r="AA68" s="15"/>
      <c r="AB68" s="15"/>
      <c r="AC68" s="15"/>
      <c r="AD68" s="15"/>
      <c r="AE68" s="15"/>
      <c r="AF68" s="15"/>
      <c r="AG68" s="15">
        <f t="shared" si="16"/>
        <v>0</v>
      </c>
      <c r="AH68" s="15">
        <f t="shared" si="17"/>
        <v>0</v>
      </c>
      <c r="AI68" s="15">
        <f t="shared" si="18"/>
        <v>0</v>
      </c>
      <c r="AJ68" s="16"/>
    </row>
    <row r="69" spans="1:36" ht="24.95" customHeight="1">
      <c r="A69" s="41" t="s">
        <v>44</v>
      </c>
      <c r="B69" s="25">
        <v>34</v>
      </c>
      <c r="C69" s="31" t="str">
        <f>IF(B69="","",VLOOKUP(B69,[1]球員資料表!$A$2:$N$79,2,FALSE))</f>
        <v>女B組</v>
      </c>
      <c r="D69" s="30" t="str">
        <f>IF(B69="","",VLOOKUP(B69,[1]球員資料表!$A$2:$N$79,3,FALSE))</f>
        <v>謝映葶</v>
      </c>
      <c r="E69" s="31"/>
      <c r="F69" s="32"/>
      <c r="G69" s="26"/>
      <c r="H69" s="27"/>
      <c r="I69" s="14">
        <v>45</v>
      </c>
      <c r="J69" s="14">
        <v>44</v>
      </c>
      <c r="K69" s="15">
        <f>I69+J69</f>
        <v>89</v>
      </c>
      <c r="L69" s="15">
        <f t="shared" si="7"/>
        <v>80</v>
      </c>
      <c r="M69" s="15">
        <f t="shared" si="14"/>
        <v>169</v>
      </c>
      <c r="N69" s="15">
        <v>4</v>
      </c>
      <c r="O69" s="15">
        <v>5</v>
      </c>
      <c r="P69" s="15">
        <v>3</v>
      </c>
      <c r="Q69" s="15">
        <v>4</v>
      </c>
      <c r="R69" s="15">
        <v>4</v>
      </c>
      <c r="S69" s="15">
        <v>4</v>
      </c>
      <c r="T69" s="15">
        <v>4</v>
      </c>
      <c r="U69" s="15">
        <v>3</v>
      </c>
      <c r="V69" s="15">
        <v>5</v>
      </c>
      <c r="W69" s="15">
        <f t="shared" si="15"/>
        <v>36</v>
      </c>
      <c r="X69" s="15">
        <v>6</v>
      </c>
      <c r="Y69" s="15">
        <v>6</v>
      </c>
      <c r="Z69" s="15">
        <v>3</v>
      </c>
      <c r="AA69" s="15">
        <v>5</v>
      </c>
      <c r="AB69" s="15">
        <v>4</v>
      </c>
      <c r="AC69" s="15">
        <v>5</v>
      </c>
      <c r="AD69" s="15">
        <v>5</v>
      </c>
      <c r="AE69" s="15">
        <v>3</v>
      </c>
      <c r="AF69" s="15">
        <v>7</v>
      </c>
      <c r="AG69" s="15">
        <f t="shared" si="16"/>
        <v>44</v>
      </c>
      <c r="AH69" s="15">
        <f t="shared" si="17"/>
        <v>29</v>
      </c>
      <c r="AI69" s="15">
        <f t="shared" si="18"/>
        <v>15</v>
      </c>
      <c r="AJ69" s="29"/>
    </row>
    <row r="70" spans="1:36" ht="24.95" hidden="1" customHeight="1">
      <c r="A70" s="61"/>
      <c r="B70" s="25"/>
      <c r="C70" s="31" t="str">
        <f>IF(B70="","",VLOOKUP(B70,[1]球員資料表!$A$2:$N$79,2,FALSE))</f>
        <v/>
      </c>
      <c r="D70" s="30" t="str">
        <f>IF(B70="","",VLOOKUP(B70,[1]球員資料表!$A$2:$N$79,3,FALSE))</f>
        <v/>
      </c>
      <c r="E70" s="31"/>
      <c r="F70" s="32"/>
      <c r="G70" s="26"/>
      <c r="H70" s="27"/>
      <c r="I70" s="14">
        <v>0</v>
      </c>
      <c r="J70" s="14">
        <v>0</v>
      </c>
      <c r="K70" s="15">
        <f t="shared" ref="K70:K89" si="19">I70+J70</f>
        <v>0</v>
      </c>
      <c r="L70" s="15">
        <f t="shared" si="7"/>
        <v>0</v>
      </c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29"/>
    </row>
    <row r="71" spans="1:36" ht="24.95" hidden="1" customHeight="1">
      <c r="A71" s="61"/>
      <c r="B71" s="25"/>
      <c r="C71" s="31" t="str">
        <f>IF(B71="","",VLOOKUP(B71,[1]球員資料表!$A$2:$N$79,2,FALSE))</f>
        <v/>
      </c>
      <c r="D71" s="30" t="str">
        <f>IF(B71="","",VLOOKUP(B71,[1]球員資料表!$A$2:$N$79,3,FALSE))</f>
        <v/>
      </c>
      <c r="E71" s="31"/>
      <c r="F71" s="32"/>
      <c r="G71" s="26"/>
      <c r="H71" s="27"/>
      <c r="I71" s="14">
        <v>0</v>
      </c>
      <c r="J71" s="14">
        <v>0</v>
      </c>
      <c r="K71" s="15">
        <f t="shared" si="19"/>
        <v>0</v>
      </c>
      <c r="L71" s="15">
        <f t="shared" si="7"/>
        <v>0</v>
      </c>
      <c r="M71" s="15"/>
      <c r="N71" s="28"/>
      <c r="O71" s="28"/>
      <c r="P71" s="28"/>
      <c r="Q71" s="28"/>
      <c r="R71" s="28"/>
      <c r="S71" s="28"/>
      <c r="T71" s="28"/>
      <c r="U71" s="28"/>
      <c r="V71" s="28"/>
      <c r="W71" s="28"/>
      <c r="X71" s="28"/>
      <c r="Y71" s="28"/>
      <c r="Z71" s="28"/>
      <c r="AA71" s="28"/>
      <c r="AB71" s="28"/>
      <c r="AC71" s="28"/>
      <c r="AD71" s="28"/>
      <c r="AE71" s="28"/>
      <c r="AF71" s="28"/>
      <c r="AG71" s="28"/>
      <c r="AH71" s="28"/>
      <c r="AI71" s="28"/>
      <c r="AJ71" s="29"/>
    </row>
    <row r="72" spans="1:36" ht="24.95" customHeight="1">
      <c r="A72" s="57"/>
      <c r="B72" s="25"/>
      <c r="C72" s="31" t="str">
        <f>IF(B72="","",VLOOKUP(B72,[1]球員資料表!$A$2:$N$79,2,FALSE))</f>
        <v/>
      </c>
      <c r="D72" s="30" t="str">
        <f>IF(B72="","",VLOOKUP(B72,[1]球員資料表!$A$2:$N$79,3,FALSE))</f>
        <v/>
      </c>
      <c r="E72" s="31"/>
      <c r="F72" s="32"/>
      <c r="G72" s="26"/>
      <c r="H72" s="27"/>
      <c r="I72" s="14">
        <v>0</v>
      </c>
      <c r="J72" s="14">
        <v>0</v>
      </c>
      <c r="K72" s="15">
        <f t="shared" si="19"/>
        <v>0</v>
      </c>
      <c r="L72" s="15">
        <f t="shared" si="7"/>
        <v>0</v>
      </c>
      <c r="M72" s="15"/>
      <c r="N72" s="28"/>
      <c r="O72" s="28"/>
      <c r="P72" s="28"/>
      <c r="Q72" s="28"/>
      <c r="R72" s="28"/>
      <c r="S72" s="28"/>
      <c r="T72" s="28"/>
      <c r="U72" s="28"/>
      <c r="V72" s="28"/>
      <c r="W72" s="28"/>
      <c r="X72" s="28"/>
      <c r="Y72" s="28"/>
      <c r="Z72" s="28"/>
      <c r="AA72" s="28"/>
      <c r="AB72" s="28"/>
      <c r="AC72" s="28"/>
      <c r="AD72" s="28"/>
      <c r="AE72" s="28"/>
      <c r="AF72" s="28"/>
      <c r="AG72" s="28"/>
      <c r="AH72" s="28"/>
      <c r="AI72" s="28"/>
      <c r="AJ72" s="29"/>
    </row>
    <row r="73" spans="1:36" ht="24.75" customHeight="1">
      <c r="A73" s="41" t="s">
        <v>44</v>
      </c>
      <c r="B73" s="25">
        <v>38</v>
      </c>
      <c r="C73" s="30" t="str">
        <f>IF(B73="","",VLOOKUP(B73,[1]球員資料表!$A$2:$N$79,2,FALSE))</f>
        <v>女C組</v>
      </c>
      <c r="D73" s="30" t="str">
        <f>IF(B73="","",VLOOKUP(B73,[1]球員資料表!$A$2:$N$79,3,FALSE))</f>
        <v>郭瑜恬</v>
      </c>
      <c r="E73" s="31"/>
      <c r="F73" s="32"/>
      <c r="G73" s="26"/>
      <c r="H73" s="27"/>
      <c r="I73" s="14">
        <v>47</v>
      </c>
      <c r="J73" s="14">
        <v>45</v>
      </c>
      <c r="K73" s="15">
        <f t="shared" si="19"/>
        <v>92</v>
      </c>
      <c r="L73" s="15">
        <f t="shared" si="7"/>
        <v>95</v>
      </c>
      <c r="M73" s="15">
        <f>K73+L73</f>
        <v>187</v>
      </c>
      <c r="N73" s="15">
        <v>5</v>
      </c>
      <c r="O73" s="15">
        <v>8</v>
      </c>
      <c r="P73" s="15">
        <v>6</v>
      </c>
      <c r="Q73" s="15">
        <v>6</v>
      </c>
      <c r="R73" s="15">
        <v>5</v>
      </c>
      <c r="S73" s="15">
        <v>5</v>
      </c>
      <c r="T73" s="15">
        <v>6</v>
      </c>
      <c r="U73" s="15">
        <v>4</v>
      </c>
      <c r="V73" s="15">
        <v>6</v>
      </c>
      <c r="W73" s="15">
        <f>SUM(N73:V73)</f>
        <v>51</v>
      </c>
      <c r="X73" s="15">
        <v>6</v>
      </c>
      <c r="Y73" s="15">
        <v>5</v>
      </c>
      <c r="Z73" s="15">
        <v>5</v>
      </c>
      <c r="AA73" s="15">
        <v>5</v>
      </c>
      <c r="AB73" s="15">
        <v>4</v>
      </c>
      <c r="AC73" s="15">
        <v>5</v>
      </c>
      <c r="AD73" s="15">
        <v>7</v>
      </c>
      <c r="AE73" s="15">
        <v>3</v>
      </c>
      <c r="AF73" s="15">
        <v>4</v>
      </c>
      <c r="AG73" s="15">
        <f>SUM(X73:AF73)</f>
        <v>44</v>
      </c>
      <c r="AH73" s="15">
        <f>SUM(AA73:AF73)</f>
        <v>28</v>
      </c>
      <c r="AI73" s="15">
        <f>SUM(AD73:AF73)</f>
        <v>14</v>
      </c>
      <c r="AJ73" s="34"/>
    </row>
    <row r="74" spans="1:36" ht="24.75" customHeight="1">
      <c r="A74" s="41" t="s">
        <v>0</v>
      </c>
      <c r="B74" s="25">
        <v>37</v>
      </c>
      <c r="C74" s="30" t="str">
        <f>IF(B74="","",VLOOKUP(B74,[1]球員資料表!$A$2:$N$79,2,FALSE))</f>
        <v>女C組</v>
      </c>
      <c r="D74" s="30" t="str">
        <f>IF(B74="","",VLOOKUP(B74,[1]球員資料表!$A$2:$N$79,3,FALSE))</f>
        <v>許淮茜</v>
      </c>
      <c r="E74" s="31" t="str">
        <f>IF(B74="","",VLOOKUP(B74,[1]球員資料表!$A$2:$N$79,5,FALSE))</f>
        <v>女</v>
      </c>
      <c r="F74" s="32">
        <f>IF(B74="","",VLOOKUP(B74,[1]球員資料表!$A$2:$N$79,6,FALSE))</f>
        <v>37929</v>
      </c>
      <c r="G74" s="26"/>
      <c r="H74" s="27" t="str">
        <f>IF(B81="","",VLOOKUP(B81,[1]球員資料表!$A$2:$N$79,7,FALSE))</f>
        <v/>
      </c>
      <c r="I74" s="14">
        <v>54</v>
      </c>
      <c r="J74" s="14">
        <v>49</v>
      </c>
      <c r="K74" s="15">
        <f t="shared" si="19"/>
        <v>103</v>
      </c>
      <c r="L74" s="15">
        <f t="shared" si="7"/>
        <v>93</v>
      </c>
      <c r="M74" s="15">
        <f>K74+L74</f>
        <v>196</v>
      </c>
      <c r="N74" s="15">
        <v>6</v>
      </c>
      <c r="O74" s="15">
        <v>7</v>
      </c>
      <c r="P74" s="15">
        <v>3</v>
      </c>
      <c r="Q74" s="15">
        <v>5</v>
      </c>
      <c r="R74" s="15">
        <v>5</v>
      </c>
      <c r="S74" s="15">
        <v>5</v>
      </c>
      <c r="T74" s="15">
        <v>6</v>
      </c>
      <c r="U74" s="15">
        <v>5</v>
      </c>
      <c r="V74" s="15">
        <v>5</v>
      </c>
      <c r="W74" s="15">
        <f>SUM(N74:V74)</f>
        <v>47</v>
      </c>
      <c r="X74" s="15">
        <v>6</v>
      </c>
      <c r="Y74" s="15">
        <v>7</v>
      </c>
      <c r="Z74" s="15">
        <v>5</v>
      </c>
      <c r="AA74" s="15">
        <v>5</v>
      </c>
      <c r="AB74" s="15">
        <v>5</v>
      </c>
      <c r="AC74" s="15">
        <v>6</v>
      </c>
      <c r="AD74" s="15">
        <v>5</v>
      </c>
      <c r="AE74" s="15">
        <v>3</v>
      </c>
      <c r="AF74" s="15">
        <v>4</v>
      </c>
      <c r="AG74" s="15">
        <f>SUM(X74:AF74)</f>
        <v>46</v>
      </c>
      <c r="AH74" s="15">
        <f>SUM(AA74:AF74)</f>
        <v>28</v>
      </c>
      <c r="AI74" s="15">
        <f>SUM(AD74:AF74)</f>
        <v>12</v>
      </c>
      <c r="AJ74" s="34"/>
    </row>
    <row r="75" spans="1:36" ht="24.75" hidden="1" customHeight="1">
      <c r="A75" s="61"/>
      <c r="B75" s="25"/>
      <c r="C75" s="30" t="str">
        <f>IF(B75="","",VLOOKUP(B75,[1]球員資料表!$A$2:$N$79,2,FALSE))</f>
        <v/>
      </c>
      <c r="D75" s="30" t="str">
        <f>IF(B75="","",VLOOKUP(B75,[1]球員資料表!$A$2:$N$79,3,FALSE))</f>
        <v/>
      </c>
      <c r="E75" s="31"/>
      <c r="F75" s="32"/>
      <c r="G75" s="26"/>
      <c r="H75" s="27"/>
      <c r="I75" s="14">
        <v>0</v>
      </c>
      <c r="J75" s="14">
        <v>0</v>
      </c>
      <c r="K75" s="15">
        <f t="shared" si="19"/>
        <v>0</v>
      </c>
      <c r="L75" s="15">
        <f t="shared" si="7"/>
        <v>0</v>
      </c>
      <c r="M75" s="15"/>
      <c r="N75" s="28"/>
      <c r="O75" s="28"/>
      <c r="P75" s="28"/>
      <c r="Q75" s="28"/>
      <c r="R75" s="28"/>
      <c r="S75" s="28"/>
      <c r="T75" s="28"/>
      <c r="U75" s="28"/>
      <c r="V75" s="28"/>
      <c r="W75" s="28"/>
      <c r="X75" s="28"/>
      <c r="Y75" s="28"/>
      <c r="Z75" s="28"/>
      <c r="AA75" s="28"/>
      <c r="AB75" s="28"/>
      <c r="AC75" s="28"/>
      <c r="AD75" s="28"/>
      <c r="AE75" s="28"/>
      <c r="AF75" s="28"/>
      <c r="AG75" s="28"/>
      <c r="AH75" s="28"/>
      <c r="AI75" s="28"/>
      <c r="AJ75" s="34"/>
    </row>
    <row r="76" spans="1:36" ht="24.75" hidden="1" customHeight="1">
      <c r="A76" s="56"/>
      <c r="B76" s="25"/>
      <c r="C76" s="30" t="str">
        <f>IF(B76="","",VLOOKUP(B76,[1]球員資料表!$A$2:$N$79,2,FALSE))</f>
        <v/>
      </c>
      <c r="D76" s="30" t="str">
        <f>IF(B76="","",VLOOKUP(B76,[1]球員資料表!$A$2:$N$79,3,FALSE))</f>
        <v/>
      </c>
      <c r="E76" s="31"/>
      <c r="F76" s="32"/>
      <c r="G76" s="26"/>
      <c r="H76" s="27"/>
      <c r="I76" s="14">
        <v>0</v>
      </c>
      <c r="J76" s="14">
        <v>0</v>
      </c>
      <c r="K76" s="15">
        <f t="shared" si="19"/>
        <v>0</v>
      </c>
      <c r="L76" s="15">
        <f t="shared" si="7"/>
        <v>0</v>
      </c>
      <c r="M76" s="15"/>
      <c r="N76" s="28"/>
      <c r="O76" s="28"/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  <c r="AF76" s="28"/>
      <c r="AG76" s="28"/>
      <c r="AH76" s="28"/>
      <c r="AI76" s="28"/>
      <c r="AJ76" s="34"/>
    </row>
    <row r="77" spans="1:36" ht="24.75" customHeight="1">
      <c r="A77" s="56"/>
      <c r="B77" s="25"/>
      <c r="C77" s="30" t="str">
        <f>IF(B77="","",VLOOKUP(B77,[1]球員資料表!$A$2:$N$79,2,FALSE))</f>
        <v/>
      </c>
      <c r="D77" s="30" t="str">
        <f>IF(B77="","",VLOOKUP(B77,[1]球員資料表!$A$2:$N$79,3,FALSE))</f>
        <v/>
      </c>
      <c r="E77" s="31"/>
      <c r="F77" s="32"/>
      <c r="G77" s="26"/>
      <c r="H77" s="27"/>
      <c r="I77" s="14">
        <v>0</v>
      </c>
      <c r="J77" s="14">
        <v>0</v>
      </c>
      <c r="K77" s="15">
        <f t="shared" si="19"/>
        <v>0</v>
      </c>
      <c r="L77" s="15">
        <f t="shared" si="7"/>
        <v>0</v>
      </c>
      <c r="M77" s="15"/>
      <c r="N77" s="28"/>
      <c r="O77" s="28"/>
      <c r="P77" s="28"/>
      <c r="Q77" s="28"/>
      <c r="R77" s="28"/>
      <c r="S77" s="28"/>
      <c r="T77" s="28"/>
      <c r="U77" s="28"/>
      <c r="V77" s="28"/>
      <c r="W77" s="28"/>
      <c r="X77" s="28"/>
      <c r="Y77" s="28"/>
      <c r="Z77" s="28"/>
      <c r="AA77" s="28"/>
      <c r="AB77" s="28"/>
      <c r="AC77" s="28"/>
      <c r="AD77" s="28"/>
      <c r="AE77" s="28"/>
      <c r="AF77" s="28"/>
      <c r="AG77" s="28"/>
      <c r="AH77" s="28"/>
      <c r="AI77" s="28"/>
      <c r="AJ77" s="34"/>
    </row>
    <row r="78" spans="1:36" ht="24.75" customHeight="1">
      <c r="A78" s="43"/>
      <c r="B78" s="19"/>
      <c r="C78" s="30" t="str">
        <f>IF(B78="","",VLOOKUP(B78,[1]球員資料表!$A$2:$N$79,2,FALSE))</f>
        <v/>
      </c>
      <c r="D78" s="30" t="str">
        <f>IF(B78="","",VLOOKUP(B78,[1]球員資料表!$A$2:$N$79,3,FALSE))</f>
        <v/>
      </c>
      <c r="E78" s="21" t="str">
        <f>IF(B78="","",VLOOKUP(B78,[1]球員資料表!$A$2:$N$79,5,FALSE))</f>
        <v/>
      </c>
      <c r="F78" s="22" t="str">
        <f>IF(B78="","",VLOOKUP(B78,[1]球員資料表!$A$2:$N$79,6,FALSE))</f>
        <v/>
      </c>
      <c r="G78" s="18"/>
      <c r="H78" s="23"/>
      <c r="I78" s="14">
        <v>0</v>
      </c>
      <c r="J78" s="14">
        <v>0</v>
      </c>
      <c r="K78" s="15">
        <f t="shared" si="19"/>
        <v>0</v>
      </c>
      <c r="L78" s="15">
        <f t="shared" si="7"/>
        <v>0</v>
      </c>
      <c r="M78" s="15">
        <f>K78+L78</f>
        <v>0</v>
      </c>
      <c r="N78" s="15"/>
      <c r="O78" s="15"/>
      <c r="P78" s="15"/>
      <c r="Q78" s="15"/>
      <c r="R78" s="15"/>
      <c r="S78" s="15"/>
      <c r="T78" s="15"/>
      <c r="U78" s="15"/>
      <c r="V78" s="15"/>
      <c r="W78" s="15">
        <f t="shared" ref="W78:W88" si="20">SUM(N78:V78)</f>
        <v>0</v>
      </c>
      <c r="X78" s="15"/>
      <c r="Y78" s="15"/>
      <c r="Z78" s="15"/>
      <c r="AA78" s="15"/>
      <c r="AB78" s="15"/>
      <c r="AC78" s="15"/>
      <c r="AD78" s="15"/>
      <c r="AE78" s="15"/>
      <c r="AF78" s="15"/>
      <c r="AG78" s="15">
        <f t="shared" ref="AG78:AG88" si="21">SUM(X78:AF78)</f>
        <v>0</v>
      </c>
      <c r="AH78" s="15">
        <f t="shared" ref="AH78:AH88" si="22">SUM(AA78:AF78)</f>
        <v>0</v>
      </c>
      <c r="AI78" s="15">
        <f t="shared" ref="AI78:AI88" si="23">SUM(AD78:AF78)</f>
        <v>0</v>
      </c>
      <c r="AJ78" s="33"/>
    </row>
    <row r="79" spans="1:36" ht="24.75" customHeight="1">
      <c r="A79" s="41" t="s">
        <v>44</v>
      </c>
      <c r="B79" s="19">
        <v>35</v>
      </c>
      <c r="C79" s="20" t="str">
        <f>IF(B79="","",VLOOKUP(B79,[1]球員資料表!$A$2:$N$79,2,FALSE))</f>
        <v>女D組</v>
      </c>
      <c r="D79" s="20" t="str">
        <f>IF(B79="","",VLOOKUP(B79,[1]球員資料表!$A$2:$N$79,3,FALSE))</f>
        <v>陳姸蓁</v>
      </c>
      <c r="E79" s="21" t="str">
        <f>IF(B79="","",VLOOKUP(B79,[1]球員資料表!$A$2:$N$79,5,FALSE))</f>
        <v>女</v>
      </c>
      <c r="F79" s="22">
        <f>IF(B79="","",VLOOKUP(B79,[1]球員資料表!$A$2:$N$79,6,FALSE))</f>
        <v>38436</v>
      </c>
      <c r="G79" s="18"/>
      <c r="H79" s="23"/>
      <c r="I79" s="14">
        <v>70</v>
      </c>
      <c r="J79" s="14">
        <v>59</v>
      </c>
      <c r="K79" s="15">
        <f t="shared" si="19"/>
        <v>129</v>
      </c>
      <c r="L79" s="15">
        <f t="shared" si="7"/>
        <v>132</v>
      </c>
      <c r="M79" s="15">
        <f>K79+L79</f>
        <v>261</v>
      </c>
      <c r="N79" s="15">
        <v>6</v>
      </c>
      <c r="O79" s="15">
        <v>6</v>
      </c>
      <c r="P79" s="15">
        <v>7</v>
      </c>
      <c r="Q79" s="15">
        <v>7</v>
      </c>
      <c r="R79" s="15">
        <v>7</v>
      </c>
      <c r="S79" s="15">
        <v>6</v>
      </c>
      <c r="T79" s="15">
        <v>7</v>
      </c>
      <c r="U79" s="15">
        <v>6</v>
      </c>
      <c r="V79" s="15">
        <v>10</v>
      </c>
      <c r="W79" s="15">
        <f t="shared" si="20"/>
        <v>62</v>
      </c>
      <c r="X79" s="15">
        <v>8</v>
      </c>
      <c r="Y79" s="15">
        <v>8</v>
      </c>
      <c r="Z79" s="15">
        <v>7</v>
      </c>
      <c r="AA79" s="15">
        <v>6</v>
      </c>
      <c r="AB79" s="15">
        <v>6</v>
      </c>
      <c r="AC79" s="15">
        <v>11</v>
      </c>
      <c r="AD79" s="15">
        <v>7</v>
      </c>
      <c r="AE79" s="15">
        <v>6</v>
      </c>
      <c r="AF79" s="15">
        <v>11</v>
      </c>
      <c r="AG79" s="15">
        <f t="shared" si="21"/>
        <v>70</v>
      </c>
      <c r="AH79" s="15">
        <f t="shared" si="22"/>
        <v>47</v>
      </c>
      <c r="AI79" s="15">
        <f t="shared" si="23"/>
        <v>24</v>
      </c>
      <c r="AJ79" s="33"/>
    </row>
    <row r="80" spans="1:36" ht="24.75" customHeight="1">
      <c r="A80" s="41" t="s">
        <v>0</v>
      </c>
      <c r="B80" s="19">
        <v>36</v>
      </c>
      <c r="C80" s="20" t="str">
        <f>IF(B80="","",VLOOKUP(B80,[1]球員資料表!$A$2:$N$79,2,FALSE))</f>
        <v>女D組</v>
      </c>
      <c r="D80" s="20" t="str">
        <f>IF(B80="","",VLOOKUP(B80,[1]球員資料表!$A$2:$N$79,3,FALSE))</f>
        <v>陳宥竹</v>
      </c>
      <c r="E80" s="21" t="str">
        <f>IF(B80="","",VLOOKUP(B80,[1]球員資料表!$A$2:$N$79,5,FALSE))</f>
        <v>女</v>
      </c>
      <c r="F80" s="22">
        <f>IF(B80="","",VLOOKUP(B80,[1]球員資料表!$A$2:$N$79,6,FALSE))</f>
        <v>39072</v>
      </c>
      <c r="G80" s="18"/>
      <c r="H80" s="23"/>
      <c r="I80" s="14">
        <v>69</v>
      </c>
      <c r="J80" s="14">
        <v>67</v>
      </c>
      <c r="K80" s="15">
        <f t="shared" si="19"/>
        <v>136</v>
      </c>
      <c r="L80" s="15">
        <f t="shared" si="7"/>
        <v>137</v>
      </c>
      <c r="M80" s="15">
        <f>K80+L80</f>
        <v>273</v>
      </c>
      <c r="N80" s="15">
        <v>6</v>
      </c>
      <c r="O80" s="15">
        <v>9</v>
      </c>
      <c r="P80" s="15">
        <v>6</v>
      </c>
      <c r="Q80" s="15">
        <v>10</v>
      </c>
      <c r="R80" s="15">
        <v>9</v>
      </c>
      <c r="S80" s="15">
        <v>7</v>
      </c>
      <c r="T80" s="15">
        <v>8</v>
      </c>
      <c r="U80" s="15">
        <v>4</v>
      </c>
      <c r="V80" s="15">
        <v>8</v>
      </c>
      <c r="W80" s="15">
        <f t="shared" si="20"/>
        <v>67</v>
      </c>
      <c r="X80" s="15">
        <v>8</v>
      </c>
      <c r="Y80" s="15">
        <v>7</v>
      </c>
      <c r="Z80" s="15">
        <v>8</v>
      </c>
      <c r="AA80" s="15">
        <v>8</v>
      </c>
      <c r="AB80" s="15">
        <v>4</v>
      </c>
      <c r="AC80" s="15">
        <v>13</v>
      </c>
      <c r="AD80" s="15">
        <v>7</v>
      </c>
      <c r="AE80" s="15">
        <v>7</v>
      </c>
      <c r="AF80" s="15">
        <v>8</v>
      </c>
      <c r="AG80" s="15">
        <f t="shared" si="21"/>
        <v>70</v>
      </c>
      <c r="AH80" s="15">
        <f t="shared" si="22"/>
        <v>47</v>
      </c>
      <c r="AI80" s="15">
        <f t="shared" si="23"/>
        <v>22</v>
      </c>
      <c r="AJ80" s="33"/>
    </row>
    <row r="81" spans="1:36" ht="24.75" customHeight="1">
      <c r="A81" s="41"/>
      <c r="B81" s="19"/>
      <c r="C81" s="20"/>
      <c r="D81" s="20"/>
      <c r="E81" s="21"/>
      <c r="F81" s="22"/>
      <c r="G81" s="18"/>
      <c r="H81" s="23"/>
      <c r="I81" s="14">
        <v>0</v>
      </c>
      <c r="J81" s="14">
        <v>0</v>
      </c>
      <c r="K81" s="15">
        <f t="shared" si="19"/>
        <v>0</v>
      </c>
      <c r="L81" s="15">
        <f t="shared" si="7"/>
        <v>0</v>
      </c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33"/>
    </row>
    <row r="82" spans="1:36" ht="24.95" hidden="1" customHeight="1">
      <c r="A82" s="41"/>
      <c r="B82" s="19"/>
      <c r="C82" s="20"/>
      <c r="D82" s="20"/>
      <c r="E82" s="21"/>
      <c r="F82" s="22"/>
      <c r="G82" s="18"/>
      <c r="H82" s="23"/>
      <c r="I82" s="14">
        <v>0</v>
      </c>
      <c r="J82" s="14">
        <v>0</v>
      </c>
      <c r="K82" s="15">
        <f t="shared" si="19"/>
        <v>0</v>
      </c>
      <c r="L82" s="15">
        <f t="shared" si="7"/>
        <v>0</v>
      </c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33"/>
    </row>
    <row r="83" spans="1:36" ht="24.95" hidden="1" customHeight="1">
      <c r="A83" s="41"/>
      <c r="B83" s="19"/>
      <c r="C83" s="20"/>
      <c r="D83" s="20"/>
      <c r="E83" s="21"/>
      <c r="F83" s="22"/>
      <c r="G83" s="18"/>
      <c r="H83" s="23"/>
      <c r="I83" s="14">
        <v>0</v>
      </c>
      <c r="J83" s="14">
        <v>0</v>
      </c>
      <c r="K83" s="15">
        <f t="shared" si="19"/>
        <v>0</v>
      </c>
      <c r="L83" s="15">
        <f t="shared" si="7"/>
        <v>0</v>
      </c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33"/>
    </row>
    <row r="84" spans="1:36" ht="24.95" hidden="1" customHeight="1">
      <c r="A84" s="41"/>
      <c r="B84" s="19"/>
      <c r="C84" s="20"/>
      <c r="D84" s="20"/>
      <c r="E84" s="21"/>
      <c r="F84" s="22"/>
      <c r="G84" s="18"/>
      <c r="H84" s="23"/>
      <c r="I84" s="14">
        <v>0</v>
      </c>
      <c r="J84" s="14">
        <v>0</v>
      </c>
      <c r="K84" s="15">
        <f t="shared" si="19"/>
        <v>0</v>
      </c>
      <c r="L84" s="15">
        <f t="shared" si="7"/>
        <v>0</v>
      </c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33"/>
    </row>
    <row r="85" spans="1:36" ht="24.95" hidden="1" customHeight="1">
      <c r="A85" s="52"/>
      <c r="B85" s="19"/>
      <c r="C85" s="20" t="str">
        <f>IF(B85="","",VLOOKUP(B85,[1]球員資料表!$A$2:$N$79,2,FALSE))</f>
        <v/>
      </c>
      <c r="D85" s="20" t="str">
        <f>IF(B85="","",VLOOKUP(B85,[1]球員資料表!$A$2:$N$79,3,FALSE))</f>
        <v/>
      </c>
      <c r="E85" s="21" t="str">
        <f>IF(B85="","",VLOOKUP(B85,[1]球員資料表!$A$2:$N$79,5,FALSE))</f>
        <v/>
      </c>
      <c r="F85" s="22" t="str">
        <f>IF(B85="","",VLOOKUP(B85,[1]球員資料表!$A$2:$N$79,6,FALSE))</f>
        <v/>
      </c>
      <c r="G85" s="18"/>
      <c r="H85" s="23" t="e">
        <f>IF(#REF!="","",VLOOKUP(#REF!,[1]球員資料表!$A$2:$N$79,7,FALSE))</f>
        <v>#REF!</v>
      </c>
      <c r="I85" s="14">
        <v>0</v>
      </c>
      <c r="J85" s="14">
        <v>0</v>
      </c>
      <c r="K85" s="15">
        <f t="shared" si="19"/>
        <v>0</v>
      </c>
      <c r="L85" s="15">
        <f t="shared" si="7"/>
        <v>0</v>
      </c>
      <c r="M85" s="15">
        <f t="shared" ref="M85:M91" si="24">K85+L85</f>
        <v>0</v>
      </c>
      <c r="N85" s="15"/>
      <c r="O85" s="15"/>
      <c r="P85" s="15"/>
      <c r="Q85" s="15"/>
      <c r="R85" s="15"/>
      <c r="S85" s="15"/>
      <c r="T85" s="15"/>
      <c r="U85" s="15"/>
      <c r="V85" s="15"/>
      <c r="W85" s="15">
        <f t="shared" si="20"/>
        <v>0</v>
      </c>
      <c r="X85" s="15"/>
      <c r="Y85" s="15"/>
      <c r="Z85" s="15"/>
      <c r="AA85" s="15"/>
      <c r="AB85" s="15"/>
      <c r="AC85" s="15"/>
      <c r="AD85" s="15"/>
      <c r="AE85" s="15"/>
      <c r="AF85" s="15"/>
      <c r="AG85" s="15">
        <f t="shared" si="21"/>
        <v>0</v>
      </c>
      <c r="AH85" s="15">
        <f t="shared" si="22"/>
        <v>0</v>
      </c>
      <c r="AI85" s="15">
        <f t="shared" si="23"/>
        <v>0</v>
      </c>
      <c r="AJ85" s="33"/>
    </row>
    <row r="86" spans="1:36" ht="24.75" hidden="1" customHeight="1">
      <c r="A86" s="41" t="s">
        <v>44</v>
      </c>
      <c r="B86" s="44"/>
      <c r="C86" s="20" t="str">
        <f>IF(B86="","",VLOOKUP(B86,[1]球員資料表!$A$2:$N$79,2,FALSE))</f>
        <v/>
      </c>
      <c r="D86" s="20" t="str">
        <f>IF(B86="","",VLOOKUP(B86,[1]球員資料表!$A$2:$N$79,3,FALSE))</f>
        <v/>
      </c>
      <c r="E86" s="21" t="str">
        <f>IF(B86="","",VLOOKUP(B86,[1]球員資料表!$A$2:$N$79,5,FALSE))</f>
        <v/>
      </c>
      <c r="F86" s="22" t="str">
        <f>IF(B86="","",VLOOKUP(B86,[1]球員資料表!$A$2:$N$79,6,FALSE))</f>
        <v/>
      </c>
      <c r="G86" s="18"/>
      <c r="H86" s="23"/>
      <c r="I86" s="14">
        <f>W86</f>
        <v>0</v>
      </c>
      <c r="J86" s="14">
        <f>AG86</f>
        <v>0</v>
      </c>
      <c r="K86" s="15">
        <f t="shared" si="19"/>
        <v>0</v>
      </c>
      <c r="L86" s="15">
        <f t="shared" si="7"/>
        <v>0</v>
      </c>
      <c r="M86" s="15">
        <f>K86+L86</f>
        <v>0</v>
      </c>
      <c r="N86" s="15"/>
      <c r="O86" s="15"/>
      <c r="P86" s="15"/>
      <c r="Q86" s="15"/>
      <c r="R86" s="15"/>
      <c r="S86" s="15"/>
      <c r="T86" s="15"/>
      <c r="U86" s="15"/>
      <c r="V86" s="15"/>
      <c r="W86" s="15">
        <f t="shared" si="20"/>
        <v>0</v>
      </c>
      <c r="X86" s="15"/>
      <c r="Y86" s="15"/>
      <c r="Z86" s="15"/>
      <c r="AA86" s="15"/>
      <c r="AB86" s="15"/>
      <c r="AC86" s="15"/>
      <c r="AD86" s="15"/>
      <c r="AE86" s="15"/>
      <c r="AF86" s="15"/>
      <c r="AG86" s="15">
        <f t="shared" si="21"/>
        <v>0</v>
      </c>
      <c r="AH86" s="15">
        <f t="shared" si="22"/>
        <v>0</v>
      </c>
      <c r="AI86" s="15">
        <f t="shared" si="23"/>
        <v>0</v>
      </c>
      <c r="AJ86" s="33"/>
    </row>
    <row r="87" spans="1:36" ht="24.75" hidden="1" customHeight="1">
      <c r="A87" s="41" t="s">
        <v>0</v>
      </c>
      <c r="B87" s="44"/>
      <c r="C87" s="20" t="str">
        <f>IF(B87="","",VLOOKUP(B87,[1]球員資料表!$A$2:$N$79,2,FALSE))</f>
        <v/>
      </c>
      <c r="D87" s="20" t="str">
        <f>IF(B87="","",VLOOKUP(B87,[1]球員資料表!$A$2:$N$79,3,FALSE))</f>
        <v/>
      </c>
      <c r="E87" s="21" t="str">
        <f>IF(B87="","",VLOOKUP(B87,[1]球員資料表!$A$2:$N$79,5,FALSE))</f>
        <v/>
      </c>
      <c r="F87" s="22" t="str">
        <f>IF(B87="","",VLOOKUP(B87,[1]球員資料表!$A$2:$N$79,6,FALSE))</f>
        <v/>
      </c>
      <c r="G87" s="18"/>
      <c r="H87" s="23"/>
      <c r="I87" s="14">
        <f>W87</f>
        <v>0</v>
      </c>
      <c r="J87" s="14">
        <f>AG87</f>
        <v>0</v>
      </c>
      <c r="K87" s="15">
        <f t="shared" si="19"/>
        <v>0</v>
      </c>
      <c r="L87" s="15">
        <f t="shared" si="7"/>
        <v>0</v>
      </c>
      <c r="M87" s="15">
        <f>K87+L87</f>
        <v>0</v>
      </c>
      <c r="N87" s="15"/>
      <c r="O87" s="15"/>
      <c r="P87" s="15"/>
      <c r="Q87" s="15"/>
      <c r="R87" s="15"/>
      <c r="S87" s="15"/>
      <c r="T87" s="15"/>
      <c r="U87" s="15"/>
      <c r="V87" s="15"/>
      <c r="W87" s="15">
        <f t="shared" si="20"/>
        <v>0</v>
      </c>
      <c r="X87" s="15"/>
      <c r="Y87" s="15"/>
      <c r="Z87" s="15"/>
      <c r="AA87" s="15"/>
      <c r="AB87" s="15"/>
      <c r="AC87" s="15"/>
      <c r="AD87" s="15"/>
      <c r="AE87" s="15"/>
      <c r="AF87" s="15"/>
      <c r="AG87" s="15">
        <f t="shared" si="21"/>
        <v>0</v>
      </c>
      <c r="AH87" s="15">
        <f t="shared" si="22"/>
        <v>0</v>
      </c>
      <c r="AI87" s="15">
        <f t="shared" si="23"/>
        <v>0</v>
      </c>
      <c r="AJ87" s="33"/>
    </row>
    <row r="88" spans="1:36" ht="24.75" hidden="1" customHeight="1">
      <c r="A88" s="41" t="s">
        <v>1</v>
      </c>
      <c r="B88" s="44"/>
      <c r="C88" s="20" t="str">
        <f>IF(B88="","",VLOOKUP(B88,[1]球員資料表!$A$2:$N$79,2,FALSE))</f>
        <v/>
      </c>
      <c r="D88" s="20" t="str">
        <f>IF(B88="","",VLOOKUP(B88,[1]球員資料表!$A$2:$N$79,3,FALSE))</f>
        <v/>
      </c>
      <c r="E88" s="21" t="str">
        <f>IF(B88="","",VLOOKUP(B88,[1]球員資料表!$A$2:$N$79,5,FALSE))</f>
        <v/>
      </c>
      <c r="F88" s="22" t="str">
        <f>IF(B88="","",VLOOKUP(B88,[1]球員資料表!$A$2:$N$79,6,FALSE))</f>
        <v/>
      </c>
      <c r="G88" s="18"/>
      <c r="H88" s="23"/>
      <c r="I88" s="14">
        <f>W88</f>
        <v>0</v>
      </c>
      <c r="J88" s="14">
        <f>AG88</f>
        <v>0</v>
      </c>
      <c r="K88" s="15">
        <f t="shared" si="19"/>
        <v>0</v>
      </c>
      <c r="L88" s="15">
        <f t="shared" si="7"/>
        <v>0</v>
      </c>
      <c r="M88" s="15">
        <f>K88+L88</f>
        <v>0</v>
      </c>
      <c r="N88" s="15"/>
      <c r="O88" s="15"/>
      <c r="P88" s="15"/>
      <c r="Q88" s="15"/>
      <c r="R88" s="15"/>
      <c r="S88" s="15"/>
      <c r="T88" s="15"/>
      <c r="U88" s="15"/>
      <c r="V88" s="15"/>
      <c r="W88" s="15">
        <f t="shared" si="20"/>
        <v>0</v>
      </c>
      <c r="X88" s="15"/>
      <c r="Y88" s="15"/>
      <c r="Z88" s="15"/>
      <c r="AA88" s="15"/>
      <c r="AB88" s="15"/>
      <c r="AC88" s="15"/>
      <c r="AD88" s="15"/>
      <c r="AE88" s="15"/>
      <c r="AF88" s="15"/>
      <c r="AG88" s="15">
        <f t="shared" si="21"/>
        <v>0</v>
      </c>
      <c r="AH88" s="15">
        <f t="shared" si="22"/>
        <v>0</v>
      </c>
      <c r="AI88" s="15">
        <f t="shared" si="23"/>
        <v>0</v>
      </c>
      <c r="AJ88" s="33"/>
    </row>
    <row r="89" spans="1:36" ht="21.75" hidden="1" customHeight="1">
      <c r="A89" s="42"/>
      <c r="B89" s="44"/>
      <c r="C89" s="20" t="str">
        <f>IF(B89="","",VLOOKUP(B89,[1]球員資料表!$A$2:$N$79,2,FALSE))</f>
        <v/>
      </c>
      <c r="D89" s="20" t="str">
        <f>IF(B89="","",VLOOKUP(B89,[1]球員資料表!$A$2:$N$79,3,FALSE))</f>
        <v/>
      </c>
      <c r="E89" s="21" t="str">
        <f>IF(B89="","",VLOOKUP(B89,[1]球員資料表!$A$2:$N$79,5,FALSE))</f>
        <v/>
      </c>
      <c r="F89" s="22" t="str">
        <f>IF(B89="","",VLOOKUP(B89,[1]球員資料表!$A$2:$N$79,6,FALSE))</f>
        <v/>
      </c>
      <c r="G89" s="18"/>
      <c r="H89" s="23"/>
      <c r="I89" s="14">
        <f>W89</f>
        <v>0</v>
      </c>
      <c r="J89" s="14">
        <f>AG89</f>
        <v>0</v>
      </c>
      <c r="K89" s="15">
        <f t="shared" si="19"/>
        <v>0</v>
      </c>
      <c r="L89" s="15">
        <f t="shared" si="7"/>
        <v>0</v>
      </c>
      <c r="M89" s="15">
        <f t="shared" si="24"/>
        <v>0</v>
      </c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33"/>
    </row>
    <row r="90" spans="1:36" ht="24.95" hidden="1" customHeight="1">
      <c r="A90" s="42"/>
      <c r="B90" s="44"/>
      <c r="C90" s="20" t="str">
        <f>IF(B90="","",VLOOKUP(B90,[1]球員資料表!$A$2:$N$79,2,FALSE))</f>
        <v/>
      </c>
      <c r="D90" s="20" t="str">
        <f>IF(B90="","",VLOOKUP(B90,[1]球員資料表!$A$2:$N$79,3,FALSE))</f>
        <v/>
      </c>
      <c r="E90" s="21" t="str">
        <f>IF(B90="","",VLOOKUP(B90,[1]球員資料表!$A$2:$N$79,5,FALSE))</f>
        <v/>
      </c>
      <c r="F90" s="22" t="str">
        <f>IF(B90="","",VLOOKUP(B90,[1]球員資料表!$A$2:$N$79,6,FALSE))</f>
        <v/>
      </c>
      <c r="G90" s="18"/>
      <c r="H90" s="23"/>
      <c r="I90" s="14">
        <v>0</v>
      </c>
      <c r="J90" s="14">
        <v>0</v>
      </c>
      <c r="K90" s="15">
        <f>I90+J90</f>
        <v>0</v>
      </c>
      <c r="L90" s="15">
        <f t="shared" si="7"/>
        <v>0</v>
      </c>
      <c r="M90" s="15">
        <f t="shared" si="24"/>
        <v>0</v>
      </c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15"/>
      <c r="AI90" s="15"/>
      <c r="AJ90" s="33"/>
    </row>
    <row r="91" spans="1:36" ht="24.95" hidden="1" customHeight="1">
      <c r="A91" s="42"/>
      <c r="B91" s="44"/>
      <c r="C91" s="20" t="str">
        <f>IF(B91="","",VLOOKUP(B91,[1]球員資料表!$A$2:$N$79,2,FALSE))</f>
        <v/>
      </c>
      <c r="D91" s="20" t="str">
        <f>IF(B91="","",VLOOKUP(B91,[1]球員資料表!$A$2:$N$79,3,FALSE))</f>
        <v/>
      </c>
      <c r="E91" s="21" t="str">
        <f>IF(B91="","",VLOOKUP(B91,[1]球員資料表!$A$2:$N$79,5,FALSE))</f>
        <v/>
      </c>
      <c r="F91" s="22" t="str">
        <f>IF(B91="","",VLOOKUP(B91,[1]球員資料表!$A$2:$N$79,6,FALSE))</f>
        <v/>
      </c>
      <c r="G91" s="18"/>
      <c r="H91" s="23"/>
      <c r="I91" s="14">
        <v>0</v>
      </c>
      <c r="J91" s="14">
        <v>0</v>
      </c>
      <c r="K91" s="15">
        <f>I91+J91</f>
        <v>0</v>
      </c>
      <c r="L91" s="15">
        <f>W91+AG91</f>
        <v>0</v>
      </c>
      <c r="M91" s="15">
        <f t="shared" si="24"/>
        <v>0</v>
      </c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/>
      <c r="AI91" s="15"/>
      <c r="AJ91" s="33"/>
    </row>
    <row r="92" spans="1:36" ht="24.95" hidden="1" customHeight="1">
      <c r="A92" s="57"/>
      <c r="B92" s="62"/>
      <c r="C92" s="20" t="str">
        <f>IF(B92="","",VLOOKUP(B92,[1]球員資料表!$A$2:$N$79,2,FALSE))</f>
        <v/>
      </c>
      <c r="D92" s="20" t="str">
        <f>IF(B92="","",VLOOKUP(B92,[1]球員資料表!$A$2:$N$79,3,FALSE))</f>
        <v/>
      </c>
      <c r="E92" s="31"/>
      <c r="F92" s="32"/>
      <c r="G92" s="26"/>
      <c r="H92" s="27"/>
      <c r="I92" s="14">
        <v>0</v>
      </c>
      <c r="J92" s="14">
        <v>0</v>
      </c>
      <c r="K92" s="15">
        <f>I92+J92</f>
        <v>0</v>
      </c>
      <c r="L92" s="15">
        <f>W92+AG92</f>
        <v>0</v>
      </c>
      <c r="M92" s="28"/>
      <c r="N92" s="28"/>
      <c r="O92" s="28"/>
      <c r="P92" s="28"/>
      <c r="Q92" s="28"/>
      <c r="R92" s="28"/>
      <c r="S92" s="28"/>
      <c r="T92" s="28"/>
      <c r="U92" s="28"/>
      <c r="V92" s="28"/>
      <c r="W92" s="28"/>
      <c r="X92" s="28"/>
      <c r="Y92" s="28"/>
      <c r="Z92" s="28"/>
      <c r="AA92" s="28"/>
      <c r="AB92" s="28"/>
      <c r="AC92" s="28"/>
      <c r="AD92" s="28"/>
      <c r="AE92" s="28"/>
      <c r="AF92" s="28"/>
      <c r="AG92" s="28"/>
      <c r="AH92" s="28"/>
      <c r="AI92" s="28"/>
      <c r="AJ92" s="34"/>
    </row>
    <row r="93" spans="1:36" s="35" customFormat="1" ht="24.95" customHeight="1"/>
    <row r="94" spans="1:36" s="35" customFormat="1" ht="24.95" customHeight="1"/>
    <row r="95" spans="1:36" s="35" customFormat="1" ht="24.95" customHeight="1"/>
    <row r="96" spans="1:36" s="35" customFormat="1" ht="24.95" customHeight="1"/>
    <row r="97" s="35" customFormat="1" ht="24.95" customHeight="1"/>
    <row r="98" s="35" customFormat="1" ht="24.95" customHeight="1"/>
    <row r="99" s="35" customFormat="1" ht="24.95" customHeight="1"/>
    <row r="100" s="35" customFormat="1" ht="24.95" customHeight="1"/>
    <row r="101" s="35" customFormat="1" ht="24.95" customHeight="1"/>
    <row r="102" s="35" customFormat="1" ht="24.95" customHeight="1"/>
    <row r="103" s="35" customFormat="1" ht="24.95" customHeight="1"/>
    <row r="104" s="35" customFormat="1" ht="24.95" customHeight="1"/>
    <row r="105" s="35" customFormat="1" ht="24.95" customHeight="1"/>
    <row r="106" s="35" customFormat="1" ht="24.95" customHeight="1"/>
    <row r="107" s="35" customFormat="1" ht="24.95" customHeight="1"/>
    <row r="108" s="35" customFormat="1" ht="24.95" customHeight="1"/>
    <row r="109" s="35" customFormat="1" ht="24.95" customHeight="1"/>
    <row r="110" s="35" customFormat="1" ht="24.95" customHeight="1"/>
    <row r="111" s="35" customFormat="1" ht="24.95" customHeight="1"/>
    <row r="112" s="35" customFormat="1" ht="24.95" customHeight="1"/>
    <row r="113" s="35" customFormat="1" ht="24.95" customHeight="1"/>
    <row r="114" s="35" customFormat="1" ht="24.95" customHeight="1"/>
    <row r="115" s="35" customFormat="1" ht="24.75" customHeight="1"/>
    <row r="116" s="35" customFormat="1" ht="24.75" customHeight="1"/>
    <row r="117" s="35" customFormat="1" ht="24.95" customHeight="1"/>
    <row r="118" s="35" customFormat="1" ht="24.95" customHeight="1"/>
    <row r="119" s="35" customFormat="1" ht="24.95" customHeight="1"/>
    <row r="120" s="35" customFormat="1" ht="24.95" customHeight="1"/>
    <row r="121" s="35" customFormat="1" ht="24.95" customHeight="1"/>
    <row r="122" s="35" customFormat="1" ht="24.95" customHeight="1"/>
    <row r="123" s="35" customFormat="1" ht="24.95" customHeight="1"/>
    <row r="124" s="35" customFormat="1" ht="24.95" customHeight="1"/>
    <row r="125" s="35" customFormat="1" ht="24.95" customHeight="1"/>
    <row r="126" s="35" customFormat="1" ht="24.95" customHeight="1"/>
    <row r="127" s="35" customFormat="1" ht="24.95" customHeight="1"/>
    <row r="128" s="35" customFormat="1" ht="24.95" customHeight="1"/>
    <row r="129" s="35" customFormat="1"/>
    <row r="130" s="35" customFormat="1"/>
    <row r="131" s="35" customFormat="1"/>
    <row r="132" s="35" customFormat="1"/>
    <row r="133" s="35" customFormat="1"/>
    <row r="134" s="35" customFormat="1"/>
    <row r="135" s="35" customFormat="1"/>
    <row r="136" s="35" customFormat="1"/>
    <row r="137" s="35" customFormat="1"/>
    <row r="138" s="35" customFormat="1"/>
    <row r="139" s="35" customFormat="1"/>
    <row r="140" s="35" customFormat="1"/>
    <row r="141" s="35" customFormat="1"/>
    <row r="142" s="35" customFormat="1"/>
    <row r="143" s="35" customFormat="1"/>
    <row r="144" s="35" customFormat="1"/>
    <row r="145" s="35" customFormat="1"/>
    <row r="146" s="35" customFormat="1"/>
    <row r="147" s="35" customFormat="1"/>
    <row r="148" s="35" customFormat="1"/>
    <row r="149" s="35" customFormat="1"/>
    <row r="150" s="35" customFormat="1"/>
    <row r="151" s="35" customFormat="1"/>
    <row r="152" s="35" customFormat="1"/>
    <row r="153" s="35" customFormat="1"/>
    <row r="154" s="35" customFormat="1"/>
    <row r="155" s="35" customFormat="1"/>
    <row r="156" s="35" customFormat="1"/>
    <row r="157" s="35" customFormat="1"/>
    <row r="158" s="35" customFormat="1"/>
    <row r="159" s="35" customFormat="1"/>
    <row r="160" s="35" customFormat="1"/>
    <row r="161" s="35" customFormat="1"/>
    <row r="162" s="35" customFormat="1"/>
    <row r="163" s="35" customFormat="1"/>
    <row r="164" s="35" customFormat="1"/>
    <row r="165" s="35" customFormat="1"/>
    <row r="166" s="35" customFormat="1"/>
    <row r="167" s="35" customFormat="1"/>
    <row r="168" s="35" customFormat="1"/>
    <row r="169" s="35" customFormat="1"/>
    <row r="170" s="35" customFormat="1"/>
    <row r="171" s="35" customFormat="1"/>
    <row r="172" s="35" customFormat="1"/>
    <row r="173" s="35" customFormat="1"/>
    <row r="174" s="35" customFormat="1"/>
    <row r="175" s="35" customFormat="1"/>
    <row r="176" s="35" customFormat="1"/>
    <row r="177" s="35" customFormat="1"/>
    <row r="178" s="35" customFormat="1"/>
    <row r="179" s="35" customFormat="1"/>
  </sheetData>
  <mergeCells count="14">
    <mergeCell ref="L3:L4"/>
    <mergeCell ref="M3:M4"/>
    <mergeCell ref="N3:AI3"/>
    <mergeCell ref="AJ3:AJ4"/>
    <mergeCell ref="A1:AJ1"/>
    <mergeCell ref="A3:A4"/>
    <mergeCell ref="B3:B4"/>
    <mergeCell ref="C3:C4"/>
    <mergeCell ref="D3:D4"/>
    <mergeCell ref="E3:E4"/>
    <mergeCell ref="F3:F4"/>
    <mergeCell ref="G3:G4"/>
    <mergeCell ref="H3:H4"/>
    <mergeCell ref="I3:K3"/>
  </mergeCells>
  <phoneticPr fontId="3" type="noConversion"/>
  <printOptions horizontalCentered="1"/>
  <pageMargins left="0.15748031496062992" right="0.15748031496062992" top="0.4" bottom="0" header="0.24" footer="0.19685039370078741"/>
  <pageSetup paperSize="9" scale="62" orientation="landscape" horizontalDpi="360" verticalDpi="360" r:id="rId1"/>
  <headerFooter alignWithMargins="0"/>
  <rowBreaks count="2" manualBreakCount="2">
    <brk id="43" max="16383" man="1"/>
    <brk id="9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成績表</vt:lpstr>
      <vt:lpstr>成績表!Print_Titles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2015-01-27T01:17:42Z</dcterms:modified>
</cp:coreProperties>
</file>