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30" windowWidth="13755" windowHeight="7695" firstSheet="4" activeTab="4"/>
  </bookViews>
  <sheets>
    <sheet name="基本資料" sheetId="6" state="hidden" r:id="rId1"/>
    <sheet name="5月05日" sheetId="1" state="hidden" r:id="rId2"/>
    <sheet name="5月06日" sheetId="2" state="hidden" r:id="rId3"/>
    <sheet name="5月07日" sheetId="3" state="hidden" r:id="rId4"/>
    <sheet name="5月08日" sheetId="4" r:id="rId5"/>
    <sheet name="擊球速度" sheetId="5" state="hidden" r:id="rId6"/>
  </sheets>
  <definedNames>
    <definedName name="_xlnm.Print_Area" localSheetId="1">'5月05日'!$A$1:$F$35</definedName>
    <definedName name="_xlnm.Print_Area" localSheetId="2">'5月06日'!$A$1:$F$35</definedName>
    <definedName name="_xlnm.Print_Area" localSheetId="3">'5月07日'!$A$1:$F$34</definedName>
    <definedName name="_xlnm.Print_Area" localSheetId="4">'5月08日'!$A$1:$F$35</definedName>
    <definedName name="_xlnm.Print_Area" localSheetId="5">擊球速度!$A$1:$P$66</definedName>
    <definedName name="洞別">基本資料!$B$4:$S$6</definedName>
    <definedName name="標準桿">基本資料!$A$17:$X$30</definedName>
  </definedNames>
  <calcPr calcId="144525"/>
</workbook>
</file>

<file path=xl/calcChain.xml><?xml version="1.0" encoding="utf-8"?>
<calcChain xmlns="http://schemas.openxmlformats.org/spreadsheetml/2006/main">
  <c r="H1" i="3" l="1"/>
  <c r="E101" i="5"/>
  <c r="E68" i="5"/>
  <c r="A85" i="5"/>
  <c r="A103" i="5" s="1"/>
  <c r="H100" i="5" s="1"/>
  <c r="A70" i="5"/>
  <c r="A118" i="5" s="1"/>
  <c r="H1" i="5"/>
  <c r="A52" i="5"/>
  <c r="A37" i="5"/>
  <c r="H34" i="5"/>
  <c r="AA33" i="4"/>
  <c r="AB33" i="4" s="1"/>
  <c r="AG33" i="4" s="1"/>
  <c r="AA63" i="4"/>
  <c r="AC63" i="4" s="1"/>
  <c r="AH63" i="4" s="1"/>
  <c r="AA62" i="4"/>
  <c r="AB62" i="4" s="1"/>
  <c r="AG62" i="4" s="1"/>
  <c r="AA61" i="4"/>
  <c r="AC61" i="4" s="1"/>
  <c r="AH61" i="4" s="1"/>
  <c r="AA60" i="4"/>
  <c r="AE60" i="4" s="1"/>
  <c r="AJ60" i="4" s="1"/>
  <c r="AA59" i="4"/>
  <c r="AC59" i="4" s="1"/>
  <c r="AH59" i="4" s="1"/>
  <c r="AA58" i="4"/>
  <c r="AE58" i="4" s="1"/>
  <c r="AJ58" i="4" s="1"/>
  <c r="AA57" i="4"/>
  <c r="AD57" i="4" s="1"/>
  <c r="AI57" i="4" s="1"/>
  <c r="AA56" i="4"/>
  <c r="AE56" i="4" s="1"/>
  <c r="AJ56" i="4" s="1"/>
  <c r="AA55" i="4"/>
  <c r="AC55" i="4" s="1"/>
  <c r="AH55" i="4" s="1"/>
  <c r="AA54" i="4"/>
  <c r="AE54" i="4" s="1"/>
  <c r="AJ54" i="4" s="1"/>
  <c r="AA53" i="4"/>
  <c r="AC53" i="4" s="1"/>
  <c r="AH53" i="4" s="1"/>
  <c r="AA52" i="4"/>
  <c r="AE52" i="4" s="1"/>
  <c r="AJ52" i="4" s="1"/>
  <c r="AA51" i="4"/>
  <c r="AC51" i="4" s="1"/>
  <c r="AH51" i="4" s="1"/>
  <c r="AA50" i="4"/>
  <c r="AD50" i="4" s="1"/>
  <c r="AI50" i="4" s="1"/>
  <c r="AA49" i="4"/>
  <c r="AC49" i="4" s="1"/>
  <c r="AH49" i="4" s="1"/>
  <c r="AA48" i="4"/>
  <c r="AE48" i="4" s="1"/>
  <c r="AJ48" i="4" s="1"/>
  <c r="AA47" i="4"/>
  <c r="AC47" i="4" s="1"/>
  <c r="AH47" i="4" s="1"/>
  <c r="AA46" i="4"/>
  <c r="AB46" i="4" s="1"/>
  <c r="AG46" i="4" s="1"/>
  <c r="AA45" i="4"/>
  <c r="AC45" i="4" s="1"/>
  <c r="AH45" i="4" s="1"/>
  <c r="AA44" i="4"/>
  <c r="AE44" i="4" s="1"/>
  <c r="AJ44" i="4" s="1"/>
  <c r="AA43" i="4"/>
  <c r="AE43" i="4" s="1"/>
  <c r="AJ43" i="4" s="1"/>
  <c r="AA42" i="4"/>
  <c r="AE42" i="4" s="1"/>
  <c r="AJ42" i="4" s="1"/>
  <c r="AA41" i="4"/>
  <c r="AE41" i="4" s="1"/>
  <c r="AJ41" i="4" s="1"/>
  <c r="AA40" i="4"/>
  <c r="AE40" i="4" s="1"/>
  <c r="AJ40" i="4" s="1"/>
  <c r="AA39" i="4"/>
  <c r="AB39" i="4" s="1"/>
  <c r="AG39" i="4" s="1"/>
  <c r="AA38" i="4"/>
  <c r="AE38" i="4" s="1"/>
  <c r="AJ38" i="4" s="1"/>
  <c r="AA37" i="4"/>
  <c r="AD37" i="4" s="1"/>
  <c r="AI37" i="4" s="1"/>
  <c r="AA36" i="4"/>
  <c r="AD36" i="4" s="1"/>
  <c r="AI36" i="4" s="1"/>
  <c r="AA35" i="4"/>
  <c r="AC35" i="4" s="1"/>
  <c r="AH35" i="4" s="1"/>
  <c r="AA34" i="4"/>
  <c r="AE34" i="4" s="1"/>
  <c r="AJ34" i="4" s="1"/>
  <c r="AA62" i="3"/>
  <c r="AC62" i="3" s="1"/>
  <c r="AH62" i="3" s="1"/>
  <c r="AA61" i="3"/>
  <c r="AE61" i="3" s="1"/>
  <c r="AJ61" i="3" s="1"/>
  <c r="AA60" i="3"/>
  <c r="AC60" i="3" s="1"/>
  <c r="AH60" i="3" s="1"/>
  <c r="AA59" i="3"/>
  <c r="AB59" i="3" s="1"/>
  <c r="AG59" i="3" s="1"/>
  <c r="AA58" i="3"/>
  <c r="AC58" i="3" s="1"/>
  <c r="AH58" i="3" s="1"/>
  <c r="AA57" i="3"/>
  <c r="AC57" i="3" s="1"/>
  <c r="AH57" i="3" s="1"/>
  <c r="AA56" i="3"/>
  <c r="AC56" i="3" s="1"/>
  <c r="AH56" i="3" s="1"/>
  <c r="AA55" i="3"/>
  <c r="AB55" i="3" s="1"/>
  <c r="AG55" i="3" s="1"/>
  <c r="AA54" i="3"/>
  <c r="AC54" i="3" s="1"/>
  <c r="AH54" i="3" s="1"/>
  <c r="AA53" i="3"/>
  <c r="AE53" i="3" s="1"/>
  <c r="AJ53" i="3" s="1"/>
  <c r="AA52" i="3"/>
  <c r="AC52" i="3" s="1"/>
  <c r="AH52" i="3" s="1"/>
  <c r="AA51" i="3"/>
  <c r="AB51" i="3" s="1"/>
  <c r="AG51" i="3" s="1"/>
  <c r="AA50" i="3"/>
  <c r="AC50" i="3" s="1"/>
  <c r="AH50" i="3" s="1"/>
  <c r="AA49" i="3"/>
  <c r="AC49" i="3" s="1"/>
  <c r="AH49" i="3" s="1"/>
  <c r="AA48" i="3"/>
  <c r="AC48" i="3" s="1"/>
  <c r="AH48" i="3" s="1"/>
  <c r="AA47" i="3"/>
  <c r="AB47" i="3" s="1"/>
  <c r="AG47" i="3" s="1"/>
  <c r="AA46" i="3"/>
  <c r="AC46" i="3" s="1"/>
  <c r="AH46" i="3" s="1"/>
  <c r="AA45" i="3"/>
  <c r="AE45" i="3" s="1"/>
  <c r="AJ45" i="3" s="1"/>
  <c r="AA44" i="3"/>
  <c r="AC44" i="3" s="1"/>
  <c r="AH44" i="3" s="1"/>
  <c r="AA43" i="3"/>
  <c r="AB43" i="3" s="1"/>
  <c r="AG43" i="3" s="1"/>
  <c r="AA42" i="3"/>
  <c r="AC42" i="3" s="1"/>
  <c r="AH42" i="3" s="1"/>
  <c r="AA41" i="3"/>
  <c r="AC41" i="3" s="1"/>
  <c r="AH41" i="3" s="1"/>
  <c r="AA40" i="3"/>
  <c r="AC40" i="3" s="1"/>
  <c r="AH40" i="3" s="1"/>
  <c r="AA39" i="3"/>
  <c r="AD39" i="3" s="1"/>
  <c r="AI39" i="3" s="1"/>
  <c r="AA38" i="3"/>
  <c r="AC38" i="3" s="1"/>
  <c r="AH38" i="3" s="1"/>
  <c r="AA37" i="3"/>
  <c r="AD37" i="3" s="1"/>
  <c r="AI37" i="3" s="1"/>
  <c r="AA36" i="3"/>
  <c r="AC36" i="3" s="1"/>
  <c r="AH36" i="3" s="1"/>
  <c r="AA35" i="3"/>
  <c r="AB35" i="3" s="1"/>
  <c r="AG35" i="3" s="1"/>
  <c r="AA34" i="3"/>
  <c r="AC34" i="3" s="1"/>
  <c r="AH34" i="3" s="1"/>
  <c r="AA33" i="3"/>
  <c r="AC33" i="3" s="1"/>
  <c r="AH33" i="3" s="1"/>
  <c r="AA63" i="2"/>
  <c r="AC63" i="2" s="1"/>
  <c r="AH63" i="2" s="1"/>
  <c r="AA62" i="2"/>
  <c r="AD62" i="2" s="1"/>
  <c r="AI62" i="2" s="1"/>
  <c r="AA61" i="2"/>
  <c r="AC61" i="2" s="1"/>
  <c r="AH61" i="2" s="1"/>
  <c r="AA60" i="2"/>
  <c r="AE60" i="2" s="1"/>
  <c r="AJ60" i="2" s="1"/>
  <c r="AA59" i="2"/>
  <c r="AE59" i="2" s="1"/>
  <c r="AJ59" i="2" s="1"/>
  <c r="AA58" i="2"/>
  <c r="AE58" i="2" s="1"/>
  <c r="AJ58" i="2" s="1"/>
  <c r="AA57" i="2"/>
  <c r="AC57" i="2" s="1"/>
  <c r="AH57" i="2" s="1"/>
  <c r="AA56" i="2"/>
  <c r="AE56" i="2" s="1"/>
  <c r="AJ56" i="2" s="1"/>
  <c r="AA55" i="2"/>
  <c r="AC55" i="2" s="1"/>
  <c r="AH55" i="2" s="1"/>
  <c r="AA54" i="2"/>
  <c r="AE54" i="2" s="1"/>
  <c r="AJ54" i="2" s="1"/>
  <c r="AA53" i="2"/>
  <c r="AC53" i="2" s="1"/>
  <c r="AH53" i="2" s="1"/>
  <c r="AA52" i="2"/>
  <c r="AD52" i="2" s="1"/>
  <c r="AI52" i="2" s="1"/>
  <c r="AA51" i="2"/>
  <c r="AE51" i="2" s="1"/>
  <c r="AJ51" i="2" s="1"/>
  <c r="AA50" i="2"/>
  <c r="AE50" i="2" s="1"/>
  <c r="AJ50" i="2" s="1"/>
  <c r="AA49" i="2"/>
  <c r="AC49" i="2" s="1"/>
  <c r="AH49" i="2" s="1"/>
  <c r="AA48" i="2"/>
  <c r="AE48" i="2" s="1"/>
  <c r="AJ48" i="2" s="1"/>
  <c r="AA47" i="2"/>
  <c r="AC47" i="2" s="1"/>
  <c r="AH47" i="2" s="1"/>
  <c r="AA46" i="2"/>
  <c r="AD46" i="2" s="1"/>
  <c r="AI46" i="2" s="1"/>
  <c r="AA45" i="2"/>
  <c r="AD45" i="2" s="1"/>
  <c r="AI45" i="2" s="1"/>
  <c r="AA44" i="2"/>
  <c r="AE44" i="2" s="1"/>
  <c r="AJ44" i="2" s="1"/>
  <c r="AA43" i="2"/>
  <c r="AE43" i="2" s="1"/>
  <c r="AJ43" i="2" s="1"/>
  <c r="AA42" i="2"/>
  <c r="AE42" i="2" s="1"/>
  <c r="AJ42" i="2" s="1"/>
  <c r="AA41" i="2"/>
  <c r="AC41" i="2" s="1"/>
  <c r="AH41" i="2" s="1"/>
  <c r="AA40" i="2"/>
  <c r="AD40" i="2" s="1"/>
  <c r="AI40" i="2" s="1"/>
  <c r="AA39" i="2"/>
  <c r="AC39" i="2" s="1"/>
  <c r="AH39" i="2" s="1"/>
  <c r="AA38" i="2"/>
  <c r="AB38" i="2" s="1"/>
  <c r="AG38" i="2" s="1"/>
  <c r="AA37" i="2"/>
  <c r="AC37" i="2"/>
  <c r="AH37" i="2" s="1"/>
  <c r="AA36" i="2"/>
  <c r="AE36" i="2" s="1"/>
  <c r="AJ36" i="2" s="1"/>
  <c r="AA35" i="2"/>
  <c r="AB35" i="2" s="1"/>
  <c r="AG35" i="2" s="1"/>
  <c r="AA34" i="2"/>
  <c r="AD34" i="2" s="1"/>
  <c r="AI34" i="2" s="1"/>
  <c r="AA59" i="1"/>
  <c r="AD59" i="1" s="1"/>
  <c r="AI59" i="1" s="1"/>
  <c r="AA60" i="1"/>
  <c r="AE60" i="1" s="1"/>
  <c r="AJ60" i="1" s="1"/>
  <c r="AA61" i="1"/>
  <c r="AB61" i="1" s="1"/>
  <c r="AG61" i="1" s="1"/>
  <c r="AA62" i="1"/>
  <c r="AE62" i="1" s="1"/>
  <c r="AJ62" i="1" s="1"/>
  <c r="AA63" i="1"/>
  <c r="AE63" i="1" s="1"/>
  <c r="AJ63" i="1" s="1"/>
  <c r="AA50" i="1"/>
  <c r="AB50" i="1" s="1"/>
  <c r="AG50" i="1" s="1"/>
  <c r="AA51" i="1"/>
  <c r="AD51" i="1" s="1"/>
  <c r="AI51" i="1" s="1"/>
  <c r="AA52" i="1"/>
  <c r="AC52" i="1" s="1"/>
  <c r="AH52" i="1" s="1"/>
  <c r="AA53" i="1"/>
  <c r="AC53" i="1" s="1"/>
  <c r="AH53" i="1" s="1"/>
  <c r="AA54" i="1"/>
  <c r="AB54" i="1" s="1"/>
  <c r="AG54" i="1" s="1"/>
  <c r="AA55" i="1"/>
  <c r="AC55" i="1" s="1"/>
  <c r="AH55" i="1" s="1"/>
  <c r="D91" i="5" s="1"/>
  <c r="D109" i="5" s="1"/>
  <c r="AA56" i="1"/>
  <c r="AE56" i="1" s="1"/>
  <c r="AJ56" i="1" s="1"/>
  <c r="AA57" i="1"/>
  <c r="AB57" i="1" s="1"/>
  <c r="AG57" i="1" s="1"/>
  <c r="AC57" i="1"/>
  <c r="AH57" i="1" s="1"/>
  <c r="AA58" i="1"/>
  <c r="AE58" i="1" s="1"/>
  <c r="AJ58" i="1" s="1"/>
  <c r="AA49" i="1"/>
  <c r="AE49" i="1" s="1"/>
  <c r="AJ49" i="1" s="1"/>
  <c r="AA42" i="1"/>
  <c r="AC42" i="1" s="1"/>
  <c r="AH42" i="1" s="1"/>
  <c r="AA43" i="1"/>
  <c r="AC43" i="1" s="1"/>
  <c r="AH43" i="1" s="1"/>
  <c r="AA44" i="1"/>
  <c r="AE44" i="1" s="1"/>
  <c r="AJ44" i="1" s="1"/>
  <c r="AA45" i="1"/>
  <c r="AD45" i="1" s="1"/>
  <c r="AI45" i="1" s="1"/>
  <c r="AA46" i="1"/>
  <c r="AC46" i="1" s="1"/>
  <c r="AH46" i="1" s="1"/>
  <c r="AA47" i="1"/>
  <c r="AC47" i="1" s="1"/>
  <c r="AH47" i="1" s="1"/>
  <c r="AA48" i="1"/>
  <c r="AB48" i="1" s="1"/>
  <c r="AG48" i="1" s="1"/>
  <c r="AA35" i="1"/>
  <c r="AC35" i="1" s="1"/>
  <c r="AH35" i="1" s="1"/>
  <c r="AA36" i="1"/>
  <c r="AB36" i="1" s="1"/>
  <c r="AG36" i="1" s="1"/>
  <c r="AA37" i="1"/>
  <c r="AC37" i="1" s="1"/>
  <c r="AH37" i="1" s="1"/>
  <c r="AA38" i="1"/>
  <c r="AE38" i="1" s="1"/>
  <c r="AJ38" i="1" s="1"/>
  <c r="AA39" i="1"/>
  <c r="AB39" i="1" s="1"/>
  <c r="AG39" i="1" s="1"/>
  <c r="AA40" i="1"/>
  <c r="AB40" i="1" s="1"/>
  <c r="AG40" i="1" s="1"/>
  <c r="AA41" i="1"/>
  <c r="AC41" i="1" s="1"/>
  <c r="AH41" i="1" s="1"/>
  <c r="AA34" i="1"/>
  <c r="AE34" i="1" s="1"/>
  <c r="AJ34" i="1" s="1"/>
  <c r="AE59" i="1"/>
  <c r="AJ59" i="1" s="1"/>
  <c r="H67" i="5"/>
  <c r="AE51" i="1"/>
  <c r="AJ51" i="1" s="1"/>
  <c r="AE57" i="1"/>
  <c r="AJ57" i="1" s="1"/>
  <c r="AD57" i="1"/>
  <c r="AI57" i="1" s="1"/>
  <c r="AD56" i="1"/>
  <c r="AI56" i="1" s="1"/>
  <c r="AD62" i="1"/>
  <c r="AI62" i="1" s="1"/>
  <c r="AB59" i="1"/>
  <c r="AG59" i="1" s="1"/>
  <c r="AB35" i="1"/>
  <c r="AG35" i="1" s="1"/>
  <c r="AC60" i="1"/>
  <c r="AH60" i="1" s="1"/>
  <c r="AC58" i="1"/>
  <c r="AH58" i="1" s="1"/>
  <c r="AC56" i="1"/>
  <c r="AH56" i="1" s="1"/>
  <c r="AC50" i="1"/>
  <c r="AH50" i="1" s="1"/>
  <c r="AC36" i="1"/>
  <c r="AH36" i="1" s="1"/>
  <c r="AE61" i="1"/>
  <c r="AJ61" i="1" s="1"/>
  <c r="AE45" i="1"/>
  <c r="AJ45" i="1" s="1"/>
  <c r="AE41" i="1"/>
  <c r="AJ41" i="1" s="1"/>
  <c r="AD35" i="1"/>
  <c r="AI35" i="1" s="1"/>
  <c r="AB60" i="1"/>
  <c r="AG60" i="1" s="1"/>
  <c r="AD63" i="1"/>
  <c r="AI63" i="1" s="1"/>
  <c r="AD61" i="1"/>
  <c r="AI61" i="1" s="1"/>
  <c r="AD49" i="1"/>
  <c r="AI49" i="1" s="1"/>
  <c r="AB56" i="1"/>
  <c r="AG56" i="1" s="1"/>
  <c r="AC61" i="1"/>
  <c r="AH61" i="1" s="1"/>
  <c r="AD52" i="1"/>
  <c r="AI52" i="1" s="1"/>
  <c r="AE33" i="4"/>
  <c r="AD33" i="4"/>
  <c r="AI33" i="4" s="1"/>
  <c r="AC33" i="4"/>
  <c r="AH33" i="4" s="1"/>
  <c r="AD43" i="4"/>
  <c r="AI43" i="4" s="1"/>
  <c r="AD49" i="4"/>
  <c r="AI49" i="4" s="1"/>
  <c r="AD51" i="4"/>
  <c r="AI51" i="4" s="1"/>
  <c r="AD53" i="4"/>
  <c r="AI53" i="4" s="1"/>
  <c r="AD63" i="4"/>
  <c r="AI63" i="4" s="1"/>
  <c r="AD39" i="4"/>
  <c r="AI39" i="4" s="1"/>
  <c r="AD45" i="4"/>
  <c r="AI45" i="4" s="1"/>
  <c r="AD59" i="4"/>
  <c r="AI59" i="4" s="1"/>
  <c r="AB34" i="4"/>
  <c r="AG34" i="4" s="1"/>
  <c r="AE35" i="4"/>
  <c r="AJ35" i="4" s="1"/>
  <c r="AE39" i="4"/>
  <c r="AJ39" i="4" s="1"/>
  <c r="AB40" i="4"/>
  <c r="AG40" i="4" s="1"/>
  <c r="AB42" i="4"/>
  <c r="AG42" i="4" s="1"/>
  <c r="AB44" i="4"/>
  <c r="AG44" i="4" s="1"/>
  <c r="AE45" i="4"/>
  <c r="AJ45" i="4" s="1"/>
  <c r="AE47" i="4"/>
  <c r="AJ47" i="4" s="1"/>
  <c r="AE49" i="4"/>
  <c r="AJ49" i="4" s="1"/>
  <c r="AB50" i="4"/>
  <c r="AG50" i="4" s="1"/>
  <c r="AE51" i="4"/>
  <c r="AJ51" i="4" s="1"/>
  <c r="AE53" i="4"/>
  <c r="AJ53" i="4" s="1"/>
  <c r="AB54" i="4"/>
  <c r="AG54" i="4" s="1"/>
  <c r="AE55" i="4"/>
  <c r="AJ55" i="4" s="1"/>
  <c r="AB56" i="4"/>
  <c r="AG56" i="4" s="1"/>
  <c r="AB58" i="4"/>
  <c r="AG58" i="4" s="1"/>
  <c r="AE59" i="4"/>
  <c r="AJ59" i="4" s="1"/>
  <c r="AB60" i="4"/>
  <c r="AG60" i="4" s="1"/>
  <c r="AE61" i="4"/>
  <c r="AJ61" i="4" s="1"/>
  <c r="AE63" i="4"/>
  <c r="AJ63" i="4" s="1"/>
  <c r="F99" i="5" s="1"/>
  <c r="F117" i="5" s="1"/>
  <c r="AD35" i="4"/>
  <c r="AI35" i="4" s="1"/>
  <c r="AD47" i="4"/>
  <c r="AI47" i="4" s="1"/>
  <c r="AD61" i="4"/>
  <c r="AI61" i="4" s="1"/>
  <c r="AC34" i="4"/>
  <c r="AH34" i="4" s="1"/>
  <c r="AC40" i="4"/>
  <c r="AH40" i="4" s="1"/>
  <c r="AC42" i="4"/>
  <c r="AH42" i="4" s="1"/>
  <c r="AC44" i="4"/>
  <c r="AH44" i="4" s="1"/>
  <c r="AC50" i="4"/>
  <c r="AH50" i="4" s="1"/>
  <c r="AC54" i="4"/>
  <c r="AH54" i="4" s="1"/>
  <c r="AC56" i="4"/>
  <c r="AH56" i="4" s="1"/>
  <c r="AC58" i="4"/>
  <c r="AH58" i="4" s="1"/>
  <c r="AC60" i="4"/>
  <c r="AH60" i="4" s="1"/>
  <c r="AD42" i="4"/>
  <c r="AI42" i="4" s="1"/>
  <c r="AD44" i="4"/>
  <c r="AI44" i="4" s="1"/>
  <c r="AD54" i="4"/>
  <c r="AI54" i="4" s="1"/>
  <c r="AD56" i="4"/>
  <c r="AI56" i="4" s="1"/>
  <c r="AD58" i="4"/>
  <c r="AI58" i="4" s="1"/>
  <c r="AD34" i="4"/>
  <c r="AI34" i="4" s="1"/>
  <c r="AD40" i="4"/>
  <c r="AI40" i="4" s="1"/>
  <c r="AD60" i="4"/>
  <c r="AI60" i="4" s="1"/>
  <c r="AB35" i="4"/>
  <c r="AG35" i="4" s="1"/>
  <c r="AB41" i="4"/>
  <c r="AG41" i="4" s="1"/>
  <c r="AB45" i="4"/>
  <c r="AG45" i="4" s="1"/>
  <c r="AB47" i="4"/>
  <c r="AG47" i="4" s="1"/>
  <c r="AB49" i="4"/>
  <c r="AG49" i="4" s="1"/>
  <c r="AE50" i="4"/>
  <c r="AJ50" i="4" s="1"/>
  <c r="AB51" i="4"/>
  <c r="AG51" i="4" s="1"/>
  <c r="AB53" i="4"/>
  <c r="AG53" i="4" s="1"/>
  <c r="AB55" i="4"/>
  <c r="AG55" i="4" s="1"/>
  <c r="AB59" i="4"/>
  <c r="AG59" i="4" s="1"/>
  <c r="AB61" i="4"/>
  <c r="AG61" i="4" s="1"/>
  <c r="AE62" i="4"/>
  <c r="AJ62" i="4" s="1"/>
  <c r="AB63" i="4"/>
  <c r="AG63" i="4" s="1"/>
  <c r="AD52" i="3"/>
  <c r="AI52" i="3" s="1"/>
  <c r="AD54" i="3"/>
  <c r="AI54" i="3" s="1"/>
  <c r="AD56" i="3"/>
  <c r="AI56" i="3" s="1"/>
  <c r="AD36" i="3"/>
  <c r="AI36" i="3" s="1"/>
  <c r="AD46" i="3"/>
  <c r="AI46" i="3" s="1"/>
  <c r="AD58" i="3"/>
  <c r="AI58" i="3" s="1"/>
  <c r="AE34" i="3"/>
  <c r="AJ34" i="3" s="1"/>
  <c r="AE36" i="3"/>
  <c r="AJ36" i="3" s="1"/>
  <c r="AB37" i="3"/>
  <c r="AG37" i="3" s="1"/>
  <c r="AE40" i="3"/>
  <c r="AJ40" i="3" s="1"/>
  <c r="AB41" i="3"/>
  <c r="AG41" i="3" s="1"/>
  <c r="AE42" i="3"/>
  <c r="AJ42" i="3" s="1"/>
  <c r="AE44" i="3"/>
  <c r="AJ44" i="3" s="1"/>
  <c r="AB45" i="3"/>
  <c r="AG45" i="3" s="1"/>
  <c r="AE46" i="3"/>
  <c r="AJ46" i="3" s="1"/>
  <c r="AE48" i="3"/>
  <c r="AJ48" i="3" s="1"/>
  <c r="AE52" i="3"/>
  <c r="AJ52" i="3" s="1"/>
  <c r="AB53" i="3"/>
  <c r="AG53" i="3" s="1"/>
  <c r="AE54" i="3"/>
  <c r="AJ54" i="3" s="1"/>
  <c r="AB57" i="3"/>
  <c r="AG57" i="3" s="1"/>
  <c r="AE58" i="3"/>
  <c r="AJ58" i="3" s="1"/>
  <c r="AE60" i="3"/>
  <c r="AJ60" i="3" s="1"/>
  <c r="AB61" i="3"/>
  <c r="AG61" i="3" s="1"/>
  <c r="AE62" i="3"/>
  <c r="AJ62" i="3" s="1"/>
  <c r="AD34" i="3"/>
  <c r="AI34" i="3" s="1"/>
  <c r="AD40" i="3"/>
  <c r="AI40" i="3" s="1"/>
  <c r="AD42" i="3"/>
  <c r="AI42" i="3" s="1"/>
  <c r="AD48" i="3"/>
  <c r="AI48" i="3" s="1"/>
  <c r="AD60" i="3"/>
  <c r="AI60" i="3" s="1"/>
  <c r="AC35" i="3"/>
  <c r="AH35" i="3" s="1"/>
  <c r="AC43" i="3"/>
  <c r="AH43" i="3" s="1"/>
  <c r="AC51" i="3"/>
  <c r="AH51" i="3" s="1"/>
  <c r="AC59" i="3"/>
  <c r="AH59" i="3" s="1"/>
  <c r="AD35" i="3"/>
  <c r="AI35" i="3" s="1"/>
  <c r="AB34" i="3"/>
  <c r="AG34" i="3" s="1"/>
  <c r="AB36" i="3"/>
  <c r="AG36" i="3" s="1"/>
  <c r="AB40" i="3"/>
  <c r="AG40" i="3" s="1"/>
  <c r="AB42" i="3"/>
  <c r="AG42" i="3" s="1"/>
  <c r="AB44" i="3"/>
  <c r="AG44" i="3" s="1"/>
  <c r="AB46" i="3"/>
  <c r="AG46" i="3" s="1"/>
  <c r="AE47" i="3"/>
  <c r="AJ47" i="3" s="1"/>
  <c r="AB48" i="3"/>
  <c r="AG48" i="3" s="1"/>
  <c r="AE51" i="3"/>
  <c r="AJ51" i="3" s="1"/>
  <c r="AB52" i="3"/>
  <c r="AG52" i="3" s="1"/>
  <c r="AB54" i="3"/>
  <c r="AG54" i="3" s="1"/>
  <c r="AB56" i="3"/>
  <c r="AG56" i="3" s="1"/>
  <c r="AB58" i="3"/>
  <c r="AG58" i="3" s="1"/>
  <c r="AB60" i="3"/>
  <c r="AG60" i="3" s="1"/>
  <c r="AB62" i="3"/>
  <c r="AG62" i="3" s="1"/>
  <c r="AD39" i="2"/>
  <c r="AI39" i="2" s="1"/>
  <c r="AD49" i="2"/>
  <c r="AI49" i="2" s="1"/>
  <c r="AD53" i="2"/>
  <c r="AI53" i="2" s="1"/>
  <c r="AD55" i="2"/>
  <c r="AI55" i="2" s="1"/>
  <c r="AD47" i="2"/>
  <c r="AI47" i="2" s="1"/>
  <c r="AB34" i="2"/>
  <c r="AG34" i="2" s="1"/>
  <c r="AE37" i="2"/>
  <c r="AJ37" i="2" s="1"/>
  <c r="AB40" i="2"/>
  <c r="AG40" i="2" s="1"/>
  <c r="AB42" i="2"/>
  <c r="AG42" i="2" s="1"/>
  <c r="AB44" i="2"/>
  <c r="AG44" i="2" s="1"/>
  <c r="AE47" i="2"/>
  <c r="AJ47" i="2" s="1"/>
  <c r="AE49" i="2"/>
  <c r="AJ49" i="2" s="1"/>
  <c r="AB50" i="2"/>
  <c r="AG50" i="2" s="1"/>
  <c r="AE53" i="2"/>
  <c r="AJ53" i="2" s="1"/>
  <c r="AE55" i="2"/>
  <c r="AJ55" i="2" s="1"/>
  <c r="AB56" i="2"/>
  <c r="AG56" i="2" s="1"/>
  <c r="AB58" i="2"/>
  <c r="AG58" i="2" s="1"/>
  <c r="AB60" i="2"/>
  <c r="AG60" i="2" s="1"/>
  <c r="AE61" i="2"/>
  <c r="AJ61" i="2" s="1"/>
  <c r="AD37" i="2"/>
  <c r="AI37" i="2" s="1"/>
  <c r="AD51" i="2"/>
  <c r="AI51" i="2" s="1"/>
  <c r="AD61" i="2"/>
  <c r="AI61" i="2" s="1"/>
  <c r="AC34" i="2"/>
  <c r="AH34" i="2" s="1"/>
  <c r="AC38" i="2"/>
  <c r="AH38" i="2" s="1"/>
  <c r="AC40" i="2"/>
  <c r="AH40" i="2" s="1"/>
  <c r="AC44" i="2"/>
  <c r="AH44" i="2" s="1"/>
  <c r="AC48" i="2"/>
  <c r="AH48" i="2" s="1"/>
  <c r="AC50" i="2"/>
  <c r="AH50" i="2" s="1"/>
  <c r="AC56" i="2"/>
  <c r="AH56" i="2" s="1"/>
  <c r="AC60" i="2"/>
  <c r="AH60" i="2" s="1"/>
  <c r="AC62" i="2"/>
  <c r="AH62" i="2" s="1"/>
  <c r="AD44" i="2"/>
  <c r="AI44" i="2" s="1"/>
  <c r="AD56" i="2"/>
  <c r="AI56" i="2" s="1"/>
  <c r="AD50" i="2"/>
  <c r="AI50" i="2" s="1"/>
  <c r="AD60" i="2"/>
  <c r="AI60" i="2" s="1"/>
  <c r="AE34" i="2"/>
  <c r="AJ34" i="2" s="1"/>
  <c r="AB37" i="2"/>
  <c r="AG37" i="2" s="1"/>
  <c r="AB39" i="2"/>
  <c r="AG39" i="2" s="1"/>
  <c r="AE40" i="2"/>
  <c r="AJ40" i="2" s="1"/>
  <c r="AB41" i="2"/>
  <c r="AG41" i="2" s="1"/>
  <c r="AB47" i="2"/>
  <c r="AG47" i="2" s="1"/>
  <c r="AB49" i="2"/>
  <c r="AG49" i="2" s="1"/>
  <c r="AB53" i="2"/>
  <c r="AG53" i="2" s="1"/>
  <c r="AB55" i="2"/>
  <c r="AG55" i="2" s="1"/>
  <c r="AB57" i="2"/>
  <c r="AG57" i="2" s="1"/>
  <c r="AB61" i="2"/>
  <c r="AG61" i="2" s="1"/>
  <c r="AB63" i="2"/>
  <c r="AG63" i="2" s="1"/>
  <c r="I67" i="5"/>
  <c r="J67" i="5" s="1"/>
  <c r="K67" i="5" s="1"/>
  <c r="E35" i="5"/>
  <c r="F2" i="1"/>
  <c r="F2" i="2" s="1"/>
  <c r="F2" i="3" s="1"/>
  <c r="F2" i="4" s="1"/>
  <c r="A1" i="5"/>
  <c r="A34" i="5" s="1"/>
  <c r="B5" i="6"/>
  <c r="C5" i="6"/>
  <c r="D5" i="6"/>
  <c r="E5" i="6"/>
  <c r="H68" i="5" s="1"/>
  <c r="H69" i="5" s="1"/>
  <c r="F5" i="6"/>
  <c r="L2" i="5" s="1"/>
  <c r="L3" i="5" s="1"/>
  <c r="G5" i="6"/>
  <c r="M2" i="5" s="1"/>
  <c r="M3" i="5" s="1"/>
  <c r="H5" i="6"/>
  <c r="N2" i="5" s="1"/>
  <c r="N3" i="5" s="1"/>
  <c r="I5" i="6"/>
  <c r="O2" i="5" s="1"/>
  <c r="O3" i="5" s="1"/>
  <c r="J5" i="6"/>
  <c r="K5" i="6"/>
  <c r="H35" i="5" s="1"/>
  <c r="H36" i="5" s="1"/>
  <c r="L5" i="6"/>
  <c r="I35" i="5" s="1"/>
  <c r="I36" i="5" s="1"/>
  <c r="M5" i="6"/>
  <c r="J35" i="5" s="1"/>
  <c r="J36" i="5" s="1"/>
  <c r="N5" i="6"/>
  <c r="K35" i="5" s="1"/>
  <c r="K36" i="5" s="1"/>
  <c r="O5" i="6"/>
  <c r="L35" i="5" s="1"/>
  <c r="L36" i="5" s="1"/>
  <c r="P5" i="6"/>
  <c r="M35" i="5" s="1"/>
  <c r="M36" i="5" s="1"/>
  <c r="Q5" i="6"/>
  <c r="N35" i="5" s="1"/>
  <c r="N36" i="5" s="1"/>
  <c r="R5" i="6"/>
  <c r="O35" i="5" s="1"/>
  <c r="O36" i="5" s="1"/>
  <c r="S5" i="6"/>
  <c r="P35" i="5" s="1"/>
  <c r="P36" i="5" s="1"/>
  <c r="A1" i="1"/>
  <c r="A1" i="3" s="1"/>
  <c r="AA32" i="4"/>
  <c r="AD32" i="4" s="1"/>
  <c r="AI32" i="4" s="1"/>
  <c r="AA31" i="4"/>
  <c r="AC31" i="4" s="1"/>
  <c r="AH31" i="4" s="1"/>
  <c r="AA30" i="4"/>
  <c r="AD30" i="4" s="1"/>
  <c r="AI30" i="4" s="1"/>
  <c r="AA29" i="4"/>
  <c r="AC29" i="4" s="1"/>
  <c r="AH29" i="4" s="1"/>
  <c r="AA28" i="4"/>
  <c r="AB28" i="4" s="1"/>
  <c r="AG28" i="4" s="1"/>
  <c r="AA27" i="4"/>
  <c r="AC27" i="4" s="1"/>
  <c r="AH27" i="4" s="1"/>
  <c r="AA26" i="4"/>
  <c r="AD26" i="4" s="1"/>
  <c r="AI26" i="4" s="1"/>
  <c r="AA25" i="4"/>
  <c r="AC25" i="4"/>
  <c r="AH25" i="4" s="1"/>
  <c r="AA24" i="4"/>
  <c r="AD24" i="4" s="1"/>
  <c r="AI24" i="4" s="1"/>
  <c r="AA23" i="4"/>
  <c r="AA22" i="4"/>
  <c r="AC22" i="4" s="1"/>
  <c r="AH22" i="4" s="1"/>
  <c r="AA21" i="4"/>
  <c r="AC21" i="4" s="1"/>
  <c r="AH21" i="4" s="1"/>
  <c r="AA20" i="4"/>
  <c r="AC20" i="4" s="1"/>
  <c r="AH20" i="4" s="1"/>
  <c r="AA19" i="4"/>
  <c r="AC19" i="4" s="1"/>
  <c r="AH19" i="4" s="1"/>
  <c r="AA18" i="4"/>
  <c r="AC18" i="4" s="1"/>
  <c r="AH18" i="4" s="1"/>
  <c r="AA17" i="4"/>
  <c r="AC17" i="4" s="1"/>
  <c r="AH17" i="4" s="1"/>
  <c r="AA16" i="4"/>
  <c r="AD16" i="4"/>
  <c r="AI16" i="4" s="1"/>
  <c r="AA15" i="4"/>
  <c r="AC15" i="4" s="1"/>
  <c r="AH15" i="4" s="1"/>
  <c r="AA14" i="4"/>
  <c r="AD14" i="4" s="1"/>
  <c r="AI14" i="4" s="1"/>
  <c r="AA13" i="4"/>
  <c r="AC13" i="4" s="1"/>
  <c r="AH13" i="4" s="1"/>
  <c r="AA12" i="4"/>
  <c r="AC12" i="4" s="1"/>
  <c r="AH12" i="4" s="1"/>
  <c r="AA11" i="4"/>
  <c r="AC11" i="4" s="1"/>
  <c r="AH11" i="4" s="1"/>
  <c r="AA10" i="4"/>
  <c r="AB10" i="4" s="1"/>
  <c r="AG10" i="4" s="1"/>
  <c r="AA9" i="4"/>
  <c r="AC9" i="4" s="1"/>
  <c r="AH9" i="4" s="1"/>
  <c r="AA8" i="4"/>
  <c r="AD8" i="4" s="1"/>
  <c r="AI8" i="4" s="1"/>
  <c r="AA7" i="4"/>
  <c r="AE7" i="4" s="1"/>
  <c r="AJ7" i="4" s="1"/>
  <c r="AC7" i="4"/>
  <c r="AH7" i="4" s="1"/>
  <c r="AA6" i="4"/>
  <c r="AE6" i="4" s="1"/>
  <c r="AJ6" i="4" s="1"/>
  <c r="AA5" i="4"/>
  <c r="AA4" i="4"/>
  <c r="AC4" i="4" s="1"/>
  <c r="AH4" i="4" s="1"/>
  <c r="AA32" i="3"/>
  <c r="AC32" i="3" s="1"/>
  <c r="AH32" i="3" s="1"/>
  <c r="AA31" i="3"/>
  <c r="AD31" i="3" s="1"/>
  <c r="AI31" i="3" s="1"/>
  <c r="AA30" i="3"/>
  <c r="AB30" i="3" s="1"/>
  <c r="AG30" i="3" s="1"/>
  <c r="AA29" i="3"/>
  <c r="AE29" i="3" s="1"/>
  <c r="AJ29" i="3" s="1"/>
  <c r="AA28" i="3"/>
  <c r="AA27" i="3"/>
  <c r="AE27" i="3" s="1"/>
  <c r="AJ27" i="3" s="1"/>
  <c r="AA26" i="3"/>
  <c r="AB26" i="3" s="1"/>
  <c r="AG26" i="3" s="1"/>
  <c r="AA25" i="3"/>
  <c r="AE25" i="3" s="1"/>
  <c r="AJ25" i="3" s="1"/>
  <c r="AA24" i="3"/>
  <c r="AC24" i="3" s="1"/>
  <c r="AH24" i="3" s="1"/>
  <c r="AA23" i="3"/>
  <c r="AE23" i="3"/>
  <c r="AJ23" i="3" s="1"/>
  <c r="AA22" i="3"/>
  <c r="AC22" i="3" s="1"/>
  <c r="AH22" i="3" s="1"/>
  <c r="AA21" i="3"/>
  <c r="AE21" i="3" s="1"/>
  <c r="AJ21" i="3" s="1"/>
  <c r="AA20" i="3"/>
  <c r="AC20" i="3" s="1"/>
  <c r="AH20" i="3" s="1"/>
  <c r="AA19" i="3"/>
  <c r="AE19" i="3" s="1"/>
  <c r="AJ19" i="3" s="1"/>
  <c r="AA18" i="3"/>
  <c r="AC18" i="3" s="1"/>
  <c r="AH18" i="3" s="1"/>
  <c r="AA17" i="3"/>
  <c r="AE17" i="3" s="1"/>
  <c r="AJ17" i="3" s="1"/>
  <c r="AA16" i="3"/>
  <c r="AC16" i="3" s="1"/>
  <c r="AH16" i="3" s="1"/>
  <c r="AA15" i="3"/>
  <c r="AE15" i="3" s="1"/>
  <c r="AJ15" i="3" s="1"/>
  <c r="AA14" i="3"/>
  <c r="AC14" i="3" s="1"/>
  <c r="AH14" i="3" s="1"/>
  <c r="AA13" i="3"/>
  <c r="AD13" i="3" s="1"/>
  <c r="AI13" i="3" s="1"/>
  <c r="AA12" i="3"/>
  <c r="AE12" i="3" s="1"/>
  <c r="AJ12" i="3" s="1"/>
  <c r="AA11" i="3"/>
  <c r="AE11" i="3" s="1"/>
  <c r="AJ11" i="3" s="1"/>
  <c r="AA10" i="3"/>
  <c r="AA9" i="3"/>
  <c r="AC9" i="3" s="1"/>
  <c r="AH9" i="3" s="1"/>
  <c r="AA8" i="3"/>
  <c r="AD8" i="3" s="1"/>
  <c r="AI8" i="3" s="1"/>
  <c r="AA7" i="3"/>
  <c r="AC7" i="3" s="1"/>
  <c r="AH7" i="3" s="1"/>
  <c r="AA6" i="3"/>
  <c r="AE6" i="3" s="1"/>
  <c r="AJ6" i="3" s="1"/>
  <c r="AA5" i="3"/>
  <c r="AC5" i="3"/>
  <c r="AH5" i="3" s="1"/>
  <c r="AA4" i="3"/>
  <c r="AD4" i="3" s="1"/>
  <c r="AI4" i="3" s="1"/>
  <c r="AA33" i="2"/>
  <c r="AC33" i="2" s="1"/>
  <c r="AH33" i="2" s="1"/>
  <c r="AA32" i="2"/>
  <c r="AD32" i="2" s="1"/>
  <c r="AI32" i="2" s="1"/>
  <c r="AA31" i="2"/>
  <c r="AC31" i="2" s="1"/>
  <c r="AH31" i="2" s="1"/>
  <c r="AA30" i="2"/>
  <c r="AE30" i="2" s="1"/>
  <c r="AJ30" i="2" s="1"/>
  <c r="AA29" i="2"/>
  <c r="AD29" i="2" s="1"/>
  <c r="AI29" i="2" s="1"/>
  <c r="AA28" i="2"/>
  <c r="AA27" i="2"/>
  <c r="AE27" i="2" s="1"/>
  <c r="AJ27" i="2" s="1"/>
  <c r="AA26" i="2"/>
  <c r="AE26" i="2" s="1"/>
  <c r="AJ26" i="2" s="1"/>
  <c r="AA25" i="2"/>
  <c r="AC25" i="2" s="1"/>
  <c r="AH25" i="2" s="1"/>
  <c r="AA24" i="2"/>
  <c r="AE24" i="2" s="1"/>
  <c r="AJ24" i="2" s="1"/>
  <c r="AA23" i="2"/>
  <c r="AC23" i="2" s="1"/>
  <c r="AH23" i="2" s="1"/>
  <c r="AA22" i="2"/>
  <c r="AE22" i="2" s="1"/>
  <c r="AJ22" i="2" s="1"/>
  <c r="AA21" i="2"/>
  <c r="AE21" i="2" s="1"/>
  <c r="AJ21" i="2" s="1"/>
  <c r="AA20" i="2"/>
  <c r="AE20" i="2" s="1"/>
  <c r="AJ20" i="2" s="1"/>
  <c r="AA19" i="2"/>
  <c r="AC19" i="2" s="1"/>
  <c r="AH19" i="2" s="1"/>
  <c r="AA18" i="2"/>
  <c r="AE18" i="2" s="1"/>
  <c r="AJ18" i="2" s="1"/>
  <c r="AA17" i="2"/>
  <c r="AB17" i="2" s="1"/>
  <c r="AG17" i="2" s="1"/>
  <c r="AC17" i="2"/>
  <c r="AH17" i="2" s="1"/>
  <c r="AA16" i="2"/>
  <c r="AA15" i="2"/>
  <c r="AB15" i="2" s="1"/>
  <c r="AG15" i="2" s="1"/>
  <c r="AA14" i="2"/>
  <c r="AD14" i="2" s="1"/>
  <c r="AI14" i="2" s="1"/>
  <c r="AA13" i="2"/>
  <c r="AC13" i="2" s="1"/>
  <c r="AH13" i="2" s="1"/>
  <c r="AA12" i="2"/>
  <c r="AE12" i="2" s="1"/>
  <c r="AJ12" i="2" s="1"/>
  <c r="AA11" i="2"/>
  <c r="AC11" i="2" s="1"/>
  <c r="AH11" i="2" s="1"/>
  <c r="AA10" i="2"/>
  <c r="AA9" i="2"/>
  <c r="AC9" i="2" s="1"/>
  <c r="AH9" i="2" s="1"/>
  <c r="AA8" i="2"/>
  <c r="AD8" i="2" s="1"/>
  <c r="AI8" i="2" s="1"/>
  <c r="AA7" i="2"/>
  <c r="AC7" i="2" s="1"/>
  <c r="AH7" i="2" s="1"/>
  <c r="AA6" i="2"/>
  <c r="AE6" i="2" s="1"/>
  <c r="AJ6" i="2" s="1"/>
  <c r="AA5" i="2"/>
  <c r="AC5" i="2" s="1"/>
  <c r="AH5" i="2" s="1"/>
  <c r="AA4" i="2"/>
  <c r="AE4" i="2" s="1"/>
  <c r="AJ4" i="2" s="1"/>
  <c r="AA20" i="1"/>
  <c r="AB20" i="1" s="1"/>
  <c r="AG20" i="1" s="1"/>
  <c r="AA21" i="1"/>
  <c r="AD21" i="1" s="1"/>
  <c r="AI21" i="1" s="1"/>
  <c r="AA22" i="1"/>
  <c r="AD22" i="1" s="1"/>
  <c r="AI22" i="1" s="1"/>
  <c r="AA23" i="1"/>
  <c r="AB23" i="1" s="1"/>
  <c r="AG23" i="1" s="1"/>
  <c r="AA24" i="1"/>
  <c r="AC24" i="1" s="1"/>
  <c r="AH24" i="1" s="1"/>
  <c r="AA25" i="1"/>
  <c r="AB25" i="1" s="1"/>
  <c r="AG25" i="1" s="1"/>
  <c r="AA26" i="1"/>
  <c r="AE26" i="1" s="1"/>
  <c r="AJ26" i="1" s="1"/>
  <c r="AA27" i="1"/>
  <c r="AD27" i="1" s="1"/>
  <c r="AI27" i="1" s="1"/>
  <c r="AA28" i="1"/>
  <c r="AB28" i="1" s="1"/>
  <c r="AG28" i="1" s="1"/>
  <c r="AA29" i="1"/>
  <c r="AB29" i="1" s="1"/>
  <c r="AG29" i="1" s="1"/>
  <c r="AA30" i="1"/>
  <c r="AC30" i="1" s="1"/>
  <c r="AH30" i="1" s="1"/>
  <c r="AA31" i="1"/>
  <c r="AC31" i="1" s="1"/>
  <c r="AH31" i="1" s="1"/>
  <c r="AA32" i="1"/>
  <c r="AE32" i="1" s="1"/>
  <c r="AJ32" i="1" s="1"/>
  <c r="AA33" i="1"/>
  <c r="AD33" i="1" s="1"/>
  <c r="AI33" i="1" s="1"/>
  <c r="AA19" i="1"/>
  <c r="AC19" i="1" s="1"/>
  <c r="AH19" i="1" s="1"/>
  <c r="AA18" i="1"/>
  <c r="AD18" i="1" s="1"/>
  <c r="AI18" i="1" s="1"/>
  <c r="AA13" i="1"/>
  <c r="AC13" i="1" s="1"/>
  <c r="AH13" i="1" s="1"/>
  <c r="AA14" i="1"/>
  <c r="AD14" i="1" s="1"/>
  <c r="AI14" i="1" s="1"/>
  <c r="AA15" i="1"/>
  <c r="AD15" i="1" s="1"/>
  <c r="AI15" i="1" s="1"/>
  <c r="AA16" i="1"/>
  <c r="AB16" i="1" s="1"/>
  <c r="AG16" i="1" s="1"/>
  <c r="AA17" i="1"/>
  <c r="AD17" i="1" s="1"/>
  <c r="AI17" i="1" s="1"/>
  <c r="AA5" i="1"/>
  <c r="AD5" i="1" s="1"/>
  <c r="AI5" i="1" s="1"/>
  <c r="AA6" i="1"/>
  <c r="AC6" i="1" s="1"/>
  <c r="AH6" i="1" s="1"/>
  <c r="AA7" i="1"/>
  <c r="AB7" i="1" s="1"/>
  <c r="AG7" i="1" s="1"/>
  <c r="AA8" i="1"/>
  <c r="AB8" i="1" s="1"/>
  <c r="AG8" i="1" s="1"/>
  <c r="AA9" i="1"/>
  <c r="AB9" i="1" s="1"/>
  <c r="AG9" i="1" s="1"/>
  <c r="AA10" i="1"/>
  <c r="AC10" i="1" s="1"/>
  <c r="AH10" i="1" s="1"/>
  <c r="AA11" i="1"/>
  <c r="AC11" i="1" s="1"/>
  <c r="AH11" i="1" s="1"/>
  <c r="AA12" i="1"/>
  <c r="AD12" i="1" s="1"/>
  <c r="AI12" i="1" s="1"/>
  <c r="AA4" i="1"/>
  <c r="AE4" i="1" s="1"/>
  <c r="AJ4" i="1" s="1"/>
  <c r="AB30" i="1"/>
  <c r="AG30" i="1" s="1"/>
  <c r="AC26" i="1"/>
  <c r="AH26" i="1" s="1"/>
  <c r="AE14" i="1"/>
  <c r="AJ14" i="1" s="1"/>
  <c r="AD7" i="4"/>
  <c r="AI7" i="4" s="1"/>
  <c r="AD9" i="4"/>
  <c r="AI9" i="4" s="1"/>
  <c r="AD15" i="4"/>
  <c r="AI15" i="4" s="1"/>
  <c r="AD17" i="4"/>
  <c r="AI17" i="4" s="1"/>
  <c r="AD23" i="4"/>
  <c r="AI23" i="4" s="1"/>
  <c r="AD31" i="4"/>
  <c r="AI31" i="4" s="1"/>
  <c r="AD25" i="4"/>
  <c r="AI25" i="4" s="1"/>
  <c r="AD27" i="4"/>
  <c r="AI27" i="4" s="1"/>
  <c r="AE5" i="4"/>
  <c r="AJ5" i="4" s="1"/>
  <c r="AB12" i="4"/>
  <c r="AG12" i="4" s="1"/>
  <c r="AE15" i="4"/>
  <c r="AJ15" i="4" s="1"/>
  <c r="AE17" i="4"/>
  <c r="AJ17" i="4" s="1"/>
  <c r="AE19" i="4"/>
  <c r="AJ19" i="4" s="1"/>
  <c r="AE25" i="4"/>
  <c r="AJ25" i="4" s="1"/>
  <c r="AE27" i="4"/>
  <c r="AJ27" i="4" s="1"/>
  <c r="AE29" i="4"/>
  <c r="AJ29" i="4" s="1"/>
  <c r="AE31" i="4"/>
  <c r="AJ31" i="4" s="1"/>
  <c r="AB7" i="4"/>
  <c r="AG7" i="4" s="1"/>
  <c r="AB9" i="4"/>
  <c r="AG9" i="4" s="1"/>
  <c r="AB15" i="4"/>
  <c r="AG15" i="4" s="1"/>
  <c r="AB17" i="4"/>
  <c r="AG17" i="4" s="1"/>
  <c r="AB23" i="4"/>
  <c r="AG23" i="4" s="1"/>
  <c r="AB25" i="4"/>
  <c r="AG25" i="4" s="1"/>
  <c r="AB27" i="4"/>
  <c r="AG27" i="4" s="1"/>
  <c r="AB31" i="4"/>
  <c r="AG31" i="4" s="1"/>
  <c r="AE7" i="3"/>
  <c r="AJ7" i="3" s="1"/>
  <c r="AE14" i="3"/>
  <c r="AJ14" i="3" s="1"/>
  <c r="AE16" i="3"/>
  <c r="AJ16" i="3" s="1"/>
  <c r="AE20" i="3"/>
  <c r="AJ20" i="3" s="1"/>
  <c r="AE24" i="3"/>
  <c r="AJ24" i="3" s="1"/>
  <c r="AE30" i="3"/>
  <c r="AJ30" i="3" s="1"/>
  <c r="AE32" i="3"/>
  <c r="AJ32" i="3" s="1"/>
  <c r="AD6" i="3"/>
  <c r="AI6" i="3" s="1"/>
  <c r="AD15" i="3"/>
  <c r="AI15" i="3" s="1"/>
  <c r="AD27" i="3"/>
  <c r="AI27" i="3" s="1"/>
  <c r="AB16" i="3"/>
  <c r="AG16" i="3" s="1"/>
  <c r="AB20" i="3"/>
  <c r="AG20" i="3" s="1"/>
  <c r="AB24" i="3"/>
  <c r="AG24" i="3" s="1"/>
  <c r="AB28" i="3"/>
  <c r="AG28" i="3" s="1"/>
  <c r="AB32" i="3"/>
  <c r="AG32" i="3" s="1"/>
  <c r="AB4" i="2"/>
  <c r="AG4" i="2" s="1"/>
  <c r="AE5" i="2"/>
  <c r="AJ5" i="2" s="1"/>
  <c r="AE9" i="2"/>
  <c r="AJ9" i="2" s="1"/>
  <c r="AE13" i="2"/>
  <c r="AJ13" i="2" s="1"/>
  <c r="AE17" i="2"/>
  <c r="AJ17" i="2" s="1"/>
  <c r="AB18" i="2"/>
  <c r="AG18" i="2" s="1"/>
  <c r="AB22" i="2"/>
  <c r="AG22" i="2" s="1"/>
  <c r="AE25" i="2"/>
  <c r="AJ25" i="2" s="1"/>
  <c r="AB28" i="2"/>
  <c r="AG28" i="2" s="1"/>
  <c r="AE33" i="2"/>
  <c r="AJ33" i="2" s="1"/>
  <c r="AC10" i="2"/>
  <c r="AH10" i="2" s="1"/>
  <c r="AC16" i="2"/>
  <c r="AH16" i="2" s="1"/>
  <c r="AC22" i="2"/>
  <c r="AH22" i="2" s="1"/>
  <c r="AD22" i="2"/>
  <c r="AI22" i="2" s="1"/>
  <c r="AD10" i="2"/>
  <c r="AI10" i="2" s="1"/>
  <c r="AB5" i="2"/>
  <c r="AG5" i="2" s="1"/>
  <c r="AB7" i="2"/>
  <c r="AG7" i="2" s="1"/>
  <c r="AB9" i="2"/>
  <c r="AG9" i="2" s="1"/>
  <c r="AB13" i="2"/>
  <c r="AG13" i="2" s="1"/>
  <c r="AB21" i="2"/>
  <c r="AG21" i="2" s="1"/>
  <c r="AB25" i="2"/>
  <c r="AG25" i="2" s="1"/>
  <c r="AB33" i="2"/>
  <c r="AG33" i="2" s="1"/>
  <c r="A1" i="2"/>
  <c r="H2" i="5"/>
  <c r="H3" i="5" s="1"/>
  <c r="I2" i="5"/>
  <c r="I3" i="5" s="1"/>
  <c r="J2" i="5"/>
  <c r="J3" i="5" s="1"/>
  <c r="K2" i="5"/>
  <c r="K3" i="5" s="1"/>
  <c r="P2" i="5"/>
  <c r="P3" i="5" s="1"/>
  <c r="A1" i="4"/>
  <c r="H1" i="4"/>
  <c r="H1" i="2"/>
  <c r="H1" i="1"/>
  <c r="AE31" i="2"/>
  <c r="AJ31" i="2" s="1"/>
  <c r="AE19" i="2"/>
  <c r="AJ19" i="2" s="1"/>
  <c r="AD31" i="2"/>
  <c r="AI31" i="2" s="1"/>
  <c r="AC21" i="3"/>
  <c r="AH21" i="3" s="1"/>
  <c r="AE18" i="3"/>
  <c r="AJ18" i="3" s="1"/>
  <c r="AE10" i="3"/>
  <c r="AJ10" i="3" s="1"/>
  <c r="AD5" i="4"/>
  <c r="AI5" i="4" s="1"/>
  <c r="AE21" i="4"/>
  <c r="AJ21" i="4" s="1"/>
  <c r="AE9" i="4"/>
  <c r="AJ9" i="4" s="1"/>
  <c r="AB4" i="4"/>
  <c r="AG4" i="4" s="1"/>
  <c r="AB27" i="2"/>
  <c r="AG27" i="2" s="1"/>
  <c r="AB19" i="2"/>
  <c r="AG19" i="2" s="1"/>
  <c r="AB16" i="4"/>
  <c r="AG16" i="4" s="1"/>
  <c r="AC20" i="1"/>
  <c r="AH20" i="1" s="1"/>
  <c r="AB31" i="2"/>
  <c r="AG31" i="2" s="1"/>
  <c r="AB23" i="2"/>
  <c r="AG23" i="2" s="1"/>
  <c r="AD4" i="2"/>
  <c r="AI4" i="2" s="1"/>
  <c r="AC28" i="2"/>
  <c r="AH28" i="2" s="1"/>
  <c r="AC4" i="2"/>
  <c r="AH4" i="2" s="1"/>
  <c r="AE23" i="2"/>
  <c r="AJ23" i="2" s="1"/>
  <c r="AE7" i="2"/>
  <c r="AJ7" i="2" s="1"/>
  <c r="AB18" i="3"/>
  <c r="AG18" i="3" s="1"/>
  <c r="AE9" i="3"/>
  <c r="AJ9" i="3" s="1"/>
  <c r="AB29" i="4"/>
  <c r="AG29" i="4" s="1"/>
  <c r="AB21" i="4"/>
  <c r="AG21" i="4" s="1"/>
  <c r="AB13" i="4"/>
  <c r="AG13" i="4" s="1"/>
  <c r="AB32" i="4"/>
  <c r="AG32" i="4" s="1"/>
  <c r="AE13" i="4"/>
  <c r="AJ13" i="4" s="1"/>
  <c r="AB8" i="4"/>
  <c r="AG8" i="4" s="1"/>
  <c r="AD21" i="4"/>
  <c r="AI21" i="4" s="1"/>
  <c r="AD28" i="4"/>
  <c r="AI28" i="4" s="1"/>
  <c r="AC30" i="2"/>
  <c r="AH30" i="2" s="1"/>
  <c r="AC12" i="2"/>
  <c r="AH12" i="2" s="1"/>
  <c r="AC29" i="3"/>
  <c r="AH29" i="3" s="1"/>
  <c r="AC6" i="4"/>
  <c r="AH6" i="4" s="1"/>
  <c r="AD11" i="1"/>
  <c r="AI11" i="1" s="1"/>
  <c r="AD18" i="4"/>
  <c r="AI18" i="4" s="1"/>
  <c r="AB30" i="2"/>
  <c r="AG30" i="2" s="1"/>
  <c r="AD29" i="3"/>
  <c r="AI29" i="3" s="1"/>
  <c r="AD12" i="4"/>
  <c r="AI12" i="4" s="1"/>
  <c r="AE5" i="1"/>
  <c r="AJ5" i="1" s="1"/>
  <c r="AD23" i="3"/>
  <c r="AI23" i="3" s="1"/>
  <c r="AB24" i="4"/>
  <c r="AG24" i="4" s="1"/>
  <c r="AD18" i="2"/>
  <c r="AI18" i="2" s="1"/>
  <c r="AD12" i="2"/>
  <c r="AI12" i="2" s="1"/>
  <c r="AC18" i="2"/>
  <c r="AH18" i="2" s="1"/>
  <c r="AB12" i="2"/>
  <c r="AG12" i="2" s="1"/>
  <c r="AC6" i="3"/>
  <c r="AH6" i="3" s="1"/>
  <c r="AC30" i="4"/>
  <c r="AH30" i="4" s="1"/>
  <c r="AD7" i="1"/>
  <c r="AI7" i="1" s="1"/>
  <c r="AC26" i="2"/>
  <c r="AH26" i="2" s="1"/>
  <c r="AC14" i="2"/>
  <c r="AH14" i="2" s="1"/>
  <c r="AC25" i="3"/>
  <c r="AH25" i="3" s="1"/>
  <c r="AE13" i="3"/>
  <c r="AJ13" i="3" s="1"/>
  <c r="AC14" i="4"/>
  <c r="AH14" i="4" s="1"/>
  <c r="AE8" i="2"/>
  <c r="AJ8" i="2" s="1"/>
  <c r="AB32" i="2"/>
  <c r="AG32" i="2" s="1"/>
  <c r="AB26" i="2"/>
  <c r="AG26" i="2" s="1"/>
  <c r="AB20" i="2"/>
  <c r="AG20" i="2" s="1"/>
  <c r="AB14" i="2"/>
  <c r="AG14" i="2" s="1"/>
  <c r="AB8" i="2"/>
  <c r="AG8" i="2" s="1"/>
  <c r="AD19" i="3"/>
  <c r="AI19" i="3" s="1"/>
  <c r="AD26" i="2"/>
  <c r="AI26" i="2" s="1"/>
  <c r="AC32" i="2"/>
  <c r="AH32" i="2" s="1"/>
  <c r="AC8" i="2"/>
  <c r="AH8" i="2" s="1"/>
  <c r="AC13" i="3"/>
  <c r="AH13" i="3" s="1"/>
  <c r="AE32" i="2"/>
  <c r="AJ32" i="2" s="1"/>
  <c r="AE14" i="2"/>
  <c r="AJ14" i="2" s="1"/>
  <c r="AE31" i="3"/>
  <c r="AJ31" i="3" s="1"/>
  <c r="AD32" i="1"/>
  <c r="AI32" i="1" s="1"/>
  <c r="AE30" i="1"/>
  <c r="AJ30" i="1" s="1"/>
  <c r="AE18" i="1"/>
  <c r="AJ18" i="1" s="1"/>
  <c r="AD31" i="1"/>
  <c r="AI31" i="1" s="1"/>
  <c r="AC32" i="1"/>
  <c r="AH32" i="1" s="1"/>
  <c r="AE11" i="1"/>
  <c r="AJ11" i="1" s="1"/>
  <c r="AB11" i="1"/>
  <c r="AG11" i="1" s="1"/>
  <c r="AD23" i="1"/>
  <c r="AI23" i="1" s="1"/>
  <c r="AB24" i="1"/>
  <c r="AG24" i="1" s="1"/>
  <c r="AE12" i="1"/>
  <c r="AJ12" i="1" s="1"/>
  <c r="AE6" i="1"/>
  <c r="AJ6" i="1" s="1"/>
  <c r="AC23" i="1"/>
  <c r="AH23" i="1" s="1"/>
  <c r="AD20" i="1"/>
  <c r="AI20" i="1" s="1"/>
  <c r="AB18" i="1"/>
  <c r="AG18" i="1" s="1"/>
  <c r="AC18" i="1"/>
  <c r="AH18" i="1" s="1"/>
  <c r="AD28" i="3"/>
  <c r="AI28" i="3" s="1"/>
  <c r="AE24" i="1"/>
  <c r="AJ24" i="1" s="1"/>
  <c r="AB32" i="1"/>
  <c r="AG32" i="1" s="1"/>
  <c r="AB12" i="1"/>
  <c r="AG12" i="1" s="1"/>
  <c r="AE22" i="1"/>
  <c r="AJ22" i="1" s="1"/>
  <c r="AD19" i="1"/>
  <c r="AI19" i="1" s="1"/>
  <c r="AB26" i="1"/>
  <c r="AG26" i="1" s="1"/>
  <c r="AB22" i="1"/>
  <c r="AG22" i="1" s="1"/>
  <c r="AE20" i="1"/>
  <c r="AJ20" i="1" s="1"/>
  <c r="AE29" i="1"/>
  <c r="AJ29" i="1" s="1"/>
  <c r="AD6" i="1"/>
  <c r="AI6" i="1" s="1"/>
  <c r="AE27" i="1"/>
  <c r="AJ27" i="1" s="1"/>
  <c r="AD5" i="3"/>
  <c r="AI5" i="3" s="1"/>
  <c r="AD9" i="3"/>
  <c r="AI9" i="3" s="1"/>
  <c r="AD12" i="3"/>
  <c r="AI12" i="3" s="1"/>
  <c r="AD16" i="3"/>
  <c r="AI16" i="3" s="1"/>
  <c r="AD20" i="3"/>
  <c r="AI20" i="3" s="1"/>
  <c r="AD24" i="3"/>
  <c r="AI24" i="3" s="1"/>
  <c r="AD30" i="1"/>
  <c r="AI30" i="1" s="1"/>
  <c r="AC8" i="1"/>
  <c r="AH8" i="1" s="1"/>
  <c r="AE8" i="1"/>
  <c r="AJ8" i="1" s="1"/>
  <c r="AC27" i="1"/>
  <c r="AH27" i="1" s="1"/>
  <c r="AE23" i="1"/>
  <c r="AJ23" i="1" s="1"/>
  <c r="AE7" i="1"/>
  <c r="AJ7" i="1" s="1"/>
  <c r="AB13" i="1"/>
  <c r="AG13" i="1" s="1"/>
  <c r="AB27" i="1"/>
  <c r="AG27" i="1" s="1"/>
  <c r="AD7" i="3"/>
  <c r="AI7" i="3" s="1"/>
  <c r="AD10" i="3"/>
  <c r="AI10" i="3" s="1"/>
  <c r="AD14" i="3"/>
  <c r="AI14" i="3" s="1"/>
  <c r="AD18" i="3"/>
  <c r="AI18" i="3" s="1"/>
  <c r="AD22" i="3"/>
  <c r="AI22" i="3" s="1"/>
  <c r="AE28" i="1"/>
  <c r="AJ28" i="1" s="1"/>
  <c r="AE17" i="1"/>
  <c r="AJ17" i="1" s="1"/>
  <c r="AE13" i="1"/>
  <c r="AJ13" i="1" s="1"/>
  <c r="AD32" i="3"/>
  <c r="AI32" i="3" s="1"/>
  <c r="AD13" i="1"/>
  <c r="AI13" i="1" s="1"/>
  <c r="AE31" i="1"/>
  <c r="AJ31" i="1" s="1"/>
  <c r="AC28" i="1"/>
  <c r="AH28" i="1" s="1"/>
  <c r="AD24" i="1"/>
  <c r="AI24" i="1" s="1"/>
  <c r="AB17" i="1"/>
  <c r="AG17" i="1" s="1"/>
  <c r="AE15" i="1"/>
  <c r="AJ15" i="1" s="1"/>
  <c r="AC7" i="1"/>
  <c r="AH7" i="1" s="1"/>
  <c r="AB6" i="1"/>
  <c r="AG6" i="1" s="1"/>
  <c r="AB15" i="1"/>
  <c r="AG15" i="1" s="1"/>
  <c r="AD28" i="1"/>
  <c r="AI28" i="1" s="1"/>
  <c r="AB10" i="1"/>
  <c r="AG10" i="1" s="1"/>
  <c r="AB19" i="1"/>
  <c r="AG19" i="1" s="1"/>
  <c r="AB31" i="1"/>
  <c r="AG31" i="1" s="1"/>
  <c r="AE16" i="1"/>
  <c r="AJ16" i="1" s="1"/>
  <c r="AD5" i="2"/>
  <c r="AI5" i="2" s="1"/>
  <c r="AD7" i="2"/>
  <c r="AI7" i="2" s="1"/>
  <c r="AD9" i="2"/>
  <c r="AI9" i="2" s="1"/>
  <c r="AD11" i="2"/>
  <c r="AI11" i="2" s="1"/>
  <c r="AD13" i="2"/>
  <c r="AI13" i="2" s="1"/>
  <c r="AD15" i="2"/>
  <c r="AI15" i="2" s="1"/>
  <c r="AD17" i="2"/>
  <c r="AI17" i="2" s="1"/>
  <c r="AD19" i="2"/>
  <c r="AI19" i="2" s="1"/>
  <c r="AD21" i="2"/>
  <c r="AI21" i="2" s="1"/>
  <c r="AD23" i="2"/>
  <c r="AI23" i="2" s="1"/>
  <c r="AD25" i="2"/>
  <c r="AI25" i="2" s="1"/>
  <c r="AD27" i="2"/>
  <c r="AI27" i="2" s="1"/>
  <c r="AD16" i="1"/>
  <c r="AI16" i="1" s="1"/>
  <c r="AD30" i="3"/>
  <c r="AI30" i="3" s="1"/>
  <c r="AD4" i="1"/>
  <c r="AI4" i="1" s="1"/>
  <c r="AC22" i="1"/>
  <c r="AH22" i="1" s="1"/>
  <c r="AE19" i="1"/>
  <c r="AJ19" i="1" s="1"/>
  <c r="AC16" i="1"/>
  <c r="AH16" i="1" s="1"/>
  <c r="AE10" i="1"/>
  <c r="AJ10" i="1" s="1"/>
  <c r="AD10" i="1"/>
  <c r="AI10" i="1" s="1"/>
  <c r="AC15" i="1"/>
  <c r="AH15" i="1" s="1"/>
  <c r="AE21" i="1"/>
  <c r="AJ21" i="1" s="1"/>
  <c r="AB14" i="3"/>
  <c r="AG14" i="3" s="1"/>
  <c r="AB9" i="3"/>
  <c r="AG9" i="3" s="1"/>
  <c r="AB7" i="3"/>
  <c r="AG7" i="3" s="1"/>
  <c r="AE4" i="3"/>
  <c r="AJ4" i="3" s="1"/>
  <c r="AD25" i="3"/>
  <c r="AI25" i="3" s="1"/>
  <c r="AD21" i="3"/>
  <c r="AI21" i="3" s="1"/>
  <c r="AD11" i="3"/>
  <c r="AI11" i="3" s="1"/>
  <c r="AC31" i="3"/>
  <c r="AH31" i="3" s="1"/>
  <c r="AC27" i="3"/>
  <c r="AH27" i="3" s="1"/>
  <c r="AC23" i="3"/>
  <c r="AH23" i="3" s="1"/>
  <c r="AC19" i="3"/>
  <c r="AH19" i="3" s="1"/>
  <c r="AC15" i="3"/>
  <c r="AH15" i="3" s="1"/>
  <c r="AC11" i="3"/>
  <c r="AH11" i="3" s="1"/>
  <c r="AC8" i="3"/>
  <c r="AH8" i="3" s="1"/>
  <c r="AC4" i="3"/>
  <c r="AH4" i="3" s="1"/>
  <c r="AB31" i="3"/>
  <c r="AG31" i="3" s="1"/>
  <c r="AB29" i="3"/>
  <c r="AG29" i="3" s="1"/>
  <c r="AB27" i="3"/>
  <c r="AG27" i="3" s="1"/>
  <c r="AB25" i="3"/>
  <c r="AG25" i="3" s="1"/>
  <c r="AB23" i="3"/>
  <c r="AG23" i="3" s="1"/>
  <c r="AB21" i="3"/>
  <c r="AG21" i="3" s="1"/>
  <c r="AB19" i="3"/>
  <c r="AG19" i="3" s="1"/>
  <c r="AB17" i="3"/>
  <c r="AG17" i="3" s="1"/>
  <c r="AB15" i="3"/>
  <c r="AG15" i="3" s="1"/>
  <c r="AB13" i="3"/>
  <c r="AG13" i="3" s="1"/>
  <c r="AB11" i="3"/>
  <c r="AG11" i="3" s="1"/>
  <c r="AB8" i="3"/>
  <c r="AG8" i="3" s="1"/>
  <c r="AB6" i="3"/>
  <c r="AG6" i="3" s="1"/>
  <c r="AB4" i="3"/>
  <c r="AG4" i="3" s="1"/>
  <c r="AC32" i="4"/>
  <c r="AH32" i="4" s="1"/>
  <c r="AC24" i="4"/>
  <c r="AH24" i="4" s="1"/>
  <c r="AC16" i="4"/>
  <c r="AH16" i="4" s="1"/>
  <c r="AC8" i="4"/>
  <c r="AH8" i="4" s="1"/>
  <c r="AE4" i="4"/>
  <c r="AJ4" i="4" s="1"/>
  <c r="AE8" i="4"/>
  <c r="AJ8" i="4" s="1"/>
  <c r="AE12" i="4"/>
  <c r="AJ12" i="4" s="1"/>
  <c r="AE14" i="4"/>
  <c r="AJ14" i="4" s="1"/>
  <c r="AE16" i="4"/>
  <c r="AJ16" i="4" s="1"/>
  <c r="AE18" i="4"/>
  <c r="AJ18" i="4" s="1"/>
  <c r="F18" i="5" s="1"/>
  <c r="F66" i="5" s="1"/>
  <c r="AE20" i="4"/>
  <c r="AJ20" i="4" s="1"/>
  <c r="AE22" i="4"/>
  <c r="AJ22" i="4" s="1"/>
  <c r="AE24" i="4"/>
  <c r="AJ24" i="4" s="1"/>
  <c r="AE26" i="4"/>
  <c r="AJ26" i="4" s="1"/>
  <c r="AE28" i="4"/>
  <c r="AJ28" i="4" s="1"/>
  <c r="AE32" i="4"/>
  <c r="AB18" i="4"/>
  <c r="AG18" i="4" s="1"/>
  <c r="C18" i="5" s="1"/>
  <c r="C66" i="5" s="1"/>
  <c r="AB6" i="4"/>
  <c r="AG6" i="4" s="1"/>
  <c r="AD20" i="4"/>
  <c r="AI20" i="4" s="1"/>
  <c r="AD4" i="4"/>
  <c r="AI4" i="4" s="1"/>
  <c r="AD10" i="4"/>
  <c r="AI10" i="4" s="1"/>
  <c r="AD22" i="4"/>
  <c r="AI22" i="4" s="1"/>
  <c r="AD6" i="4"/>
  <c r="AI6" i="4" s="1"/>
  <c r="AE10" i="4"/>
  <c r="AJ10" i="4" s="1"/>
  <c r="AE30" i="4"/>
  <c r="AJ30" i="4" s="1"/>
  <c r="F30" i="5" s="1"/>
  <c r="F48" i="5" s="1"/>
  <c r="AC26" i="4"/>
  <c r="AH26" i="4" s="1"/>
  <c r="AC10" i="4"/>
  <c r="AH10" i="4" s="1"/>
  <c r="AB30" i="4"/>
  <c r="AG30" i="4" s="1"/>
  <c r="AB26" i="4"/>
  <c r="AG26" i="4" s="1"/>
  <c r="AB14" i="4"/>
  <c r="AG14" i="4" s="1"/>
  <c r="AD13" i="4"/>
  <c r="AI13" i="4" s="1"/>
  <c r="AD30" i="2" l="1"/>
  <c r="AI30" i="2" s="1"/>
  <c r="D89" i="5"/>
  <c r="D107" i="5" s="1"/>
  <c r="AE36" i="1"/>
  <c r="AJ36" i="1" s="1"/>
  <c r="AD29" i="1"/>
  <c r="AI29" i="1" s="1"/>
  <c r="AD9" i="1"/>
  <c r="AI9" i="1" s="1"/>
  <c r="AE33" i="1"/>
  <c r="AJ33" i="1" s="1"/>
  <c r="AB6" i="2"/>
  <c r="AG6" i="2" s="1"/>
  <c r="AB11" i="2"/>
  <c r="AG11" i="2" s="1"/>
  <c r="AB29" i="2"/>
  <c r="AG29" i="2" s="1"/>
  <c r="AB11" i="4"/>
  <c r="AG11" i="4" s="1"/>
  <c r="AE11" i="4"/>
  <c r="AJ11" i="4" s="1"/>
  <c r="AC14" i="1"/>
  <c r="AH14" i="1" s="1"/>
  <c r="AD36" i="2"/>
  <c r="AI36" i="2" s="1"/>
  <c r="AC58" i="2"/>
  <c r="AH58" i="2" s="1"/>
  <c r="AD41" i="2"/>
  <c r="AI41" i="2" s="1"/>
  <c r="AE50" i="3"/>
  <c r="AJ50" i="3" s="1"/>
  <c r="AD48" i="4"/>
  <c r="AI48" i="4" s="1"/>
  <c r="AB48" i="4"/>
  <c r="AG48" i="4" s="1"/>
  <c r="AD37" i="1"/>
  <c r="AI37" i="1" s="1"/>
  <c r="AB46" i="1"/>
  <c r="AG46" i="1" s="1"/>
  <c r="C82" i="5" s="1"/>
  <c r="B82" i="5" s="1"/>
  <c r="B130" i="5" s="1"/>
  <c r="G130" i="5" s="1"/>
  <c r="H130" i="5" s="1"/>
  <c r="I130" i="5" s="1"/>
  <c r="J130" i="5" s="1"/>
  <c r="K130" i="5" s="1"/>
  <c r="L130" i="5" s="1"/>
  <c r="M130" i="5" s="1"/>
  <c r="N130" i="5" s="1"/>
  <c r="O130" i="5" s="1"/>
  <c r="P130" i="5" s="1"/>
  <c r="AC4" i="1"/>
  <c r="AH4" i="1" s="1"/>
  <c r="AC25" i="1"/>
  <c r="AH25" i="1" s="1"/>
  <c r="AC29" i="1"/>
  <c r="AH29" i="1" s="1"/>
  <c r="AB4" i="1"/>
  <c r="AG4" i="1" s="1"/>
  <c r="AB14" i="1"/>
  <c r="AG14" i="1" s="1"/>
  <c r="AB20" i="4"/>
  <c r="AG20" i="4" s="1"/>
  <c r="AC5" i="1"/>
  <c r="AH5" i="1" s="1"/>
  <c r="AE26" i="3"/>
  <c r="AJ26" i="3" s="1"/>
  <c r="AE22" i="3"/>
  <c r="AJ22" i="3" s="1"/>
  <c r="AD58" i="2"/>
  <c r="AI58" i="2" s="1"/>
  <c r="AE63" i="2"/>
  <c r="AJ63" i="2" s="1"/>
  <c r="AD63" i="2"/>
  <c r="AI63" i="2" s="1"/>
  <c r="AB50" i="3"/>
  <c r="AG50" i="3" s="1"/>
  <c r="AD50" i="3"/>
  <c r="AI50" i="3" s="1"/>
  <c r="AC38" i="4"/>
  <c r="AH38" i="4" s="1"/>
  <c r="AB38" i="4"/>
  <c r="AG38" i="4" s="1"/>
  <c r="AD53" i="1"/>
  <c r="AI53" i="1" s="1"/>
  <c r="AB58" i="1"/>
  <c r="AG58" i="1" s="1"/>
  <c r="AC62" i="1"/>
  <c r="AH62" i="1" s="1"/>
  <c r="AB33" i="1"/>
  <c r="AG33" i="1" s="1"/>
  <c r="F14" i="5"/>
  <c r="F62" i="5" s="1"/>
  <c r="AD17" i="3"/>
  <c r="AI17" i="3" s="1"/>
  <c r="AB12" i="3"/>
  <c r="AG12" i="3" s="1"/>
  <c r="AE25" i="1"/>
  <c r="AJ25" i="1" s="1"/>
  <c r="AD25" i="1"/>
  <c r="AI25" i="1" s="1"/>
  <c r="AC33" i="1"/>
  <c r="AH33" i="1" s="1"/>
  <c r="AE9" i="1"/>
  <c r="AJ9" i="1" s="1"/>
  <c r="AE8" i="3"/>
  <c r="AJ8" i="3" s="1"/>
  <c r="AD20" i="2"/>
  <c r="AI20" i="2" s="1"/>
  <c r="AC17" i="3"/>
  <c r="AH17" i="3" s="1"/>
  <c r="AE29" i="2"/>
  <c r="AJ29" i="2" s="1"/>
  <c r="C25" i="5"/>
  <c r="AD11" i="4"/>
  <c r="AI11" i="4" s="1"/>
  <c r="AD26" i="1"/>
  <c r="AI26" i="1" s="1"/>
  <c r="AE52" i="2"/>
  <c r="AJ52" i="2" s="1"/>
  <c r="AC52" i="2"/>
  <c r="AH52" i="2" s="1"/>
  <c r="AC36" i="2"/>
  <c r="AH36" i="2" s="1"/>
  <c r="AB38" i="3"/>
  <c r="AG38" i="3" s="1"/>
  <c r="AE56" i="3"/>
  <c r="AJ56" i="3" s="1"/>
  <c r="AE38" i="3"/>
  <c r="AJ38" i="3" s="1"/>
  <c r="AD44" i="3"/>
  <c r="AI44" i="3" s="1"/>
  <c r="AE37" i="1"/>
  <c r="AJ37" i="1" s="1"/>
  <c r="AB21" i="1"/>
  <c r="AG21" i="1" s="1"/>
  <c r="AC21" i="1"/>
  <c r="AH21" i="1" s="1"/>
  <c r="AD26" i="3"/>
  <c r="AI26" i="3" s="1"/>
  <c r="AC6" i="2"/>
  <c r="AH6" i="2" s="1"/>
  <c r="AD8" i="1"/>
  <c r="AI8" i="1" s="1"/>
  <c r="AD6" i="2"/>
  <c r="AI6" i="2" s="1"/>
  <c r="AE11" i="2"/>
  <c r="AJ11" i="2" s="1"/>
  <c r="AD29" i="4"/>
  <c r="AI29" i="4" s="1"/>
  <c r="AB36" i="2"/>
  <c r="AG36" i="2" s="1"/>
  <c r="AD62" i="3"/>
  <c r="AI62" i="3" s="1"/>
  <c r="AD38" i="3"/>
  <c r="AI38" i="3" s="1"/>
  <c r="AB43" i="4"/>
  <c r="AG43" i="4" s="1"/>
  <c r="AD38" i="4"/>
  <c r="AI38" i="4" s="1"/>
  <c r="AC48" i="4"/>
  <c r="AH48" i="4" s="1"/>
  <c r="AD58" i="1"/>
  <c r="AI58" i="1" s="1"/>
  <c r="AB53" i="1"/>
  <c r="AG53" i="1" s="1"/>
  <c r="AC45" i="2"/>
  <c r="AH45" i="2" s="1"/>
  <c r="AC20" i="2"/>
  <c r="AH20" i="2" s="1"/>
  <c r="AC24" i="2"/>
  <c r="AH24" i="2" s="1"/>
  <c r="AB22" i="3"/>
  <c r="AG22" i="3" s="1"/>
  <c r="AC9" i="1"/>
  <c r="AH9" i="1" s="1"/>
  <c r="AB5" i="1"/>
  <c r="AG5" i="1" s="1"/>
  <c r="AC29" i="2"/>
  <c r="AH29" i="2" s="1"/>
  <c r="AC12" i="3"/>
  <c r="AH12" i="3" s="1"/>
  <c r="AC30" i="3"/>
  <c r="AH30" i="3" s="1"/>
  <c r="AB62" i="1"/>
  <c r="AG62" i="1" s="1"/>
  <c r="C29" i="5"/>
  <c r="C47" i="5" s="1"/>
  <c r="E6" i="5"/>
  <c r="E54" i="5" s="1"/>
  <c r="E27" i="5"/>
  <c r="E45" i="5" s="1"/>
  <c r="F8" i="5"/>
  <c r="F56" i="5" s="1"/>
  <c r="C9" i="5"/>
  <c r="C57" i="5" s="1"/>
  <c r="F5" i="5"/>
  <c r="F53" i="5" s="1"/>
  <c r="C13" i="5"/>
  <c r="B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E13" i="5"/>
  <c r="E61" i="5" s="1"/>
  <c r="F13" i="5"/>
  <c r="F61" i="5" s="1"/>
  <c r="F25" i="5"/>
  <c r="F43" i="5" s="1"/>
  <c r="F19" i="5"/>
  <c r="F37" i="5" s="1"/>
  <c r="F7" i="5"/>
  <c r="F55" i="5" s="1"/>
  <c r="D33" i="5"/>
  <c r="D51" i="5" s="1"/>
  <c r="E9" i="5"/>
  <c r="E57" i="5" s="1"/>
  <c r="E8" i="5"/>
  <c r="E56" i="5" s="1"/>
  <c r="D18" i="5"/>
  <c r="D66" i="5" s="1"/>
  <c r="E4" i="5"/>
  <c r="E52" i="5" s="1"/>
  <c r="C16" i="5"/>
  <c r="B16" i="5" s="1"/>
  <c r="G16" i="5" s="1"/>
  <c r="H16" i="5" s="1"/>
  <c r="I16" i="5" s="1"/>
  <c r="J16" i="5" s="1"/>
  <c r="K16" i="5" s="1"/>
  <c r="L16" i="5" s="1"/>
  <c r="M16" i="5" s="1"/>
  <c r="N16" i="5" s="1"/>
  <c r="O16" i="5" s="1"/>
  <c r="P16" i="5" s="1"/>
  <c r="C15" i="5"/>
  <c r="C63" i="5" s="1"/>
  <c r="D15" i="5"/>
  <c r="D63" i="5" s="1"/>
  <c r="F11" i="5"/>
  <c r="F59" i="5" s="1"/>
  <c r="E17" i="5"/>
  <c r="E65" i="5" s="1"/>
  <c r="D25" i="5"/>
  <c r="D43" i="5" s="1"/>
  <c r="D29" i="5"/>
  <c r="D47" i="5" s="1"/>
  <c r="AC17" i="1"/>
  <c r="AH17" i="1" s="1"/>
  <c r="D17" i="5" s="1"/>
  <c r="D65" i="5" s="1"/>
  <c r="AD16" i="2"/>
  <c r="AI16" i="2" s="1"/>
  <c r="AE16" i="2"/>
  <c r="AJ16" i="2" s="1"/>
  <c r="AC27" i="2"/>
  <c r="AH27" i="2" s="1"/>
  <c r="AC26" i="3"/>
  <c r="AH26" i="3" s="1"/>
  <c r="AB22" i="4"/>
  <c r="AG22" i="4" s="1"/>
  <c r="AE10" i="2"/>
  <c r="AJ10" i="2" s="1"/>
  <c r="AB10" i="2"/>
  <c r="AG10" i="2" s="1"/>
  <c r="AC21" i="2"/>
  <c r="AH21" i="2" s="1"/>
  <c r="AB24" i="2"/>
  <c r="AG24" i="2" s="1"/>
  <c r="AD24" i="2"/>
  <c r="AI24" i="2" s="1"/>
  <c r="AE28" i="2"/>
  <c r="AJ28" i="2" s="1"/>
  <c r="AD28" i="2"/>
  <c r="AI28" i="2" s="1"/>
  <c r="AB5" i="3"/>
  <c r="AG5" i="3" s="1"/>
  <c r="AE5" i="3"/>
  <c r="AJ5" i="3" s="1"/>
  <c r="AC5" i="4"/>
  <c r="AH5" i="4" s="1"/>
  <c r="AB5" i="4"/>
  <c r="AG5" i="4" s="1"/>
  <c r="C5" i="5" s="1"/>
  <c r="AD19" i="4"/>
  <c r="AI19" i="4" s="1"/>
  <c r="AB19" i="4"/>
  <c r="AG19" i="4" s="1"/>
  <c r="AC23" i="4"/>
  <c r="AH23" i="4" s="1"/>
  <c r="D23" i="5" s="1"/>
  <c r="D41" i="5" s="1"/>
  <c r="AE23" i="4"/>
  <c r="AJ23" i="4" s="1"/>
  <c r="F23" i="5" s="1"/>
  <c r="F41" i="5" s="1"/>
  <c r="AC12" i="1"/>
  <c r="AH12" i="1" s="1"/>
  <c r="D12" i="5" s="1"/>
  <c r="D60" i="5" s="1"/>
  <c r="AE15" i="2"/>
  <c r="AJ15" i="2" s="1"/>
  <c r="AB16" i="2"/>
  <c r="AG16" i="2" s="1"/>
  <c r="AD33" i="2"/>
  <c r="AI33" i="2" s="1"/>
  <c r="AC15" i="2"/>
  <c r="AH15" i="2" s="1"/>
  <c r="AC10" i="3"/>
  <c r="AH10" i="3" s="1"/>
  <c r="AB10" i="3"/>
  <c r="AG10" i="3" s="1"/>
  <c r="AC28" i="3"/>
  <c r="AH28" i="3" s="1"/>
  <c r="AE28" i="3"/>
  <c r="AJ28" i="3" s="1"/>
  <c r="AC28" i="4"/>
  <c r="AH28" i="4" s="1"/>
  <c r="AC49" i="1"/>
  <c r="AH49" i="1" s="1"/>
  <c r="D85" i="5" s="1"/>
  <c r="D103" i="5" s="1"/>
  <c r="AD46" i="1"/>
  <c r="AI46" i="1" s="1"/>
  <c r="AB34" i="1"/>
  <c r="AG34" i="1" s="1"/>
  <c r="AD42" i="1"/>
  <c r="AI42" i="1" s="1"/>
  <c r="AB42" i="1"/>
  <c r="AG42" i="1" s="1"/>
  <c r="C78" i="5" s="1"/>
  <c r="C126" i="5" s="1"/>
  <c r="AE46" i="1"/>
  <c r="AJ46" i="1" s="1"/>
  <c r="AB49" i="1"/>
  <c r="AG49" i="1" s="1"/>
  <c r="C85" i="5" s="1"/>
  <c r="AC51" i="1"/>
  <c r="AH51" i="1" s="1"/>
  <c r="D87" i="5" s="1"/>
  <c r="D105" i="5" s="1"/>
  <c r="AC59" i="1"/>
  <c r="AH59" i="1" s="1"/>
  <c r="D95" i="5" s="1"/>
  <c r="D113" i="5" s="1"/>
  <c r="D13" i="5"/>
  <c r="D61" i="5" s="1"/>
  <c r="D11" i="5"/>
  <c r="D59" i="5" s="1"/>
  <c r="E12" i="5"/>
  <c r="E60" i="5" s="1"/>
  <c r="D9" i="5"/>
  <c r="D57" i="5" s="1"/>
  <c r="C8" i="5"/>
  <c r="C56" i="5" s="1"/>
  <c r="D28" i="5"/>
  <c r="D46" i="5" s="1"/>
  <c r="E22" i="5"/>
  <c r="E40" i="5" s="1"/>
  <c r="C14" i="5"/>
  <c r="C62" i="5" s="1"/>
  <c r="E18" i="5"/>
  <c r="E66" i="5" s="1"/>
  <c r="E10" i="5"/>
  <c r="E58" i="5" s="1"/>
  <c r="E20" i="5"/>
  <c r="E38" i="5" s="1"/>
  <c r="E5" i="5"/>
  <c r="E53" i="5" s="1"/>
  <c r="D78" i="5"/>
  <c r="D126" i="5" s="1"/>
  <c r="F98" i="5"/>
  <c r="F116" i="5" s="1"/>
  <c r="C4" i="5"/>
  <c r="C52" i="5" s="1"/>
  <c r="C17" i="5"/>
  <c r="C65" i="5" s="1"/>
  <c r="C22" i="5"/>
  <c r="C40" i="5" s="1"/>
  <c r="D4" i="5"/>
  <c r="D52" i="5" s="1"/>
  <c r="D20" i="5"/>
  <c r="D38" i="5" s="1"/>
  <c r="E11" i="5"/>
  <c r="E59" i="5" s="1"/>
  <c r="F4" i="5"/>
  <c r="F52" i="5" s="1"/>
  <c r="E31" i="5"/>
  <c r="E49" i="5" s="1"/>
  <c r="D6" i="5"/>
  <c r="D54" i="5" s="1"/>
  <c r="C6" i="5"/>
  <c r="C54" i="5" s="1"/>
  <c r="C11" i="5"/>
  <c r="B11" i="5" s="1"/>
  <c r="B59" i="5" s="1"/>
  <c r="C20" i="5"/>
  <c r="C38" i="5" s="1"/>
  <c r="C28" i="5"/>
  <c r="C46" i="5" s="1"/>
  <c r="C32" i="5"/>
  <c r="C50" i="5" s="1"/>
  <c r="D8" i="5"/>
  <c r="D56" i="5" s="1"/>
  <c r="D24" i="5"/>
  <c r="D42" i="5" s="1"/>
  <c r="D32" i="5"/>
  <c r="D50" i="5" s="1"/>
  <c r="C7" i="5"/>
  <c r="C55" i="5" s="1"/>
  <c r="C12" i="5"/>
  <c r="B12" i="5" s="1"/>
  <c r="G12" i="5" s="1"/>
  <c r="H12" i="5" s="1"/>
  <c r="I12" i="5" s="1"/>
  <c r="J12" i="5" s="1"/>
  <c r="K12" i="5" s="1"/>
  <c r="L12" i="5" s="1"/>
  <c r="M12" i="5" s="1"/>
  <c r="N12" i="5" s="1"/>
  <c r="O12" i="5" s="1"/>
  <c r="P12" i="5" s="1"/>
  <c r="E32" i="5"/>
  <c r="E50" i="5" s="1"/>
  <c r="E14" i="5"/>
  <c r="E62" i="5" s="1"/>
  <c r="E7" i="5"/>
  <c r="E55" i="5" s="1"/>
  <c r="E16" i="5"/>
  <c r="E64" i="5" s="1"/>
  <c r="E28" i="5"/>
  <c r="E46" i="5" s="1"/>
  <c r="E23" i="5"/>
  <c r="E41" i="5" s="1"/>
  <c r="D30" i="5"/>
  <c r="D48" i="5" s="1"/>
  <c r="F9" i="5"/>
  <c r="F57" i="5" s="1"/>
  <c r="F10" i="5"/>
  <c r="F58" i="5" s="1"/>
  <c r="F27" i="5"/>
  <c r="F45" i="5" s="1"/>
  <c r="C10" i="5"/>
  <c r="C58" i="5" s="1"/>
  <c r="E15" i="5"/>
  <c r="E63" i="5" s="1"/>
  <c r="F29" i="5"/>
  <c r="F47" i="5" s="1"/>
  <c r="F16" i="5"/>
  <c r="F64" i="5" s="1"/>
  <c r="F12" i="5"/>
  <c r="F60" i="5" s="1"/>
  <c r="D5" i="5"/>
  <c r="D53" i="5" s="1"/>
  <c r="F6" i="5"/>
  <c r="F54" i="5" s="1"/>
  <c r="D7" i="5"/>
  <c r="D55" i="5" s="1"/>
  <c r="D10" i="5"/>
  <c r="D58" i="5" s="1"/>
  <c r="D14" i="5"/>
  <c r="D62" i="5" s="1"/>
  <c r="F15" i="5"/>
  <c r="F63" i="5" s="1"/>
  <c r="D16" i="5"/>
  <c r="D64" i="5" s="1"/>
  <c r="F17" i="5"/>
  <c r="F65" i="5" s="1"/>
  <c r="F20" i="5"/>
  <c r="F38" i="5" s="1"/>
  <c r="F21" i="5"/>
  <c r="F39" i="5" s="1"/>
  <c r="D22" i="5"/>
  <c r="D40" i="5" s="1"/>
  <c r="F24" i="5"/>
  <c r="F42" i="5" s="1"/>
  <c r="C92" i="5"/>
  <c r="B92" i="5" s="1"/>
  <c r="G92" i="5" s="1"/>
  <c r="H92" i="5" s="1"/>
  <c r="I92" i="5" s="1"/>
  <c r="J92" i="5" s="1"/>
  <c r="K92" i="5" s="1"/>
  <c r="L92" i="5" s="1"/>
  <c r="M92" i="5" s="1"/>
  <c r="N92" i="5" s="1"/>
  <c r="O92" i="5" s="1"/>
  <c r="P92" i="5" s="1"/>
  <c r="C96" i="5"/>
  <c r="C114" i="5" s="1"/>
  <c r="D86" i="5"/>
  <c r="D104" i="5" s="1"/>
  <c r="D94" i="5"/>
  <c r="D112" i="5" s="1"/>
  <c r="C84" i="5"/>
  <c r="C132" i="5" s="1"/>
  <c r="C19" i="5"/>
  <c r="C37" i="5" s="1"/>
  <c r="D19" i="5"/>
  <c r="D37" i="5" s="1"/>
  <c r="C24" i="5"/>
  <c r="C42" i="5" s="1"/>
  <c r="E26" i="5"/>
  <c r="E44" i="5" s="1"/>
  <c r="D26" i="5"/>
  <c r="D44" i="5" s="1"/>
  <c r="E30" i="5"/>
  <c r="E48" i="5" s="1"/>
  <c r="E19" i="5"/>
  <c r="E37" i="5" s="1"/>
  <c r="E29" i="5"/>
  <c r="E47" i="5" s="1"/>
  <c r="C26" i="5"/>
  <c r="C44" i="5" s="1"/>
  <c r="C30" i="5"/>
  <c r="C48" i="5" s="1"/>
  <c r="E24" i="5"/>
  <c r="E42" i="5" s="1"/>
  <c r="C27" i="5"/>
  <c r="C45" i="5" s="1"/>
  <c r="C31" i="5"/>
  <c r="B31" i="5" s="1"/>
  <c r="B49" i="5" s="1"/>
  <c r="G49" i="5" s="1"/>
  <c r="H49" i="5" s="1"/>
  <c r="I49" i="5" s="1"/>
  <c r="J49" i="5" s="1"/>
  <c r="K49" i="5" s="1"/>
  <c r="L49" i="5" s="1"/>
  <c r="M49" i="5" s="1"/>
  <c r="N49" i="5" s="1"/>
  <c r="O49" i="5" s="1"/>
  <c r="P49" i="5" s="1"/>
  <c r="C21" i="5"/>
  <c r="C39" i="5" s="1"/>
  <c r="D21" i="5"/>
  <c r="D39" i="5" s="1"/>
  <c r="F22" i="5"/>
  <c r="F40" i="5" s="1"/>
  <c r="F26" i="5"/>
  <c r="F44" i="5" s="1"/>
  <c r="D31" i="5"/>
  <c r="D49" i="5" s="1"/>
  <c r="C23" i="5"/>
  <c r="C41" i="5" s="1"/>
  <c r="F32" i="5"/>
  <c r="F50" i="5" s="1"/>
  <c r="E97" i="5"/>
  <c r="E115" i="5" s="1"/>
  <c r="E73" i="5"/>
  <c r="E121" i="5" s="1"/>
  <c r="F81" i="5"/>
  <c r="F129" i="5" s="1"/>
  <c r="C89" i="5"/>
  <c r="B89" i="5" s="1"/>
  <c r="B107" i="5" s="1"/>
  <c r="G107" i="5" s="1"/>
  <c r="H107" i="5" s="1"/>
  <c r="I107" i="5" s="1"/>
  <c r="J107" i="5" s="1"/>
  <c r="K107" i="5" s="1"/>
  <c r="L107" i="5" s="1"/>
  <c r="M107" i="5" s="1"/>
  <c r="N107" i="5" s="1"/>
  <c r="O107" i="5" s="1"/>
  <c r="P107" i="5" s="1"/>
  <c r="C75" i="5"/>
  <c r="B75" i="5" s="1"/>
  <c r="B123" i="5" s="1"/>
  <c r="G123" i="5" s="1"/>
  <c r="H123" i="5" s="1"/>
  <c r="I123" i="5" s="1"/>
  <c r="J123" i="5" s="1"/>
  <c r="K123" i="5" s="1"/>
  <c r="L123" i="5" s="1"/>
  <c r="M123" i="5" s="1"/>
  <c r="N123" i="5" s="1"/>
  <c r="O123" i="5" s="1"/>
  <c r="P123" i="5" s="1"/>
  <c r="E81" i="5"/>
  <c r="E129" i="5" s="1"/>
  <c r="C98" i="5"/>
  <c r="B98" i="5" s="1"/>
  <c r="C97" i="5"/>
  <c r="B97" i="5" s="1"/>
  <c r="G97" i="5" s="1"/>
  <c r="H97" i="5" s="1"/>
  <c r="I97" i="5" s="1"/>
  <c r="J97" i="5" s="1"/>
  <c r="K97" i="5" s="1"/>
  <c r="L97" i="5" s="1"/>
  <c r="M97" i="5" s="1"/>
  <c r="N97" i="5" s="1"/>
  <c r="O97" i="5" s="1"/>
  <c r="P97" i="5" s="1"/>
  <c r="E25" i="5"/>
  <c r="E43" i="5" s="1"/>
  <c r="D27" i="5"/>
  <c r="D45" i="5" s="1"/>
  <c r="F31" i="5"/>
  <c r="F49" i="5" s="1"/>
  <c r="E21" i="5"/>
  <c r="E39" i="5" s="1"/>
  <c r="F28" i="5"/>
  <c r="F46" i="5" s="1"/>
  <c r="D97" i="5"/>
  <c r="D115" i="5" s="1"/>
  <c r="E85" i="5"/>
  <c r="E103" i="5" s="1"/>
  <c r="E99" i="5"/>
  <c r="E117" i="5" s="1"/>
  <c r="E71" i="5"/>
  <c r="E119" i="5" s="1"/>
  <c r="E89" i="5"/>
  <c r="E107" i="5" s="1"/>
  <c r="F77" i="5"/>
  <c r="F125" i="5" s="1"/>
  <c r="F97" i="5"/>
  <c r="F115" i="5" s="1"/>
  <c r="C94" i="5"/>
  <c r="B94" i="5" s="1"/>
  <c r="B112" i="5" s="1"/>
  <c r="G112" i="5" s="1"/>
  <c r="H112" i="5" s="1"/>
  <c r="I112" i="5" s="1"/>
  <c r="J112" i="5" s="1"/>
  <c r="K112" i="5" s="1"/>
  <c r="L112" i="5" s="1"/>
  <c r="M112" i="5" s="1"/>
  <c r="N112" i="5" s="1"/>
  <c r="O112" i="5" s="1"/>
  <c r="P112" i="5" s="1"/>
  <c r="D96" i="5"/>
  <c r="D114" i="5" s="1"/>
  <c r="C71" i="5"/>
  <c r="C119" i="5" s="1"/>
  <c r="C95" i="5"/>
  <c r="B95" i="5" s="1"/>
  <c r="E93" i="5"/>
  <c r="E111" i="5" s="1"/>
  <c r="F87" i="5"/>
  <c r="F105" i="5" s="1"/>
  <c r="F95" i="5"/>
  <c r="F113" i="5" s="1"/>
  <c r="D71" i="5"/>
  <c r="D119" i="5" s="1"/>
  <c r="D83" i="5"/>
  <c r="D131" i="5" s="1"/>
  <c r="F85" i="5"/>
  <c r="F103" i="5" s="1"/>
  <c r="C90" i="5"/>
  <c r="B90" i="5" s="1"/>
  <c r="B108" i="5" s="1"/>
  <c r="G108" i="5" s="1"/>
  <c r="H108" i="5" s="1"/>
  <c r="I108" i="5" s="1"/>
  <c r="J108" i="5" s="1"/>
  <c r="K108" i="5" s="1"/>
  <c r="L108" i="5" s="1"/>
  <c r="M108" i="5" s="1"/>
  <c r="N108" i="5" s="1"/>
  <c r="O108" i="5" s="1"/>
  <c r="P108" i="5" s="1"/>
  <c r="E87" i="5"/>
  <c r="E105" i="5" s="1"/>
  <c r="E95" i="5"/>
  <c r="E113" i="5" s="1"/>
  <c r="AB45" i="2"/>
  <c r="AG45" i="2" s="1"/>
  <c r="AD42" i="2"/>
  <c r="AI42" i="2" s="1"/>
  <c r="AD48" i="2"/>
  <c r="AI48" i="2" s="1"/>
  <c r="AC42" i="2"/>
  <c r="AH42" i="2" s="1"/>
  <c r="AE57" i="2"/>
  <c r="AJ57" i="2" s="1"/>
  <c r="AB52" i="2"/>
  <c r="AG52" i="2" s="1"/>
  <c r="AB48" i="2"/>
  <c r="AG48" i="2" s="1"/>
  <c r="AE45" i="2"/>
  <c r="AJ45" i="2" s="1"/>
  <c r="AE41" i="2"/>
  <c r="AJ41" i="2" s="1"/>
  <c r="AE39" i="2"/>
  <c r="AJ39" i="2" s="1"/>
  <c r="AD57" i="2"/>
  <c r="AI57" i="2" s="1"/>
  <c r="AD45" i="3"/>
  <c r="AI45" i="3" s="1"/>
  <c r="AB49" i="3"/>
  <c r="AG49" i="3" s="1"/>
  <c r="C86" i="5" s="1"/>
  <c r="AB33" i="3"/>
  <c r="AG33" i="3" s="1"/>
  <c r="C33" i="5" s="1"/>
  <c r="C51" i="5" s="1"/>
  <c r="AB37" i="4"/>
  <c r="AG37" i="4" s="1"/>
  <c r="AD52" i="4"/>
  <c r="AI52" i="4" s="1"/>
  <c r="AE37" i="4"/>
  <c r="AJ37" i="4" s="1"/>
  <c r="F73" i="5" s="1"/>
  <c r="F121" i="5" s="1"/>
  <c r="AB44" i="1"/>
  <c r="AG44" i="1" s="1"/>
  <c r="C80" i="5" s="1"/>
  <c r="C128" i="5" s="1"/>
  <c r="AD60" i="1"/>
  <c r="AI60" i="1" s="1"/>
  <c r="AD43" i="1"/>
  <c r="AI43" i="1" s="1"/>
  <c r="E79" i="5" s="1"/>
  <c r="E127" i="5" s="1"/>
  <c r="AE53" i="1"/>
  <c r="AJ53" i="1" s="1"/>
  <c r="F89" i="5" s="1"/>
  <c r="F107" i="5" s="1"/>
  <c r="AB47" i="1"/>
  <c r="AG47" i="1" s="1"/>
  <c r="C83" i="5" s="1"/>
  <c r="C131" i="5" s="1"/>
  <c r="AE54" i="1"/>
  <c r="AJ54" i="1" s="1"/>
  <c r="F90" i="5" s="1"/>
  <c r="F108" i="5" s="1"/>
  <c r="AB51" i="1"/>
  <c r="AG51" i="1" s="1"/>
  <c r="C87" i="5" s="1"/>
  <c r="B87" i="5" s="1"/>
  <c r="G87" i="5" s="1"/>
  <c r="H87" i="5" s="1"/>
  <c r="I87" i="5" s="1"/>
  <c r="J87" i="5" s="1"/>
  <c r="K87" i="5" s="1"/>
  <c r="L87" i="5" s="1"/>
  <c r="M87" i="5" s="1"/>
  <c r="N87" i="5" s="1"/>
  <c r="O87" i="5" s="1"/>
  <c r="P87" i="5" s="1"/>
  <c r="AD54" i="1"/>
  <c r="AI54" i="1" s="1"/>
  <c r="AC45" i="1"/>
  <c r="AH45" i="1" s="1"/>
  <c r="D81" i="5" s="1"/>
  <c r="D129" i="5" s="1"/>
  <c r="AE52" i="1"/>
  <c r="AJ52" i="1" s="1"/>
  <c r="F88" i="5" s="1"/>
  <c r="F106" i="5" s="1"/>
  <c r="AC37" i="4"/>
  <c r="AH37" i="4" s="1"/>
  <c r="D73" i="5" s="1"/>
  <c r="D121" i="5" s="1"/>
  <c r="AC43" i="4"/>
  <c r="AH43" i="4" s="1"/>
  <c r="D79" i="5" s="1"/>
  <c r="D127" i="5" s="1"/>
  <c r="AB52" i="1"/>
  <c r="AG52" i="1" s="1"/>
  <c r="AC44" i="1"/>
  <c r="AH44" i="1" s="1"/>
  <c r="D80" i="5" s="1"/>
  <c r="D128" i="5" s="1"/>
  <c r="AD36" i="1"/>
  <c r="AI36" i="1" s="1"/>
  <c r="E72" i="5" s="1"/>
  <c r="E120" i="5" s="1"/>
  <c r="AD47" i="1"/>
  <c r="AI47" i="1" s="1"/>
  <c r="E83" i="5" s="1"/>
  <c r="E131" i="5" s="1"/>
  <c r="AD55" i="1"/>
  <c r="AI55" i="1" s="1"/>
  <c r="AE47" i="1"/>
  <c r="AJ47" i="1" s="1"/>
  <c r="F83" i="5" s="1"/>
  <c r="F131" i="5" s="1"/>
  <c r="AB45" i="1"/>
  <c r="AG45" i="1" s="1"/>
  <c r="C81" i="5" s="1"/>
  <c r="C129" i="5" s="1"/>
  <c r="A2" i="5"/>
  <c r="R2" i="5"/>
  <c r="R3" i="5" s="1"/>
  <c r="R4" i="5" s="1"/>
  <c r="R5" i="5" s="1"/>
  <c r="I68" i="5"/>
  <c r="I69" i="5" s="1"/>
  <c r="AE46" i="2"/>
  <c r="AJ46" i="2" s="1"/>
  <c r="AC54" i="2"/>
  <c r="AH54" i="2" s="1"/>
  <c r="AD35" i="2"/>
  <c r="AI35" i="2" s="1"/>
  <c r="AE35" i="2"/>
  <c r="AJ35" i="2" s="1"/>
  <c r="AE43" i="3"/>
  <c r="AJ43" i="3" s="1"/>
  <c r="F80" i="5" s="1"/>
  <c r="F128" i="5" s="1"/>
  <c r="AE37" i="3"/>
  <c r="AJ37" i="3" s="1"/>
  <c r="F74" i="5" s="1"/>
  <c r="F122" i="5" s="1"/>
  <c r="AD41" i="3"/>
  <c r="AI41" i="3" s="1"/>
  <c r="AD53" i="3"/>
  <c r="AI53" i="3" s="1"/>
  <c r="AC61" i="3"/>
  <c r="AH61" i="3" s="1"/>
  <c r="AC53" i="3"/>
  <c r="AH53" i="3" s="1"/>
  <c r="AC45" i="3"/>
  <c r="AH45" i="3" s="1"/>
  <c r="AC37" i="3"/>
  <c r="AH37" i="3" s="1"/>
  <c r="AB57" i="4"/>
  <c r="AG57" i="4" s="1"/>
  <c r="C93" i="5" s="1"/>
  <c r="AE36" i="4"/>
  <c r="AJ36" i="4" s="1"/>
  <c r="AB52" i="4"/>
  <c r="AG52" i="4" s="1"/>
  <c r="AB36" i="4"/>
  <c r="AG36" i="4" s="1"/>
  <c r="C72" i="5" s="1"/>
  <c r="C120" i="5" s="1"/>
  <c r="AD55" i="4"/>
  <c r="AI55" i="4" s="1"/>
  <c r="AD38" i="1"/>
  <c r="AI38" i="1" s="1"/>
  <c r="E74" i="5" s="1"/>
  <c r="E122" i="5" s="1"/>
  <c r="AD41" i="1"/>
  <c r="AI41" i="1" s="1"/>
  <c r="AE35" i="1"/>
  <c r="AJ35" i="1" s="1"/>
  <c r="F71" i="5" s="1"/>
  <c r="F119" i="5" s="1"/>
  <c r="AE43" i="1"/>
  <c r="AJ43" i="1" s="1"/>
  <c r="F79" i="5" s="1"/>
  <c r="F127" i="5" s="1"/>
  <c r="AC38" i="1"/>
  <c r="AH38" i="1" s="1"/>
  <c r="D74" i="5" s="1"/>
  <c r="D122" i="5" s="1"/>
  <c r="AE48" i="1"/>
  <c r="AJ48" i="1" s="1"/>
  <c r="F84" i="5" s="1"/>
  <c r="F132" i="5" s="1"/>
  <c r="AD50" i="1"/>
  <c r="AI50" i="1" s="1"/>
  <c r="AC48" i="1"/>
  <c r="AH48" i="1" s="1"/>
  <c r="AB43" i="1"/>
  <c r="AG43" i="1" s="1"/>
  <c r="C79" i="5" s="1"/>
  <c r="B79" i="5" s="1"/>
  <c r="AC54" i="1"/>
  <c r="AH54" i="1" s="1"/>
  <c r="D90" i="5" s="1"/>
  <c r="D108" i="5" s="1"/>
  <c r="AC35" i="2"/>
  <c r="AH35" i="2" s="1"/>
  <c r="AC43" i="2"/>
  <c r="AH43" i="2" s="1"/>
  <c r="AC51" i="2"/>
  <c r="AH51" i="2" s="1"/>
  <c r="AC59" i="2"/>
  <c r="AH59" i="2" s="1"/>
  <c r="AE33" i="3"/>
  <c r="AJ33" i="3" s="1"/>
  <c r="F33" i="5" s="1"/>
  <c r="F51" i="5" s="1"/>
  <c r="AE35" i="3"/>
  <c r="AJ35" i="3" s="1"/>
  <c r="AE39" i="3"/>
  <c r="AJ39" i="3" s="1"/>
  <c r="AE41" i="3"/>
  <c r="AJ41" i="3" s="1"/>
  <c r="AD43" i="3"/>
  <c r="AI43" i="3" s="1"/>
  <c r="AD47" i="3"/>
  <c r="AI47" i="3" s="1"/>
  <c r="AD49" i="3"/>
  <c r="AI49" i="3" s="1"/>
  <c r="AD51" i="3"/>
  <c r="AI51" i="3" s="1"/>
  <c r="E88" i="5" s="1"/>
  <c r="E106" i="5" s="1"/>
  <c r="AE55" i="3"/>
  <c r="AJ55" i="3" s="1"/>
  <c r="F92" i="5" s="1"/>
  <c r="F110" i="5" s="1"/>
  <c r="AE57" i="3"/>
  <c r="AJ57" i="3" s="1"/>
  <c r="F94" i="5" s="1"/>
  <c r="F112" i="5" s="1"/>
  <c r="AE59" i="3"/>
  <c r="AJ59" i="3" s="1"/>
  <c r="F96" i="5" s="1"/>
  <c r="F114" i="5" s="1"/>
  <c r="AD61" i="3"/>
  <c r="AI61" i="3" s="1"/>
  <c r="AC39" i="4"/>
  <c r="AH39" i="4" s="1"/>
  <c r="AC41" i="4"/>
  <c r="AH41" i="4" s="1"/>
  <c r="D77" i="5" s="1"/>
  <c r="D125" i="5" s="1"/>
  <c r="AE46" i="4"/>
  <c r="AJ46" i="4" s="1"/>
  <c r="AC57" i="4"/>
  <c r="AH57" i="4" s="1"/>
  <c r="D93" i="5" s="1"/>
  <c r="D111" i="5" s="1"/>
  <c r="AD62" i="4"/>
  <c r="AI62" i="4" s="1"/>
  <c r="AB59" i="2"/>
  <c r="AG59" i="2" s="1"/>
  <c r="AB51" i="2"/>
  <c r="AG51" i="2" s="1"/>
  <c r="AB43" i="2"/>
  <c r="AG43" i="2" s="1"/>
  <c r="AB54" i="2"/>
  <c r="AG54" i="2" s="1"/>
  <c r="AD59" i="2"/>
  <c r="AI59" i="2" s="1"/>
  <c r="AE49" i="3"/>
  <c r="AJ49" i="3" s="1"/>
  <c r="AD59" i="3"/>
  <c r="AI59" i="3" s="1"/>
  <c r="AD55" i="3"/>
  <c r="AI55" i="3" s="1"/>
  <c r="E92" i="5" s="1"/>
  <c r="E110" i="5" s="1"/>
  <c r="AD33" i="3"/>
  <c r="AI33" i="3" s="1"/>
  <c r="E33" i="5" s="1"/>
  <c r="E51" i="5" s="1"/>
  <c r="AC55" i="3"/>
  <c r="AH55" i="3" s="1"/>
  <c r="D92" i="5" s="1"/>
  <c r="D110" i="5" s="1"/>
  <c r="AC47" i="3"/>
  <c r="AH47" i="3" s="1"/>
  <c r="AC39" i="3"/>
  <c r="AH39" i="3" s="1"/>
  <c r="AB39" i="3"/>
  <c r="AG39" i="3" s="1"/>
  <c r="C76" i="5" s="1"/>
  <c r="AD46" i="4"/>
  <c r="AI46" i="4" s="1"/>
  <c r="AC52" i="4"/>
  <c r="AH52" i="4" s="1"/>
  <c r="D88" i="5" s="1"/>
  <c r="D106" i="5" s="1"/>
  <c r="AC36" i="4"/>
  <c r="AH36" i="4" s="1"/>
  <c r="D72" i="5" s="1"/>
  <c r="D120" i="5" s="1"/>
  <c r="AD41" i="4"/>
  <c r="AI41" i="4" s="1"/>
  <c r="AE57" i="4"/>
  <c r="AJ57" i="4" s="1"/>
  <c r="F93" i="5" s="1"/>
  <c r="F111" i="5" s="1"/>
  <c r="AD39" i="1"/>
  <c r="AI39" i="1" s="1"/>
  <c r="E75" i="5" s="1"/>
  <c r="E123" i="5" s="1"/>
  <c r="AD48" i="1"/>
  <c r="AI48" i="1" s="1"/>
  <c r="E84" i="5" s="1"/>
  <c r="E132" i="5" s="1"/>
  <c r="AD34" i="1"/>
  <c r="AI34" i="1" s="1"/>
  <c r="E70" i="5" s="1"/>
  <c r="E118" i="5" s="1"/>
  <c r="A100" i="5"/>
  <c r="AD43" i="2"/>
  <c r="AI43" i="2" s="1"/>
  <c r="AD57" i="3"/>
  <c r="AI57" i="3" s="1"/>
  <c r="E94" i="5" s="1"/>
  <c r="E112" i="5" s="1"/>
  <c r="AC62" i="4"/>
  <c r="AH62" i="4" s="1"/>
  <c r="AC46" i="4"/>
  <c r="AH46" i="4" s="1"/>
  <c r="AB38" i="1"/>
  <c r="AG38" i="1" s="1"/>
  <c r="C74" i="5" s="1"/>
  <c r="B74" i="5" s="1"/>
  <c r="B122" i="5" s="1"/>
  <c r="G122" i="5" s="1"/>
  <c r="H122" i="5" s="1"/>
  <c r="I122" i="5" s="1"/>
  <c r="J122" i="5" s="1"/>
  <c r="K122" i="5" s="1"/>
  <c r="L122" i="5" s="1"/>
  <c r="M122" i="5" s="1"/>
  <c r="N122" i="5" s="1"/>
  <c r="O122" i="5" s="1"/>
  <c r="P122" i="5" s="1"/>
  <c r="AE39" i="1"/>
  <c r="AJ39" i="1" s="1"/>
  <c r="F75" i="5" s="1"/>
  <c r="F123" i="5" s="1"/>
  <c r="AC34" i="1"/>
  <c r="AH34" i="1" s="1"/>
  <c r="D70" i="5" s="1"/>
  <c r="D118" i="5" s="1"/>
  <c r="AB41" i="1"/>
  <c r="AG41" i="1" s="1"/>
  <c r="C77" i="5" s="1"/>
  <c r="B77" i="5" s="1"/>
  <c r="B125" i="5" s="1"/>
  <c r="G125" i="5" s="1"/>
  <c r="H125" i="5" s="1"/>
  <c r="I125" i="5" s="1"/>
  <c r="J125" i="5" s="1"/>
  <c r="K125" i="5" s="1"/>
  <c r="L125" i="5" s="1"/>
  <c r="M125" i="5" s="1"/>
  <c r="N125" i="5" s="1"/>
  <c r="O125" i="5" s="1"/>
  <c r="P125" i="5" s="1"/>
  <c r="B71" i="5"/>
  <c r="B119" i="5" s="1"/>
  <c r="G119" i="5" s="1"/>
  <c r="H119" i="5" s="1"/>
  <c r="I119" i="5" s="1"/>
  <c r="J119" i="5" s="1"/>
  <c r="K119" i="5" s="1"/>
  <c r="L119" i="5" s="1"/>
  <c r="M119" i="5" s="1"/>
  <c r="N119" i="5" s="1"/>
  <c r="O119" i="5" s="1"/>
  <c r="P119" i="5" s="1"/>
  <c r="I100" i="5"/>
  <c r="H101" i="5"/>
  <c r="H102" i="5" s="1"/>
  <c r="L67" i="5"/>
  <c r="K68" i="5"/>
  <c r="K69" i="5" s="1"/>
  <c r="A2" i="1"/>
  <c r="A3" i="5"/>
  <c r="J68" i="5"/>
  <c r="J69" i="5" s="1"/>
  <c r="A67" i="5"/>
  <c r="AE62" i="2"/>
  <c r="AJ62" i="2" s="1"/>
  <c r="AD54" i="2"/>
  <c r="AI54" i="2" s="1"/>
  <c r="AD38" i="2"/>
  <c r="AI38" i="2" s="1"/>
  <c r="AC46" i="2"/>
  <c r="AH46" i="2" s="1"/>
  <c r="AB62" i="2"/>
  <c r="AG62" i="2" s="1"/>
  <c r="AB46" i="2"/>
  <c r="AG46" i="2" s="1"/>
  <c r="AB37" i="1"/>
  <c r="AG37" i="1" s="1"/>
  <c r="C73" i="5" s="1"/>
  <c r="B73" i="5" s="1"/>
  <c r="G73" i="5" s="1"/>
  <c r="H73" i="5" s="1"/>
  <c r="I73" i="5" s="1"/>
  <c r="J73" i="5" s="1"/>
  <c r="K73" i="5" s="1"/>
  <c r="L73" i="5" s="1"/>
  <c r="M73" i="5" s="1"/>
  <c r="N73" i="5" s="1"/>
  <c r="O73" i="5" s="1"/>
  <c r="P73" i="5" s="1"/>
  <c r="AD44" i="1"/>
  <c r="AI44" i="1" s="1"/>
  <c r="E80" i="5" s="1"/>
  <c r="E128" i="5" s="1"/>
  <c r="AE40" i="1"/>
  <c r="AJ40" i="1" s="1"/>
  <c r="F76" i="5" s="1"/>
  <c r="F124" i="5" s="1"/>
  <c r="AC39" i="1"/>
  <c r="AH39" i="1" s="1"/>
  <c r="D75" i="5" s="1"/>
  <c r="D123" i="5" s="1"/>
  <c r="AB55" i="1"/>
  <c r="AG55" i="1" s="1"/>
  <c r="C91" i="5" s="1"/>
  <c r="C109" i="5" s="1"/>
  <c r="AE50" i="1"/>
  <c r="AJ50" i="1" s="1"/>
  <c r="F86" i="5" s="1"/>
  <c r="F104" i="5" s="1"/>
  <c r="AC63" i="1"/>
  <c r="AH63" i="1" s="1"/>
  <c r="D99" i="5" s="1"/>
  <c r="D117" i="5" s="1"/>
  <c r="AE38" i="2"/>
  <c r="AJ38" i="2" s="1"/>
  <c r="AB63" i="1"/>
  <c r="AG63" i="1" s="1"/>
  <c r="C99" i="5" s="1"/>
  <c r="C117" i="5" s="1"/>
  <c r="AE55" i="1"/>
  <c r="AJ55" i="1" s="1"/>
  <c r="F91" i="5" s="1"/>
  <c r="F109" i="5" s="1"/>
  <c r="AC40" i="1"/>
  <c r="AH40" i="1" s="1"/>
  <c r="D76" i="5" s="1"/>
  <c r="D124" i="5" s="1"/>
  <c r="AD40" i="1"/>
  <c r="AI40" i="1" s="1"/>
  <c r="E76" i="5" s="1"/>
  <c r="E124" i="5" s="1"/>
  <c r="AE42" i="1"/>
  <c r="AJ42" i="1" s="1"/>
  <c r="F78" i="5" s="1"/>
  <c r="F126" i="5" s="1"/>
  <c r="B18" i="5"/>
  <c r="G31" i="5"/>
  <c r="H31" i="5" s="1"/>
  <c r="I31" i="5" s="1"/>
  <c r="J31" i="5" s="1"/>
  <c r="K31" i="5" s="1"/>
  <c r="L31" i="5" s="1"/>
  <c r="M31" i="5" s="1"/>
  <c r="N31" i="5" s="1"/>
  <c r="O31" i="5" s="1"/>
  <c r="P31" i="5" s="1"/>
  <c r="C110" i="5"/>
  <c r="C43" i="5"/>
  <c r="B25" i="5"/>
  <c r="B5" i="5" l="1"/>
  <c r="C53" i="5"/>
  <c r="F72" i="5"/>
  <c r="F120" i="5" s="1"/>
  <c r="C130" i="5"/>
  <c r="G82" i="5"/>
  <c r="H82" i="5" s="1"/>
  <c r="I82" i="5" s="1"/>
  <c r="J82" i="5" s="1"/>
  <c r="K82" i="5" s="1"/>
  <c r="L82" i="5" s="1"/>
  <c r="M82" i="5" s="1"/>
  <c r="N82" i="5" s="1"/>
  <c r="O82" i="5" s="1"/>
  <c r="P82" i="5" s="1"/>
  <c r="B84" i="5"/>
  <c r="B132" i="5" s="1"/>
  <c r="G132" i="5" s="1"/>
  <c r="H132" i="5" s="1"/>
  <c r="I132" i="5" s="1"/>
  <c r="J132" i="5" s="1"/>
  <c r="K132" i="5" s="1"/>
  <c r="L132" i="5" s="1"/>
  <c r="M132" i="5" s="1"/>
  <c r="N132" i="5" s="1"/>
  <c r="O132" i="5" s="1"/>
  <c r="P132" i="5" s="1"/>
  <c r="B29" i="5"/>
  <c r="B47" i="5" s="1"/>
  <c r="G47" i="5" s="1"/>
  <c r="H47" i="5" s="1"/>
  <c r="I47" i="5" s="1"/>
  <c r="J47" i="5" s="1"/>
  <c r="K47" i="5" s="1"/>
  <c r="L47" i="5" s="1"/>
  <c r="M47" i="5" s="1"/>
  <c r="N47" i="5" s="1"/>
  <c r="O47" i="5" s="1"/>
  <c r="P47" i="5" s="1"/>
  <c r="C107" i="5"/>
  <c r="F82" i="5"/>
  <c r="F130" i="5" s="1"/>
  <c r="B17" i="5"/>
  <c r="G17" i="5" s="1"/>
  <c r="H17" i="5" s="1"/>
  <c r="I17" i="5" s="1"/>
  <c r="J17" i="5" s="1"/>
  <c r="K17" i="5" s="1"/>
  <c r="L17" i="5" s="1"/>
  <c r="M17" i="5" s="1"/>
  <c r="N17" i="5" s="1"/>
  <c r="O17" i="5" s="1"/>
  <c r="P17" i="5" s="1"/>
  <c r="B9" i="5"/>
  <c r="B57" i="5" s="1"/>
  <c r="B32" i="5"/>
  <c r="B50" i="5" s="1"/>
  <c r="G50" i="5" s="1"/>
  <c r="H50" i="5" s="1"/>
  <c r="I50" i="5" s="1"/>
  <c r="J50" i="5" s="1"/>
  <c r="K50" i="5" s="1"/>
  <c r="L50" i="5" s="1"/>
  <c r="M50" i="5" s="1"/>
  <c r="N50" i="5" s="1"/>
  <c r="O50" i="5" s="1"/>
  <c r="P50" i="5" s="1"/>
  <c r="B26" i="5"/>
  <c r="B44" i="5" s="1"/>
  <c r="G44" i="5" s="1"/>
  <c r="H44" i="5" s="1"/>
  <c r="I44" i="5" s="1"/>
  <c r="J44" i="5" s="1"/>
  <c r="K44" i="5" s="1"/>
  <c r="L44" i="5" s="1"/>
  <c r="M44" i="5" s="1"/>
  <c r="N44" i="5" s="1"/>
  <c r="O44" i="5" s="1"/>
  <c r="P44" i="5" s="1"/>
  <c r="G26" i="5" s="1"/>
  <c r="H26" i="5" s="1"/>
  <c r="I26" i="5" s="1"/>
  <c r="J26" i="5" s="1"/>
  <c r="K26" i="5" s="1"/>
  <c r="L26" i="5" s="1"/>
  <c r="M26" i="5" s="1"/>
  <c r="N26" i="5" s="1"/>
  <c r="O26" i="5" s="1"/>
  <c r="P26" i="5" s="1"/>
  <c r="B61" i="5"/>
  <c r="G61" i="5" s="1"/>
  <c r="H61" i="5" s="1"/>
  <c r="I61" i="5" s="1"/>
  <c r="J61" i="5" s="1"/>
  <c r="K61" i="5" s="1"/>
  <c r="L61" i="5" s="1"/>
  <c r="M61" i="5" s="1"/>
  <c r="N61" i="5" s="1"/>
  <c r="O61" i="5" s="1"/>
  <c r="P61" i="5" s="1"/>
  <c r="C116" i="5"/>
  <c r="C59" i="5"/>
  <c r="B21" i="5"/>
  <c r="B39" i="5" s="1"/>
  <c r="G39" i="5" s="1"/>
  <c r="H39" i="5" s="1"/>
  <c r="I39" i="5" s="1"/>
  <c r="J39" i="5" s="1"/>
  <c r="K39" i="5" s="1"/>
  <c r="L39" i="5" s="1"/>
  <c r="M39" i="5" s="1"/>
  <c r="N39" i="5" s="1"/>
  <c r="O39" i="5" s="1"/>
  <c r="P39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B20" i="5"/>
  <c r="B38" i="5" s="1"/>
  <c r="G38" i="5" s="1"/>
  <c r="H38" i="5" s="1"/>
  <c r="I38" i="5" s="1"/>
  <c r="J38" i="5" s="1"/>
  <c r="K38" i="5" s="1"/>
  <c r="L38" i="5" s="1"/>
  <c r="M38" i="5" s="1"/>
  <c r="N38" i="5" s="1"/>
  <c r="O38" i="5" s="1"/>
  <c r="P38" i="5" s="1"/>
  <c r="G20" i="5" s="1"/>
  <c r="H20" i="5" s="1"/>
  <c r="I20" i="5" s="1"/>
  <c r="J20" i="5" s="1"/>
  <c r="K20" i="5" s="1"/>
  <c r="L20" i="5" s="1"/>
  <c r="M20" i="5" s="1"/>
  <c r="N20" i="5" s="1"/>
  <c r="O20" i="5" s="1"/>
  <c r="P20" i="5" s="1"/>
  <c r="G90" i="5"/>
  <c r="H90" i="5" s="1"/>
  <c r="I90" i="5" s="1"/>
  <c r="J90" i="5" s="1"/>
  <c r="K90" i="5" s="1"/>
  <c r="L90" i="5" s="1"/>
  <c r="M90" i="5" s="1"/>
  <c r="N90" i="5" s="1"/>
  <c r="O90" i="5" s="1"/>
  <c r="P90" i="5" s="1"/>
  <c r="G89" i="5"/>
  <c r="H89" i="5" s="1"/>
  <c r="I89" i="5" s="1"/>
  <c r="J89" i="5" s="1"/>
  <c r="K89" i="5" s="1"/>
  <c r="L89" i="5" s="1"/>
  <c r="M89" i="5" s="1"/>
  <c r="N89" i="5" s="1"/>
  <c r="O89" i="5" s="1"/>
  <c r="P89" i="5" s="1"/>
  <c r="B15" i="5"/>
  <c r="B63" i="5" s="1"/>
  <c r="G63" i="5" s="1"/>
  <c r="H63" i="5" s="1"/>
  <c r="I63" i="5" s="1"/>
  <c r="J63" i="5" s="1"/>
  <c r="K63" i="5" s="1"/>
  <c r="L63" i="5" s="1"/>
  <c r="M63" i="5" s="1"/>
  <c r="N63" i="5" s="1"/>
  <c r="O63" i="5" s="1"/>
  <c r="P63" i="5" s="1"/>
  <c r="C61" i="5"/>
  <c r="B110" i="5"/>
  <c r="G110" i="5" s="1"/>
  <c r="H110" i="5" s="1"/>
  <c r="I110" i="5" s="1"/>
  <c r="J110" i="5" s="1"/>
  <c r="K110" i="5" s="1"/>
  <c r="L110" i="5" s="1"/>
  <c r="M110" i="5" s="1"/>
  <c r="N110" i="5" s="1"/>
  <c r="O110" i="5" s="1"/>
  <c r="P110" i="5" s="1"/>
  <c r="B4" i="5"/>
  <c r="G4" i="5" s="1"/>
  <c r="H4" i="5" s="1"/>
  <c r="I4" i="5" s="1"/>
  <c r="J4" i="5" s="1"/>
  <c r="K4" i="5" s="1"/>
  <c r="L4" i="5" s="1"/>
  <c r="M4" i="5" s="1"/>
  <c r="N4" i="5" s="1"/>
  <c r="O4" i="5" s="1"/>
  <c r="P4" i="5" s="1"/>
  <c r="B85" i="5"/>
  <c r="B103" i="5" s="1"/>
  <c r="G103" i="5" s="1"/>
  <c r="H103" i="5" s="1"/>
  <c r="I103" i="5" s="1"/>
  <c r="J103" i="5" s="1"/>
  <c r="K103" i="5" s="1"/>
  <c r="L103" i="5" s="1"/>
  <c r="M103" i="5" s="1"/>
  <c r="N103" i="5" s="1"/>
  <c r="O103" i="5" s="1"/>
  <c r="P103" i="5" s="1"/>
  <c r="C103" i="5"/>
  <c r="B10" i="5"/>
  <c r="G10" i="5" s="1"/>
  <c r="H10" i="5" s="1"/>
  <c r="I10" i="5" s="1"/>
  <c r="J10" i="5" s="1"/>
  <c r="K10" i="5" s="1"/>
  <c r="L10" i="5" s="1"/>
  <c r="M10" i="5" s="1"/>
  <c r="N10" i="5" s="1"/>
  <c r="O10" i="5" s="1"/>
  <c r="P10" i="5" s="1"/>
  <c r="B64" i="5"/>
  <c r="G64" i="5" s="1"/>
  <c r="H64" i="5" s="1"/>
  <c r="I64" i="5" s="1"/>
  <c r="J64" i="5" s="1"/>
  <c r="K64" i="5" s="1"/>
  <c r="L64" i="5" s="1"/>
  <c r="M64" i="5" s="1"/>
  <c r="N64" i="5" s="1"/>
  <c r="O64" i="5" s="1"/>
  <c r="P64" i="5" s="1"/>
  <c r="C113" i="5"/>
  <c r="G11" i="5"/>
  <c r="H11" i="5" s="1"/>
  <c r="I11" i="5" s="1"/>
  <c r="J11" i="5" s="1"/>
  <c r="K11" i="5" s="1"/>
  <c r="L11" i="5" s="1"/>
  <c r="M11" i="5" s="1"/>
  <c r="N11" i="5" s="1"/>
  <c r="O11" i="5" s="1"/>
  <c r="P11" i="5" s="1"/>
  <c r="G59" i="5" s="1"/>
  <c r="H59" i="5" s="1"/>
  <c r="I59" i="5" s="1"/>
  <c r="J59" i="5" s="1"/>
  <c r="K59" i="5" s="1"/>
  <c r="L59" i="5" s="1"/>
  <c r="M59" i="5" s="1"/>
  <c r="N59" i="5" s="1"/>
  <c r="O59" i="5" s="1"/>
  <c r="P59" i="5" s="1"/>
  <c r="B30" i="5"/>
  <c r="B48" i="5" s="1"/>
  <c r="G48" i="5" s="1"/>
  <c r="H48" i="5" s="1"/>
  <c r="I48" i="5" s="1"/>
  <c r="J48" i="5" s="1"/>
  <c r="K48" i="5" s="1"/>
  <c r="L48" i="5" s="1"/>
  <c r="M48" i="5" s="1"/>
  <c r="N48" i="5" s="1"/>
  <c r="O48" i="5" s="1"/>
  <c r="P48" i="5" s="1"/>
  <c r="B60" i="5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E78" i="5"/>
  <c r="E126" i="5" s="1"/>
  <c r="C112" i="5"/>
  <c r="G94" i="5"/>
  <c r="H94" i="5" s="1"/>
  <c r="I94" i="5" s="1"/>
  <c r="J94" i="5" s="1"/>
  <c r="K94" i="5" s="1"/>
  <c r="L94" i="5" s="1"/>
  <c r="M94" i="5" s="1"/>
  <c r="N94" i="5" s="1"/>
  <c r="O94" i="5" s="1"/>
  <c r="P94" i="5" s="1"/>
  <c r="C123" i="5"/>
  <c r="C64" i="5"/>
  <c r="B6" i="5"/>
  <c r="G6" i="5" s="1"/>
  <c r="H6" i="5" s="1"/>
  <c r="I6" i="5" s="1"/>
  <c r="J6" i="5" s="1"/>
  <c r="K6" i="5" s="1"/>
  <c r="L6" i="5" s="1"/>
  <c r="M6" i="5" s="1"/>
  <c r="N6" i="5" s="1"/>
  <c r="O6" i="5" s="1"/>
  <c r="P6" i="5" s="1"/>
  <c r="B7" i="5"/>
  <c r="G7" i="5" s="1"/>
  <c r="H7" i="5" s="1"/>
  <c r="I7" i="5" s="1"/>
  <c r="J7" i="5" s="1"/>
  <c r="K7" i="5" s="1"/>
  <c r="L7" i="5" s="1"/>
  <c r="M7" i="5" s="1"/>
  <c r="N7" i="5" s="1"/>
  <c r="O7" i="5" s="1"/>
  <c r="P7" i="5" s="1"/>
  <c r="B96" i="5"/>
  <c r="G96" i="5" s="1"/>
  <c r="H96" i="5" s="1"/>
  <c r="I96" i="5" s="1"/>
  <c r="J96" i="5" s="1"/>
  <c r="K96" i="5" s="1"/>
  <c r="L96" i="5" s="1"/>
  <c r="M96" i="5" s="1"/>
  <c r="N96" i="5" s="1"/>
  <c r="O96" i="5" s="1"/>
  <c r="P96" i="5" s="1"/>
  <c r="C49" i="5"/>
  <c r="B14" i="5"/>
  <c r="B62" i="5" s="1"/>
  <c r="B23" i="5"/>
  <c r="B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G23" i="5" s="1"/>
  <c r="H23" i="5" s="1"/>
  <c r="I23" i="5" s="1"/>
  <c r="J23" i="5" s="1"/>
  <c r="K23" i="5" s="1"/>
  <c r="L23" i="5" s="1"/>
  <c r="M23" i="5" s="1"/>
  <c r="N23" i="5" s="1"/>
  <c r="O23" i="5" s="1"/>
  <c r="P23" i="5" s="1"/>
  <c r="B24" i="5"/>
  <c r="B42" i="5" s="1"/>
  <c r="G42" i="5" s="1"/>
  <c r="H42" i="5" s="1"/>
  <c r="I42" i="5" s="1"/>
  <c r="J42" i="5" s="1"/>
  <c r="K42" i="5" s="1"/>
  <c r="L42" i="5" s="1"/>
  <c r="M42" i="5" s="1"/>
  <c r="N42" i="5" s="1"/>
  <c r="O42" i="5" s="1"/>
  <c r="P42" i="5" s="1"/>
  <c r="G24" i="5" s="1"/>
  <c r="H24" i="5" s="1"/>
  <c r="I24" i="5" s="1"/>
  <c r="J24" i="5" s="1"/>
  <c r="K24" i="5" s="1"/>
  <c r="L24" i="5" s="1"/>
  <c r="M24" i="5" s="1"/>
  <c r="N24" i="5" s="1"/>
  <c r="O24" i="5" s="1"/>
  <c r="P24" i="5" s="1"/>
  <c r="E98" i="5"/>
  <c r="E116" i="5" s="1"/>
  <c r="D82" i="5"/>
  <c r="D130" i="5" s="1"/>
  <c r="E82" i="5"/>
  <c r="E130" i="5" s="1"/>
  <c r="B93" i="5"/>
  <c r="C111" i="5"/>
  <c r="E77" i="5"/>
  <c r="E125" i="5" s="1"/>
  <c r="D98" i="5"/>
  <c r="D116" i="5" s="1"/>
  <c r="E91" i="5"/>
  <c r="E109" i="5" s="1"/>
  <c r="C88" i="5"/>
  <c r="C106" i="5" s="1"/>
  <c r="G74" i="5"/>
  <c r="H74" i="5" s="1"/>
  <c r="I74" i="5" s="1"/>
  <c r="J74" i="5" s="1"/>
  <c r="K74" i="5" s="1"/>
  <c r="L74" i="5" s="1"/>
  <c r="M74" i="5" s="1"/>
  <c r="N74" i="5" s="1"/>
  <c r="O74" i="5" s="1"/>
  <c r="P74" i="5" s="1"/>
  <c r="G75" i="5"/>
  <c r="H75" i="5" s="1"/>
  <c r="I75" i="5" s="1"/>
  <c r="J75" i="5" s="1"/>
  <c r="K75" i="5" s="1"/>
  <c r="L75" i="5" s="1"/>
  <c r="M75" i="5" s="1"/>
  <c r="N75" i="5" s="1"/>
  <c r="O75" i="5" s="1"/>
  <c r="P75" i="5" s="1"/>
  <c r="B28" i="5"/>
  <c r="B46" i="5" s="1"/>
  <c r="G46" i="5" s="1"/>
  <c r="H46" i="5" s="1"/>
  <c r="I46" i="5" s="1"/>
  <c r="J46" i="5" s="1"/>
  <c r="K46" i="5" s="1"/>
  <c r="L46" i="5" s="1"/>
  <c r="M46" i="5" s="1"/>
  <c r="N46" i="5" s="1"/>
  <c r="O46" i="5" s="1"/>
  <c r="P46" i="5" s="1"/>
  <c r="G28" i="5" s="1"/>
  <c r="H28" i="5" s="1"/>
  <c r="I28" i="5" s="1"/>
  <c r="J28" i="5" s="1"/>
  <c r="K28" i="5" s="1"/>
  <c r="L28" i="5" s="1"/>
  <c r="M28" i="5" s="1"/>
  <c r="N28" i="5" s="1"/>
  <c r="O28" i="5" s="1"/>
  <c r="P28" i="5" s="1"/>
  <c r="B33" i="5"/>
  <c r="B51" i="5" s="1"/>
  <c r="G51" i="5" s="1"/>
  <c r="H51" i="5" s="1"/>
  <c r="I51" i="5" s="1"/>
  <c r="J51" i="5" s="1"/>
  <c r="K51" i="5" s="1"/>
  <c r="L51" i="5" s="1"/>
  <c r="M51" i="5" s="1"/>
  <c r="N51" i="5" s="1"/>
  <c r="O51" i="5" s="1"/>
  <c r="P51" i="5" s="1"/>
  <c r="B8" i="5"/>
  <c r="G8" i="5" s="1"/>
  <c r="H8" i="5" s="1"/>
  <c r="I8" i="5" s="1"/>
  <c r="J8" i="5" s="1"/>
  <c r="K8" i="5" s="1"/>
  <c r="L8" i="5" s="1"/>
  <c r="M8" i="5" s="1"/>
  <c r="N8" i="5" s="1"/>
  <c r="O8" i="5" s="1"/>
  <c r="P8" i="5" s="1"/>
  <c r="B115" i="5"/>
  <c r="G115" i="5" s="1"/>
  <c r="H115" i="5" s="1"/>
  <c r="I115" i="5" s="1"/>
  <c r="J115" i="5" s="1"/>
  <c r="K115" i="5" s="1"/>
  <c r="L115" i="5" s="1"/>
  <c r="M115" i="5" s="1"/>
  <c r="N115" i="5" s="1"/>
  <c r="O115" i="5" s="1"/>
  <c r="P115" i="5" s="1"/>
  <c r="C60" i="5"/>
  <c r="C115" i="5"/>
  <c r="B19" i="5"/>
  <c r="B37" i="5" s="1"/>
  <c r="G37" i="5" s="1"/>
  <c r="H37" i="5" s="1"/>
  <c r="I37" i="5" s="1"/>
  <c r="J37" i="5" s="1"/>
  <c r="K37" i="5" s="1"/>
  <c r="L37" i="5" s="1"/>
  <c r="M37" i="5" s="1"/>
  <c r="N37" i="5" s="1"/>
  <c r="O37" i="5" s="1"/>
  <c r="P37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B22" i="5"/>
  <c r="B40" i="5" s="1"/>
  <c r="G40" i="5" s="1"/>
  <c r="H40" i="5" s="1"/>
  <c r="I40" i="5" s="1"/>
  <c r="J40" i="5" s="1"/>
  <c r="K40" i="5" s="1"/>
  <c r="L40" i="5" s="1"/>
  <c r="M40" i="5" s="1"/>
  <c r="N40" i="5" s="1"/>
  <c r="O40" i="5" s="1"/>
  <c r="P40" i="5" s="1"/>
  <c r="G22" i="5" s="1"/>
  <c r="H22" i="5" s="1"/>
  <c r="I22" i="5" s="1"/>
  <c r="J22" i="5" s="1"/>
  <c r="K22" i="5" s="1"/>
  <c r="L22" i="5" s="1"/>
  <c r="M22" i="5" s="1"/>
  <c r="N22" i="5" s="1"/>
  <c r="O22" i="5" s="1"/>
  <c r="P22" i="5" s="1"/>
  <c r="B78" i="5"/>
  <c r="G78" i="5" s="1"/>
  <c r="H78" i="5" s="1"/>
  <c r="I78" i="5" s="1"/>
  <c r="J78" i="5" s="1"/>
  <c r="K78" i="5" s="1"/>
  <c r="L78" i="5" s="1"/>
  <c r="M78" i="5" s="1"/>
  <c r="N78" i="5" s="1"/>
  <c r="O78" i="5" s="1"/>
  <c r="P78" i="5" s="1"/>
  <c r="G85" i="5"/>
  <c r="H85" i="5" s="1"/>
  <c r="I85" i="5" s="1"/>
  <c r="J85" i="5" s="1"/>
  <c r="K85" i="5" s="1"/>
  <c r="L85" i="5" s="1"/>
  <c r="M85" i="5" s="1"/>
  <c r="N85" i="5" s="1"/>
  <c r="O85" i="5" s="1"/>
  <c r="P85" i="5" s="1"/>
  <c r="B27" i="5"/>
  <c r="B45" i="5" s="1"/>
  <c r="G45" i="5" s="1"/>
  <c r="H45" i="5" s="1"/>
  <c r="I45" i="5" s="1"/>
  <c r="J45" i="5" s="1"/>
  <c r="K45" i="5" s="1"/>
  <c r="L45" i="5" s="1"/>
  <c r="M45" i="5" s="1"/>
  <c r="N45" i="5" s="1"/>
  <c r="O45" i="5" s="1"/>
  <c r="P45" i="5" s="1"/>
  <c r="G27" i="5" s="1"/>
  <c r="H27" i="5" s="1"/>
  <c r="I27" i="5" s="1"/>
  <c r="J27" i="5" s="1"/>
  <c r="K27" i="5" s="1"/>
  <c r="L27" i="5" s="1"/>
  <c r="M27" i="5" s="1"/>
  <c r="N27" i="5" s="1"/>
  <c r="O27" i="5" s="1"/>
  <c r="P27" i="5" s="1"/>
  <c r="C108" i="5"/>
  <c r="B72" i="5"/>
  <c r="G72" i="5" s="1"/>
  <c r="H72" i="5" s="1"/>
  <c r="I72" i="5" s="1"/>
  <c r="J72" i="5" s="1"/>
  <c r="K72" i="5" s="1"/>
  <c r="L72" i="5" s="1"/>
  <c r="M72" i="5" s="1"/>
  <c r="N72" i="5" s="1"/>
  <c r="O72" i="5" s="1"/>
  <c r="P72" i="5" s="1"/>
  <c r="C104" i="5"/>
  <c r="B86" i="5"/>
  <c r="B104" i="5" s="1"/>
  <c r="G104" i="5" s="1"/>
  <c r="H104" i="5" s="1"/>
  <c r="I104" i="5" s="1"/>
  <c r="J104" i="5" s="1"/>
  <c r="K104" i="5" s="1"/>
  <c r="L104" i="5" s="1"/>
  <c r="M104" i="5" s="1"/>
  <c r="N104" i="5" s="1"/>
  <c r="O104" i="5" s="1"/>
  <c r="P104" i="5" s="1"/>
  <c r="C124" i="5"/>
  <c r="B76" i="5"/>
  <c r="B124" i="5" s="1"/>
  <c r="G124" i="5" s="1"/>
  <c r="H124" i="5" s="1"/>
  <c r="I124" i="5" s="1"/>
  <c r="J124" i="5" s="1"/>
  <c r="K124" i="5" s="1"/>
  <c r="L124" i="5" s="1"/>
  <c r="M124" i="5" s="1"/>
  <c r="N124" i="5" s="1"/>
  <c r="O124" i="5" s="1"/>
  <c r="P124" i="5" s="1"/>
  <c r="D84" i="5"/>
  <c r="D132" i="5" s="1"/>
  <c r="F70" i="5"/>
  <c r="F118" i="5" s="1"/>
  <c r="E86" i="5"/>
  <c r="E104" i="5" s="1"/>
  <c r="E90" i="5"/>
  <c r="E108" i="5" s="1"/>
  <c r="E96" i="5"/>
  <c r="E114" i="5" s="1"/>
  <c r="C70" i="5"/>
  <c r="B91" i="5"/>
  <c r="G91" i="5" s="1"/>
  <c r="H91" i="5" s="1"/>
  <c r="I91" i="5" s="1"/>
  <c r="J91" i="5" s="1"/>
  <c r="K91" i="5" s="1"/>
  <c r="L91" i="5" s="1"/>
  <c r="M91" i="5" s="1"/>
  <c r="N91" i="5" s="1"/>
  <c r="O91" i="5" s="1"/>
  <c r="P91" i="5" s="1"/>
  <c r="B81" i="5"/>
  <c r="B129" i="5" s="1"/>
  <c r="G129" i="5" s="1"/>
  <c r="H129" i="5" s="1"/>
  <c r="I129" i="5" s="1"/>
  <c r="J129" i="5" s="1"/>
  <c r="K129" i="5" s="1"/>
  <c r="L129" i="5" s="1"/>
  <c r="M129" i="5" s="1"/>
  <c r="N129" i="5" s="1"/>
  <c r="O129" i="5" s="1"/>
  <c r="P129" i="5" s="1"/>
  <c r="C105" i="5"/>
  <c r="B99" i="5"/>
  <c r="B117" i="5" s="1"/>
  <c r="G117" i="5" s="1"/>
  <c r="H117" i="5" s="1"/>
  <c r="I117" i="5" s="1"/>
  <c r="J117" i="5" s="1"/>
  <c r="K117" i="5" s="1"/>
  <c r="L117" i="5" s="1"/>
  <c r="M117" i="5" s="1"/>
  <c r="N117" i="5" s="1"/>
  <c r="O117" i="5" s="1"/>
  <c r="P117" i="5" s="1"/>
  <c r="B105" i="5"/>
  <c r="G105" i="5" s="1"/>
  <c r="H105" i="5" s="1"/>
  <c r="I105" i="5" s="1"/>
  <c r="J105" i="5" s="1"/>
  <c r="K105" i="5" s="1"/>
  <c r="L105" i="5" s="1"/>
  <c r="M105" i="5" s="1"/>
  <c r="N105" i="5" s="1"/>
  <c r="O105" i="5" s="1"/>
  <c r="P105" i="5" s="1"/>
  <c r="B121" i="5"/>
  <c r="G121" i="5" s="1"/>
  <c r="H121" i="5" s="1"/>
  <c r="I121" i="5" s="1"/>
  <c r="J121" i="5" s="1"/>
  <c r="K121" i="5" s="1"/>
  <c r="L121" i="5" s="1"/>
  <c r="M121" i="5" s="1"/>
  <c r="N121" i="5" s="1"/>
  <c r="O121" i="5" s="1"/>
  <c r="P121" i="5" s="1"/>
  <c r="B83" i="5"/>
  <c r="G83" i="5" s="1"/>
  <c r="H83" i="5" s="1"/>
  <c r="I83" i="5" s="1"/>
  <c r="J83" i="5" s="1"/>
  <c r="K83" i="5" s="1"/>
  <c r="L83" i="5" s="1"/>
  <c r="M83" i="5" s="1"/>
  <c r="N83" i="5" s="1"/>
  <c r="O83" i="5" s="1"/>
  <c r="P83" i="5" s="1"/>
  <c r="G71" i="5"/>
  <c r="H71" i="5" s="1"/>
  <c r="I71" i="5" s="1"/>
  <c r="J71" i="5" s="1"/>
  <c r="K71" i="5" s="1"/>
  <c r="L71" i="5" s="1"/>
  <c r="M71" i="5" s="1"/>
  <c r="N71" i="5" s="1"/>
  <c r="O71" i="5" s="1"/>
  <c r="P71" i="5" s="1"/>
  <c r="C121" i="5"/>
  <c r="B80" i="5"/>
  <c r="C122" i="5"/>
  <c r="G77" i="5"/>
  <c r="H77" i="5" s="1"/>
  <c r="I77" i="5" s="1"/>
  <c r="J77" i="5" s="1"/>
  <c r="K77" i="5" s="1"/>
  <c r="L77" i="5" s="1"/>
  <c r="M77" i="5" s="1"/>
  <c r="N77" i="5" s="1"/>
  <c r="O77" i="5" s="1"/>
  <c r="P77" i="5" s="1"/>
  <c r="G79" i="5"/>
  <c r="H79" i="5" s="1"/>
  <c r="I79" i="5" s="1"/>
  <c r="J79" i="5" s="1"/>
  <c r="K79" i="5" s="1"/>
  <c r="L79" i="5" s="1"/>
  <c r="M79" i="5" s="1"/>
  <c r="N79" i="5" s="1"/>
  <c r="O79" i="5" s="1"/>
  <c r="P79" i="5" s="1"/>
  <c r="B127" i="5"/>
  <c r="G127" i="5" s="1"/>
  <c r="H127" i="5" s="1"/>
  <c r="I127" i="5" s="1"/>
  <c r="J127" i="5" s="1"/>
  <c r="K127" i="5" s="1"/>
  <c r="L127" i="5" s="1"/>
  <c r="M127" i="5" s="1"/>
  <c r="N127" i="5" s="1"/>
  <c r="O127" i="5" s="1"/>
  <c r="P127" i="5" s="1"/>
  <c r="C127" i="5"/>
  <c r="A101" i="5"/>
  <c r="A68" i="5"/>
  <c r="A35" i="5"/>
  <c r="C125" i="5"/>
  <c r="M67" i="5"/>
  <c r="L68" i="5"/>
  <c r="L69" i="5" s="1"/>
  <c r="A2" i="2"/>
  <c r="A2" i="3"/>
  <c r="A2" i="4"/>
  <c r="I101" i="5"/>
  <c r="I102" i="5" s="1"/>
  <c r="J100" i="5"/>
  <c r="A36" i="5"/>
  <c r="A69" i="5"/>
  <c r="A102" i="5"/>
  <c r="G18" i="5"/>
  <c r="H18" i="5" s="1"/>
  <c r="I18" i="5" s="1"/>
  <c r="J18" i="5" s="1"/>
  <c r="K18" i="5" s="1"/>
  <c r="L18" i="5" s="1"/>
  <c r="M18" i="5" s="1"/>
  <c r="N18" i="5" s="1"/>
  <c r="O18" i="5" s="1"/>
  <c r="P18" i="5" s="1"/>
  <c r="B66" i="5"/>
  <c r="G66" i="5" s="1"/>
  <c r="H66" i="5" s="1"/>
  <c r="I66" i="5" s="1"/>
  <c r="J66" i="5" s="1"/>
  <c r="K66" i="5" s="1"/>
  <c r="L66" i="5" s="1"/>
  <c r="M66" i="5" s="1"/>
  <c r="N66" i="5" s="1"/>
  <c r="O66" i="5" s="1"/>
  <c r="P66" i="5" s="1"/>
  <c r="B43" i="5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G25" i="5" s="1"/>
  <c r="H25" i="5" s="1"/>
  <c r="I25" i="5" s="1"/>
  <c r="J25" i="5" s="1"/>
  <c r="K25" i="5" s="1"/>
  <c r="L25" i="5" s="1"/>
  <c r="M25" i="5" s="1"/>
  <c r="N25" i="5" s="1"/>
  <c r="O25" i="5" s="1"/>
  <c r="P25" i="5" s="1"/>
  <c r="G98" i="5"/>
  <c r="H98" i="5" s="1"/>
  <c r="I98" i="5" s="1"/>
  <c r="J98" i="5" s="1"/>
  <c r="K98" i="5" s="1"/>
  <c r="L98" i="5" s="1"/>
  <c r="M98" i="5" s="1"/>
  <c r="N98" i="5" s="1"/>
  <c r="O98" i="5" s="1"/>
  <c r="P98" i="5" s="1"/>
  <c r="B116" i="5"/>
  <c r="G116" i="5" s="1"/>
  <c r="H116" i="5" s="1"/>
  <c r="I116" i="5" s="1"/>
  <c r="J116" i="5" s="1"/>
  <c r="K116" i="5" s="1"/>
  <c r="L116" i="5" s="1"/>
  <c r="M116" i="5" s="1"/>
  <c r="N116" i="5" s="1"/>
  <c r="O116" i="5" s="1"/>
  <c r="P116" i="5" s="1"/>
  <c r="G95" i="5"/>
  <c r="H95" i="5" s="1"/>
  <c r="I95" i="5" s="1"/>
  <c r="J95" i="5" s="1"/>
  <c r="K95" i="5" s="1"/>
  <c r="L95" i="5" s="1"/>
  <c r="M95" i="5" s="1"/>
  <c r="N95" i="5" s="1"/>
  <c r="O95" i="5" s="1"/>
  <c r="P95" i="5" s="1"/>
  <c r="B113" i="5"/>
  <c r="G113" i="5" s="1"/>
  <c r="H113" i="5" s="1"/>
  <c r="I113" i="5" s="1"/>
  <c r="J113" i="5" s="1"/>
  <c r="K113" i="5" s="1"/>
  <c r="L113" i="5" s="1"/>
  <c r="M113" i="5" s="1"/>
  <c r="N113" i="5" s="1"/>
  <c r="O113" i="5" s="1"/>
  <c r="P113" i="5" s="1"/>
  <c r="G5" i="5"/>
  <c r="H5" i="5" s="1"/>
  <c r="I5" i="5" s="1"/>
  <c r="J5" i="5" s="1"/>
  <c r="K5" i="5" s="1"/>
  <c r="L5" i="5" s="1"/>
  <c r="M5" i="5" s="1"/>
  <c r="N5" i="5" s="1"/>
  <c r="O5" i="5" s="1"/>
  <c r="P5" i="5" s="1"/>
  <c r="B53" i="5"/>
  <c r="G84" i="5" l="1"/>
  <c r="H84" i="5" s="1"/>
  <c r="I84" i="5" s="1"/>
  <c r="J84" i="5" s="1"/>
  <c r="K84" i="5" s="1"/>
  <c r="L84" i="5" s="1"/>
  <c r="M84" i="5" s="1"/>
  <c r="N84" i="5" s="1"/>
  <c r="O84" i="5" s="1"/>
  <c r="P84" i="5" s="1"/>
  <c r="G32" i="5"/>
  <c r="H32" i="5" s="1"/>
  <c r="I32" i="5" s="1"/>
  <c r="J32" i="5" s="1"/>
  <c r="K32" i="5" s="1"/>
  <c r="L32" i="5" s="1"/>
  <c r="M32" i="5" s="1"/>
  <c r="N32" i="5" s="1"/>
  <c r="O32" i="5" s="1"/>
  <c r="P32" i="5" s="1"/>
  <c r="B65" i="5"/>
  <c r="G65" i="5" s="1"/>
  <c r="H65" i="5" s="1"/>
  <c r="I65" i="5" s="1"/>
  <c r="J65" i="5" s="1"/>
  <c r="K65" i="5" s="1"/>
  <c r="L65" i="5" s="1"/>
  <c r="M65" i="5" s="1"/>
  <c r="N65" i="5" s="1"/>
  <c r="O65" i="5" s="1"/>
  <c r="P65" i="5" s="1"/>
  <c r="G29" i="5"/>
  <c r="H29" i="5" s="1"/>
  <c r="I29" i="5" s="1"/>
  <c r="J29" i="5" s="1"/>
  <c r="K29" i="5" s="1"/>
  <c r="L29" i="5" s="1"/>
  <c r="M29" i="5" s="1"/>
  <c r="N29" i="5" s="1"/>
  <c r="O29" i="5" s="1"/>
  <c r="P29" i="5" s="1"/>
  <c r="G9" i="5"/>
  <c r="H9" i="5" s="1"/>
  <c r="I9" i="5" s="1"/>
  <c r="J9" i="5" s="1"/>
  <c r="K9" i="5" s="1"/>
  <c r="L9" i="5" s="1"/>
  <c r="M9" i="5" s="1"/>
  <c r="N9" i="5" s="1"/>
  <c r="O9" i="5" s="1"/>
  <c r="P9" i="5" s="1"/>
  <c r="G57" i="5" s="1"/>
  <c r="H57" i="5" s="1"/>
  <c r="I57" i="5" s="1"/>
  <c r="J57" i="5" s="1"/>
  <c r="K57" i="5" s="1"/>
  <c r="L57" i="5" s="1"/>
  <c r="M57" i="5" s="1"/>
  <c r="N57" i="5" s="1"/>
  <c r="O57" i="5" s="1"/>
  <c r="P57" i="5" s="1"/>
  <c r="G30" i="5"/>
  <c r="H30" i="5" s="1"/>
  <c r="I30" i="5" s="1"/>
  <c r="J30" i="5" s="1"/>
  <c r="K30" i="5" s="1"/>
  <c r="L30" i="5" s="1"/>
  <c r="M30" i="5" s="1"/>
  <c r="N30" i="5" s="1"/>
  <c r="O30" i="5" s="1"/>
  <c r="P30" i="5" s="1"/>
  <c r="B58" i="5"/>
  <c r="G58" i="5" s="1"/>
  <c r="H58" i="5" s="1"/>
  <c r="I58" i="5" s="1"/>
  <c r="J58" i="5" s="1"/>
  <c r="K58" i="5" s="1"/>
  <c r="L58" i="5" s="1"/>
  <c r="M58" i="5" s="1"/>
  <c r="N58" i="5" s="1"/>
  <c r="O58" i="5" s="1"/>
  <c r="P58" i="5" s="1"/>
  <c r="B88" i="5"/>
  <c r="B106" i="5" s="1"/>
  <c r="G106" i="5" s="1"/>
  <c r="H106" i="5" s="1"/>
  <c r="I106" i="5" s="1"/>
  <c r="J106" i="5" s="1"/>
  <c r="K106" i="5" s="1"/>
  <c r="L106" i="5" s="1"/>
  <c r="M106" i="5" s="1"/>
  <c r="N106" i="5" s="1"/>
  <c r="O106" i="5" s="1"/>
  <c r="P106" i="5" s="1"/>
  <c r="B52" i="5"/>
  <c r="G52" i="5" s="1"/>
  <c r="H52" i="5" s="1"/>
  <c r="I52" i="5" s="1"/>
  <c r="J52" i="5" s="1"/>
  <c r="K52" i="5" s="1"/>
  <c r="L52" i="5" s="1"/>
  <c r="M52" i="5" s="1"/>
  <c r="N52" i="5" s="1"/>
  <c r="O52" i="5" s="1"/>
  <c r="P52" i="5" s="1"/>
  <c r="B114" i="5"/>
  <c r="G114" i="5" s="1"/>
  <c r="H114" i="5" s="1"/>
  <c r="I114" i="5" s="1"/>
  <c r="J114" i="5" s="1"/>
  <c r="K114" i="5" s="1"/>
  <c r="L114" i="5" s="1"/>
  <c r="M114" i="5" s="1"/>
  <c r="N114" i="5" s="1"/>
  <c r="O114" i="5" s="1"/>
  <c r="P114" i="5" s="1"/>
  <c r="G15" i="5"/>
  <c r="H15" i="5" s="1"/>
  <c r="I15" i="5" s="1"/>
  <c r="J15" i="5" s="1"/>
  <c r="K15" i="5" s="1"/>
  <c r="L15" i="5" s="1"/>
  <c r="M15" i="5" s="1"/>
  <c r="N15" i="5" s="1"/>
  <c r="O15" i="5" s="1"/>
  <c r="P15" i="5" s="1"/>
  <c r="B55" i="5"/>
  <c r="G55" i="5" s="1"/>
  <c r="H55" i="5" s="1"/>
  <c r="I55" i="5" s="1"/>
  <c r="J55" i="5" s="1"/>
  <c r="K55" i="5" s="1"/>
  <c r="L55" i="5" s="1"/>
  <c r="M55" i="5" s="1"/>
  <c r="N55" i="5" s="1"/>
  <c r="O55" i="5" s="1"/>
  <c r="P55" i="5" s="1"/>
  <c r="G86" i="5"/>
  <c r="H86" i="5" s="1"/>
  <c r="I86" i="5" s="1"/>
  <c r="J86" i="5" s="1"/>
  <c r="K86" i="5" s="1"/>
  <c r="L86" i="5" s="1"/>
  <c r="M86" i="5" s="1"/>
  <c r="N86" i="5" s="1"/>
  <c r="O86" i="5" s="1"/>
  <c r="P86" i="5" s="1"/>
  <c r="B56" i="5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B54" i="5"/>
  <c r="G54" i="5" s="1"/>
  <c r="H54" i="5" s="1"/>
  <c r="I54" i="5" s="1"/>
  <c r="J54" i="5" s="1"/>
  <c r="K54" i="5" s="1"/>
  <c r="L54" i="5" s="1"/>
  <c r="M54" i="5" s="1"/>
  <c r="N54" i="5" s="1"/>
  <c r="O54" i="5" s="1"/>
  <c r="P54" i="5" s="1"/>
  <c r="G33" i="5"/>
  <c r="H33" i="5" s="1"/>
  <c r="I33" i="5" s="1"/>
  <c r="J33" i="5" s="1"/>
  <c r="K33" i="5" s="1"/>
  <c r="L33" i="5" s="1"/>
  <c r="M33" i="5" s="1"/>
  <c r="N33" i="5" s="1"/>
  <c r="O33" i="5" s="1"/>
  <c r="P33" i="5" s="1"/>
  <c r="G14" i="5"/>
  <c r="H14" i="5" s="1"/>
  <c r="I14" i="5" s="1"/>
  <c r="J14" i="5" s="1"/>
  <c r="K14" i="5" s="1"/>
  <c r="L14" i="5" s="1"/>
  <c r="M14" i="5" s="1"/>
  <c r="N14" i="5" s="1"/>
  <c r="O14" i="5" s="1"/>
  <c r="P14" i="5" s="1"/>
  <c r="G62" i="5" s="1"/>
  <c r="H62" i="5" s="1"/>
  <c r="I62" i="5" s="1"/>
  <c r="J62" i="5" s="1"/>
  <c r="K62" i="5" s="1"/>
  <c r="L62" i="5" s="1"/>
  <c r="M62" i="5" s="1"/>
  <c r="N62" i="5" s="1"/>
  <c r="O62" i="5" s="1"/>
  <c r="P62" i="5" s="1"/>
  <c r="B126" i="5"/>
  <c r="G126" i="5" s="1"/>
  <c r="H126" i="5" s="1"/>
  <c r="I126" i="5" s="1"/>
  <c r="J126" i="5" s="1"/>
  <c r="K126" i="5" s="1"/>
  <c r="L126" i="5" s="1"/>
  <c r="M126" i="5" s="1"/>
  <c r="N126" i="5" s="1"/>
  <c r="O126" i="5" s="1"/>
  <c r="P126" i="5" s="1"/>
  <c r="B111" i="5"/>
  <c r="G111" i="5" s="1"/>
  <c r="H111" i="5" s="1"/>
  <c r="I111" i="5" s="1"/>
  <c r="J111" i="5" s="1"/>
  <c r="K111" i="5" s="1"/>
  <c r="L111" i="5" s="1"/>
  <c r="M111" i="5" s="1"/>
  <c r="N111" i="5" s="1"/>
  <c r="O111" i="5" s="1"/>
  <c r="P111" i="5" s="1"/>
  <c r="G93" i="5"/>
  <c r="H93" i="5" s="1"/>
  <c r="I93" i="5" s="1"/>
  <c r="J93" i="5" s="1"/>
  <c r="K93" i="5" s="1"/>
  <c r="L93" i="5" s="1"/>
  <c r="M93" i="5" s="1"/>
  <c r="N93" i="5" s="1"/>
  <c r="O93" i="5" s="1"/>
  <c r="P93" i="5" s="1"/>
  <c r="G76" i="5"/>
  <c r="H76" i="5" s="1"/>
  <c r="I76" i="5" s="1"/>
  <c r="J76" i="5" s="1"/>
  <c r="K76" i="5" s="1"/>
  <c r="L76" i="5" s="1"/>
  <c r="M76" i="5" s="1"/>
  <c r="N76" i="5" s="1"/>
  <c r="O76" i="5" s="1"/>
  <c r="P76" i="5" s="1"/>
  <c r="B120" i="5"/>
  <c r="G120" i="5" s="1"/>
  <c r="H120" i="5" s="1"/>
  <c r="I120" i="5" s="1"/>
  <c r="J120" i="5" s="1"/>
  <c r="K120" i="5" s="1"/>
  <c r="L120" i="5" s="1"/>
  <c r="M120" i="5" s="1"/>
  <c r="N120" i="5" s="1"/>
  <c r="O120" i="5" s="1"/>
  <c r="P120" i="5" s="1"/>
  <c r="B131" i="5"/>
  <c r="G131" i="5" s="1"/>
  <c r="H131" i="5" s="1"/>
  <c r="I131" i="5" s="1"/>
  <c r="J131" i="5" s="1"/>
  <c r="K131" i="5" s="1"/>
  <c r="L131" i="5" s="1"/>
  <c r="M131" i="5" s="1"/>
  <c r="N131" i="5" s="1"/>
  <c r="O131" i="5" s="1"/>
  <c r="P131" i="5" s="1"/>
  <c r="B70" i="5"/>
  <c r="C118" i="5"/>
  <c r="G81" i="5"/>
  <c r="H81" i="5" s="1"/>
  <c r="I81" i="5" s="1"/>
  <c r="J81" i="5" s="1"/>
  <c r="K81" i="5" s="1"/>
  <c r="L81" i="5" s="1"/>
  <c r="M81" i="5" s="1"/>
  <c r="N81" i="5" s="1"/>
  <c r="O81" i="5" s="1"/>
  <c r="P81" i="5" s="1"/>
  <c r="B109" i="5"/>
  <c r="G109" i="5" s="1"/>
  <c r="H109" i="5" s="1"/>
  <c r="I109" i="5" s="1"/>
  <c r="J109" i="5" s="1"/>
  <c r="K109" i="5" s="1"/>
  <c r="L109" i="5" s="1"/>
  <c r="M109" i="5" s="1"/>
  <c r="N109" i="5" s="1"/>
  <c r="O109" i="5" s="1"/>
  <c r="P109" i="5" s="1"/>
  <c r="G99" i="5"/>
  <c r="H99" i="5" s="1"/>
  <c r="I99" i="5" s="1"/>
  <c r="J99" i="5" s="1"/>
  <c r="K99" i="5" s="1"/>
  <c r="L99" i="5" s="1"/>
  <c r="M99" i="5" s="1"/>
  <c r="N99" i="5" s="1"/>
  <c r="O99" i="5" s="1"/>
  <c r="P99" i="5" s="1"/>
  <c r="B128" i="5"/>
  <c r="G128" i="5" s="1"/>
  <c r="H128" i="5" s="1"/>
  <c r="I128" i="5" s="1"/>
  <c r="J128" i="5" s="1"/>
  <c r="K128" i="5" s="1"/>
  <c r="L128" i="5" s="1"/>
  <c r="M128" i="5" s="1"/>
  <c r="N128" i="5" s="1"/>
  <c r="O128" i="5" s="1"/>
  <c r="P128" i="5" s="1"/>
  <c r="G80" i="5"/>
  <c r="H80" i="5" s="1"/>
  <c r="I80" i="5" s="1"/>
  <c r="J80" i="5" s="1"/>
  <c r="K80" i="5" s="1"/>
  <c r="L80" i="5" s="1"/>
  <c r="M80" i="5" s="1"/>
  <c r="N80" i="5" s="1"/>
  <c r="O80" i="5" s="1"/>
  <c r="P80" i="5" s="1"/>
  <c r="M68" i="5"/>
  <c r="M69" i="5" s="1"/>
  <c r="N67" i="5"/>
  <c r="J101" i="5"/>
  <c r="J102" i="5" s="1"/>
  <c r="K100" i="5"/>
  <c r="G53" i="5"/>
  <c r="H53" i="5" s="1"/>
  <c r="I53" i="5" s="1"/>
  <c r="J53" i="5" s="1"/>
  <c r="K53" i="5" s="1"/>
  <c r="L53" i="5" s="1"/>
  <c r="M53" i="5" s="1"/>
  <c r="N53" i="5" s="1"/>
  <c r="O53" i="5" s="1"/>
  <c r="P53" i="5" s="1"/>
  <c r="G88" i="5" l="1"/>
  <c r="H88" i="5" s="1"/>
  <c r="I88" i="5" s="1"/>
  <c r="J88" i="5" s="1"/>
  <c r="K88" i="5" s="1"/>
  <c r="L88" i="5" s="1"/>
  <c r="M88" i="5" s="1"/>
  <c r="N88" i="5" s="1"/>
  <c r="O88" i="5" s="1"/>
  <c r="P88" i="5" s="1"/>
  <c r="G70" i="5"/>
  <c r="H70" i="5" s="1"/>
  <c r="I70" i="5" s="1"/>
  <c r="J70" i="5" s="1"/>
  <c r="K70" i="5" s="1"/>
  <c r="L70" i="5" s="1"/>
  <c r="M70" i="5" s="1"/>
  <c r="N70" i="5" s="1"/>
  <c r="O70" i="5" s="1"/>
  <c r="P70" i="5" s="1"/>
  <c r="B118" i="5"/>
  <c r="G118" i="5" s="1"/>
  <c r="H118" i="5" s="1"/>
  <c r="I118" i="5" s="1"/>
  <c r="J118" i="5" s="1"/>
  <c r="K118" i="5" s="1"/>
  <c r="L118" i="5" s="1"/>
  <c r="M118" i="5" s="1"/>
  <c r="N118" i="5" s="1"/>
  <c r="O118" i="5" s="1"/>
  <c r="P118" i="5" s="1"/>
  <c r="O67" i="5"/>
  <c r="N68" i="5"/>
  <c r="N69" i="5" s="1"/>
  <c r="K101" i="5"/>
  <c r="K102" i="5" s="1"/>
  <c r="L100" i="5"/>
  <c r="P67" i="5" l="1"/>
  <c r="P68" i="5" s="1"/>
  <c r="P69" i="5" s="1"/>
  <c r="O68" i="5"/>
  <c r="O69" i="5" s="1"/>
  <c r="M100" i="5"/>
  <c r="L101" i="5"/>
  <c r="L102" i="5" s="1"/>
  <c r="M101" i="5" l="1"/>
  <c r="M102" i="5" s="1"/>
  <c r="N100" i="5"/>
  <c r="O100" i="5" l="1"/>
  <c r="N101" i="5"/>
  <c r="N102" i="5" s="1"/>
  <c r="P100" i="5" l="1"/>
  <c r="P101" i="5" s="1"/>
  <c r="P102" i="5" s="1"/>
  <c r="O101" i="5"/>
  <c r="O102" i="5" s="1"/>
</calcChain>
</file>

<file path=xl/sharedStrings.xml><?xml version="1.0" encoding="utf-8"?>
<sst xmlns="http://schemas.openxmlformats.org/spreadsheetml/2006/main" count="425" uniqueCount="335">
  <si>
    <t>第 一 回 合</t>
  </si>
  <si>
    <t>姓      名</t>
  </si>
  <si>
    <t>洞-組</t>
    <phoneticPr fontId="1" type="noConversion"/>
  </si>
  <si>
    <t>時間</t>
    <phoneticPr fontId="1" type="noConversion"/>
  </si>
  <si>
    <t>注意事項：</t>
    <phoneticPr fontId="1" type="noConversion"/>
  </si>
  <si>
    <t>注意事項：</t>
    <phoneticPr fontId="1" type="noConversion"/>
  </si>
  <si>
    <t>洞-組</t>
    <phoneticPr fontId="1" type="noConversion"/>
  </si>
  <si>
    <t>時間</t>
    <phoneticPr fontId="1" type="noConversion"/>
  </si>
  <si>
    <t>注意事項：</t>
    <phoneticPr fontId="1" type="noConversion"/>
  </si>
  <si>
    <t/>
  </si>
  <si>
    <t>第 二 回 合</t>
    <phoneticPr fontId="1" type="noConversion"/>
  </si>
  <si>
    <t>第 一 回 合</t>
    <phoneticPr fontId="1" type="noConversion"/>
  </si>
  <si>
    <t>Hole</t>
    <phoneticPr fontId="1" type="noConversion"/>
  </si>
  <si>
    <t>Par</t>
    <phoneticPr fontId="1" type="noConversion"/>
  </si>
  <si>
    <t>Hole</t>
    <phoneticPr fontId="1" type="noConversion"/>
  </si>
  <si>
    <t>Par</t>
    <phoneticPr fontId="1" type="noConversion"/>
  </si>
  <si>
    <t>名稱：</t>
    <phoneticPr fontId="1" type="noConversion"/>
  </si>
  <si>
    <t>地點：</t>
    <phoneticPr fontId="1" type="noConversion"/>
  </si>
  <si>
    <t>日期：</t>
    <phoneticPr fontId="1" type="noConversion"/>
  </si>
  <si>
    <t>Hole：</t>
    <phoneticPr fontId="1" type="noConversion"/>
  </si>
  <si>
    <t>Par：</t>
    <phoneticPr fontId="1" type="noConversion"/>
  </si>
  <si>
    <t>Time：</t>
    <phoneticPr fontId="1" type="noConversion"/>
  </si>
  <si>
    <t>開球：</t>
    <phoneticPr fontId="1" type="noConversion"/>
  </si>
  <si>
    <t>間隔：</t>
    <phoneticPr fontId="1" type="noConversion"/>
  </si>
  <si>
    <t>各球場標準桿</t>
    <phoneticPr fontId="1" type="noConversion"/>
  </si>
  <si>
    <t>揚昇高爾夫鄉村俱樂部</t>
    <phoneticPr fontId="1" type="noConversion"/>
  </si>
  <si>
    <t>再興高爾夫俱樂部</t>
    <phoneticPr fontId="1" type="noConversion"/>
  </si>
  <si>
    <t>老爺關西高爾夫球場</t>
    <phoneticPr fontId="1" type="noConversion"/>
  </si>
  <si>
    <t>北海高爾夫鄉村俱樂部</t>
    <phoneticPr fontId="1" type="noConversion"/>
  </si>
  <si>
    <t>立益高爾夫球場</t>
    <phoneticPr fontId="1" type="noConversion"/>
  </si>
  <si>
    <t>山溪地高爾夫俱樂部</t>
    <phoneticPr fontId="1" type="noConversion"/>
  </si>
  <si>
    <t>旭陽高爾夫俱樂部</t>
    <phoneticPr fontId="1" type="noConversion"/>
  </si>
  <si>
    <t>大屯高爾夫球場</t>
    <phoneticPr fontId="1" type="noConversion"/>
  </si>
  <si>
    <t>東方日星高爾夫球場</t>
    <phoneticPr fontId="1" type="noConversion"/>
  </si>
  <si>
    <t>Out-01</t>
  </si>
  <si>
    <t>Out-02</t>
  </si>
  <si>
    <t>Out-03</t>
  </si>
  <si>
    <t>Out-04</t>
  </si>
  <si>
    <t>Out-05</t>
  </si>
  <si>
    <t>Out-06</t>
  </si>
  <si>
    <t>In-01</t>
  </si>
  <si>
    <t>In-02</t>
  </si>
  <si>
    <t>In-03</t>
  </si>
  <si>
    <t>In-04</t>
  </si>
  <si>
    <t>In-05</t>
  </si>
  <si>
    <t>In-06</t>
  </si>
  <si>
    <t>廖崇漢  男Ｂ</t>
  </si>
  <si>
    <t>林銓泰  男Ｂ</t>
  </si>
  <si>
    <t>陳霆宇  男Ｂ</t>
  </si>
  <si>
    <t>詹亞維  男Ｂ</t>
  </si>
  <si>
    <t>朱吉莘  男Ｂ</t>
  </si>
  <si>
    <t>葉佳胤  男Ｂ</t>
  </si>
  <si>
    <t>林家榆  女Ｂ</t>
  </si>
  <si>
    <t>第 二 回 合</t>
  </si>
  <si>
    <t>洞-組</t>
  </si>
  <si>
    <t>時間</t>
  </si>
  <si>
    <t>周雨農  男Ｂ</t>
  </si>
  <si>
    <t>陳姿凝  女Ｂ</t>
  </si>
  <si>
    <t>周翊庭  女Ｂ</t>
  </si>
  <si>
    <t>劉可艾  女Ｂ</t>
  </si>
  <si>
    <t>佐佐木崇峻  男Ｂ</t>
  </si>
  <si>
    <t>葉佳運  男Ｂ</t>
  </si>
  <si>
    <t>羅政元  男Ｂ</t>
  </si>
  <si>
    <t>林凡皓  男Ｂ</t>
  </si>
  <si>
    <t>鄧庭皓  男Ｂ</t>
  </si>
  <si>
    <t>黃言奕  男Ｂ</t>
  </si>
  <si>
    <t>陳　澤  男Ｂ</t>
  </si>
  <si>
    <t>黃至翊  男Ｂ</t>
  </si>
  <si>
    <t>郭傳良  男Ｂ</t>
  </si>
  <si>
    <t>黃奕銘  男Ｂ</t>
  </si>
  <si>
    <t>廖家呈  男Ｂ</t>
  </si>
  <si>
    <t>黃至謙  男Ｂ</t>
  </si>
  <si>
    <t>林紹白  男Ｂ</t>
  </si>
  <si>
    <t>徐兆維  男Ｂ</t>
  </si>
  <si>
    <t>潘繹凱  男Ｂ</t>
  </si>
  <si>
    <t>許維宸  男Ｂ</t>
  </si>
  <si>
    <t>楊亞賓  女Ｂ</t>
  </si>
  <si>
    <t>戴佑珊  女Ｂ</t>
  </si>
  <si>
    <t>楊棋文  女Ｂ</t>
  </si>
  <si>
    <t>黃伯恩  男Ｄ</t>
  </si>
  <si>
    <t>譚傑升  男Ｄ</t>
  </si>
  <si>
    <t>邱　靖  男Ｄ</t>
  </si>
  <si>
    <t>陳薇安  女Ｄ</t>
  </si>
  <si>
    <t>陳品睎  女Ｄ</t>
  </si>
  <si>
    <t>周書羽  女Ｃ</t>
  </si>
  <si>
    <t>黃郁翔  男Ａ</t>
  </si>
  <si>
    <t>張竣凱  男Ａ</t>
  </si>
  <si>
    <t>詹佳翰  男Ａ</t>
  </si>
  <si>
    <t>張鈞翔  男Ａ</t>
  </si>
  <si>
    <t>劉謙佑  男Ａ</t>
  </si>
  <si>
    <t>王璽安  男Ａ</t>
  </si>
  <si>
    <t>張鈞沂  男Ａ</t>
  </si>
  <si>
    <t>黃冠勳  男Ａ</t>
  </si>
  <si>
    <t>廖崇廷  男Ａ</t>
  </si>
  <si>
    <t>姜威存  男Ａ</t>
  </si>
  <si>
    <t>林柏凱  男Ａ</t>
  </si>
  <si>
    <t>蔡程洋  男Ａ</t>
  </si>
  <si>
    <t>葉　甫  男Ａ</t>
  </si>
  <si>
    <t>沈威成  男Ａ</t>
  </si>
  <si>
    <t>張峰銓  男Ａ</t>
  </si>
  <si>
    <t>孔德恕  男Ａ</t>
  </si>
  <si>
    <t>葉蔚廷  男Ａ</t>
  </si>
  <si>
    <t>陳裔東  男Ａ</t>
  </si>
  <si>
    <t>陳瑋利  男Ｃ</t>
  </si>
  <si>
    <t>黃任誼  男Ｃ</t>
  </si>
  <si>
    <t>廖庭毅  男Ｃ</t>
  </si>
  <si>
    <t>吳允植  男Ｃ</t>
  </si>
  <si>
    <t>陳佑宇  男Ｃ</t>
  </si>
  <si>
    <t>林宸諒  男Ｃ</t>
  </si>
  <si>
    <t>陳衍仁  男Ｃ</t>
  </si>
  <si>
    <t>石澄璇  女Ａ</t>
  </si>
  <si>
    <t>佐佐木雪繪  女Ａ</t>
  </si>
  <si>
    <t>溫　娣  女Ａ</t>
  </si>
  <si>
    <t>周咨佑  女Ａ</t>
  </si>
  <si>
    <t>楊斐茜  女Ａ</t>
  </si>
  <si>
    <t>蔡褘佳  女Ａ</t>
  </si>
  <si>
    <t>許諾心  女Ａ</t>
  </si>
  <si>
    <t>張亞琦  女Ａ</t>
  </si>
  <si>
    <t>戴嘉汶  女Ａ</t>
  </si>
  <si>
    <t>Hole</t>
    <phoneticPr fontId="1" type="noConversion"/>
  </si>
  <si>
    <t>Par</t>
    <phoneticPr fontId="1" type="noConversion"/>
  </si>
  <si>
    <t>Hole</t>
    <phoneticPr fontId="1" type="noConversion"/>
  </si>
  <si>
    <t>Par</t>
    <phoneticPr fontId="1" type="noConversion"/>
  </si>
  <si>
    <t>In-07</t>
  </si>
  <si>
    <t>4洞開球</t>
    <phoneticPr fontId="1" type="noConversion"/>
  </si>
  <si>
    <t xml:space="preserve">    一參加比賽選手，請於出發前20分鐘向大會報到，並於開球前10分鐘至發球台等候開球及領取記分卡(超過
        時間者各罰二桿)。
    二如因故不克參加，須於比賽前二天持假單(附證明文件)向本會請假。無故缺度者，將提報大會懲處。
    三比賽回合中禁止在場內抽菸，嚼食檳榔，禁止使用任何電子通信器材(違者第一次罰二桿，第二次取消資
        格)。
    四有關比賽訊息及編組表於每回合前一日晚上公告於高協網站。</t>
  </si>
  <si>
    <t xml:space="preserve">    一參加比賽選手，請於出發前20分鐘向大會報到，並於開球前10分鐘至發球台等候開球及領取記分卡(超過
        時間者各罰二桿)。
    二如因故不克參加，須於比賽前二天持假單(附證明文件)向本會請假。無故缺度者，將提報大會懲處。
    三比賽回合中禁止在場內抽菸，嚼食檳榔，禁止使用任何電子通信器材(違者第一次罰二桿，第二次取消資
        格)。
    四有關比賽訊息及編組表於每回合前一日晚上公告於高協網站。</t>
    <phoneticPr fontId="1" type="noConversion"/>
  </si>
  <si>
    <t>楊　傑  男Ａ</t>
  </si>
  <si>
    <t>蔡岷宏  男Ａ</t>
  </si>
  <si>
    <t>楊程皓  男Ｄ</t>
  </si>
  <si>
    <t>劉彧丞  男Ｄ</t>
  </si>
  <si>
    <t>馬慧媛  女Ａ</t>
  </si>
  <si>
    <t>林凡凱  男Ｃ</t>
  </si>
  <si>
    <t>李明隆  男Ｃ</t>
  </si>
  <si>
    <t>劉殷睿  男Ｃ</t>
  </si>
  <si>
    <t>鄧庭宇  男Ｃ</t>
  </si>
  <si>
    <t>傅　筑  女Ｃ</t>
  </si>
  <si>
    <t>Out-07</t>
  </si>
  <si>
    <t>Out-08</t>
  </si>
  <si>
    <t>Out-09</t>
  </si>
  <si>
    <t>Out-10</t>
  </si>
  <si>
    <t>Out-11</t>
  </si>
  <si>
    <t>In-08</t>
  </si>
  <si>
    <t>In-09</t>
  </si>
  <si>
    <t>In-10</t>
  </si>
  <si>
    <t>詹芷綺  女Ｂ</t>
  </si>
  <si>
    <t>陳葶伃  女Ｂ</t>
  </si>
  <si>
    <t>郭翰農  男Ｂ</t>
  </si>
  <si>
    <t>莊文諺  男Ｂ</t>
  </si>
  <si>
    <t>楊子賢  男Ｂ</t>
  </si>
  <si>
    <t>曾　楨  女Ｂ</t>
  </si>
  <si>
    <t>張子怡  女Ｂ</t>
  </si>
  <si>
    <t>洪珮綺  女Ｂ</t>
  </si>
  <si>
    <t>陳文芸  女Ｂ</t>
  </si>
  <si>
    <t>賴思彤  女Ｂ</t>
  </si>
  <si>
    <t>陳彥竹  女Ｂ</t>
  </si>
  <si>
    <t>黃郁評  女Ｂ</t>
  </si>
  <si>
    <t>劉相閎  男Ｂ</t>
  </si>
  <si>
    <t>林硯聰  男Ｂ</t>
  </si>
  <si>
    <t>李泰翰  男Ｂ</t>
  </si>
  <si>
    <t>洪棋剴  男Ｂ</t>
  </si>
  <si>
    <t>楊凱鈞  男Ｂ</t>
  </si>
  <si>
    <t>楊英翰  男Ｂ</t>
  </si>
  <si>
    <t>陳頎森  男Ｂ</t>
  </si>
  <si>
    <t>孟繁揚  男Ｂ</t>
  </si>
  <si>
    <t>陳　謙  男Ａ</t>
  </si>
  <si>
    <t>呂宸緯  男Ａ</t>
  </si>
  <si>
    <t>林晉永  男Ａ</t>
  </si>
  <si>
    <t>葉東霖  男Ａ</t>
  </si>
  <si>
    <t>周柏岳  男Ａ</t>
  </si>
  <si>
    <t>蔡睿恒  男Ｄ</t>
  </si>
  <si>
    <t>林子涵  女Ａ</t>
  </si>
  <si>
    <t>黃筠筑  女Ａ</t>
  </si>
  <si>
    <t>張丞碩  男Ｃ</t>
  </si>
  <si>
    <t>余圓圓  女Ｃ</t>
  </si>
  <si>
    <t>古孟宸  女Ｃ</t>
  </si>
  <si>
    <t>劉芃姍  女Ｃ</t>
  </si>
  <si>
    <t>In-11</t>
  </si>
  <si>
    <t>渣打全國業餘高爾夫2015年5月份北區分區月賽</t>
  </si>
  <si>
    <t>老爺關西高爾夫俱樂部</t>
  </si>
  <si>
    <t>何易叡  男Ａ</t>
  </si>
  <si>
    <t>方傳崴  男Ａ</t>
  </si>
  <si>
    <t>江霆安  男Ａ</t>
  </si>
  <si>
    <t>徐嘉哲  男Ａ</t>
  </si>
  <si>
    <t>羅仁甫  男Ｄ</t>
  </si>
  <si>
    <t>張羽豐  男Ｄ</t>
  </si>
  <si>
    <t>吳丞軒  男Ｄ</t>
  </si>
  <si>
    <t>陳宗侖  男Ｃ</t>
  </si>
  <si>
    <t>潘韋辰  男Ｃ</t>
  </si>
  <si>
    <t>潘芃叡  男Ｃ</t>
  </si>
  <si>
    <t>沈上恩  男Ｃ</t>
  </si>
  <si>
    <t>張庭碩92  男Ｃ</t>
  </si>
  <si>
    <t>徐紘緯  男Ｃ</t>
  </si>
  <si>
    <t>黃亭瑄  女Ｃ</t>
  </si>
  <si>
    <t>林毓錡  女Ｃ</t>
  </si>
  <si>
    <t>尤芯葦  女Ｃ</t>
  </si>
  <si>
    <t>殷　毅  男Ｂ</t>
  </si>
  <si>
    <t>丁桓宇  男Ｂ</t>
  </si>
  <si>
    <t>黃承瀚  男Ｂ</t>
  </si>
  <si>
    <t>陳科壹  男Ｂ</t>
  </si>
  <si>
    <t>廖子邦  男Ｂ</t>
  </si>
  <si>
    <t>黃而夫  男Ｂ</t>
  </si>
  <si>
    <t>張庭碩89  男Ｂ</t>
  </si>
  <si>
    <t>馮冠湧  男Ｂ</t>
  </si>
  <si>
    <t>羅文妤  女Ｂ</t>
  </si>
  <si>
    <t>陳奕融  女Ｂ</t>
  </si>
  <si>
    <t>劉彧丞  男Ｄ  100 桿</t>
  </si>
  <si>
    <t>楊程皓  男Ｄ  101 桿</t>
  </si>
  <si>
    <t>吳丞軒  男Ｄ  101 桿</t>
  </si>
  <si>
    <t>羅仁甫  男Ｄ  107 桿</t>
  </si>
  <si>
    <t>邱　靖  男Ｄ  80 桿</t>
  </si>
  <si>
    <t>蔡睿恒  男Ｄ  85 桿</t>
  </si>
  <si>
    <t>黃伯恩  男Ｄ  87 桿</t>
  </si>
  <si>
    <t>譚傑升  男Ｄ  91 桿</t>
  </si>
  <si>
    <t>呂宸緯  男Ａ  94 桿</t>
  </si>
  <si>
    <t>葉東霖  男Ａ  94 桿</t>
  </si>
  <si>
    <t>張竣凱  男Ａ  96 桿</t>
  </si>
  <si>
    <t>劉謙佑  男Ａ  102 桿</t>
  </si>
  <si>
    <t>方傳崴  男Ａ  86 桿</t>
  </si>
  <si>
    <t>林晉永  男Ａ  89 桿</t>
  </si>
  <si>
    <t>林柏凱  男Ａ  91 桿</t>
  </si>
  <si>
    <t>江霆安  男Ａ  92 桿</t>
  </si>
  <si>
    <t>蔡岷宏  男Ａ  83 桿</t>
  </si>
  <si>
    <t>何易叡  男Ａ  83 桿</t>
  </si>
  <si>
    <t>孔德恕  男Ａ  86 桿</t>
  </si>
  <si>
    <t>張鈞翔  男Ａ  86 桿</t>
  </si>
  <si>
    <t>葉　甫  男Ａ  82 桿</t>
  </si>
  <si>
    <t>姜威存  男Ａ  82 桿</t>
  </si>
  <si>
    <t>王璽安  男Ａ  82 桿</t>
  </si>
  <si>
    <t>張峰銓  男Ａ  83 桿</t>
  </si>
  <si>
    <t>黃冠勳  男Ａ  80 桿</t>
  </si>
  <si>
    <t>沈威成  男Ａ  80 桿</t>
  </si>
  <si>
    <t>詹佳翰  男Ａ  80 桿</t>
  </si>
  <si>
    <t>葉蔚廷  男Ａ  80 桿</t>
  </si>
  <si>
    <t>張鈞沂  男Ａ  78 桿</t>
  </si>
  <si>
    <t>黃郁翔  男Ａ  78 桿</t>
  </si>
  <si>
    <t>徐嘉哲  男Ａ  79 桿</t>
  </si>
  <si>
    <t>蔡程洋  男Ａ  79 桿</t>
  </si>
  <si>
    <t>廖崇廷  男Ａ  72 桿</t>
  </si>
  <si>
    <t>楊　傑  男Ａ  76 桿</t>
  </si>
  <si>
    <t>陳裔東  男Ａ  76 桿</t>
  </si>
  <si>
    <t>周柏岳  男Ａ  78 桿</t>
  </si>
  <si>
    <t>陳薇安  女Ｄ  88 桿</t>
  </si>
  <si>
    <t>陳品睎  女Ｄ  108 桿</t>
  </si>
  <si>
    <t>古孟宸  女Ｃ  90 桿</t>
  </si>
  <si>
    <t>余圓圓  女Ｃ  91 桿</t>
  </si>
  <si>
    <t>傅　筑  女Ｃ  92 桿</t>
  </si>
  <si>
    <t>林毓錡  女Ｃ  97 桿</t>
  </si>
  <si>
    <t>劉芃姍  女Ｃ  71 桿</t>
  </si>
  <si>
    <t>周書羽  女Ｃ  78 桿</t>
  </si>
  <si>
    <t>黃亭瑄  女Ｃ  78 桿</t>
  </si>
  <si>
    <t>尤芯葦  女Ｃ  87 桿</t>
  </si>
  <si>
    <t>陳宗侖  男Ｃ  108 桿</t>
  </si>
  <si>
    <t>徐紘緯  男Ｃ  119 桿</t>
  </si>
  <si>
    <t>潘韋辰  男Ｃ  119 桿</t>
  </si>
  <si>
    <t>林凡凱  男Ｃ  98 桿</t>
  </si>
  <si>
    <t>黃任誼  男Ｃ  99 桿</t>
  </si>
  <si>
    <t>張丞碩  男Ｃ  102 桿</t>
  </si>
  <si>
    <t>廖庭毅  男Ｃ  104 桿</t>
  </si>
  <si>
    <t>陳衍仁  男Ｃ  87 桿</t>
  </si>
  <si>
    <t>吳允植  男Ｃ  88 桿</t>
  </si>
  <si>
    <t>李明隆  男Ｃ  91 桿</t>
  </si>
  <si>
    <t>劉殷睿  男Ｃ  94 桿</t>
  </si>
  <si>
    <t>陳佑宇  男Ｃ  85 桿</t>
  </si>
  <si>
    <t>陳瑋利  男Ｃ  85 桿</t>
  </si>
  <si>
    <t>沈上恩  男Ｃ  86 桿</t>
  </si>
  <si>
    <t>林宸諒  男Ｃ  87 桿</t>
  </si>
  <si>
    <t>許諾心  女Ａ  86 桿</t>
  </si>
  <si>
    <t>楊斐茜  女Ａ  86 桿</t>
  </si>
  <si>
    <t>馬慧媛  女Ａ  94 桿</t>
  </si>
  <si>
    <t>戴嘉汶  女Ａ  80 桿</t>
  </si>
  <si>
    <t>黃筠筑  女Ａ  81 桿</t>
  </si>
  <si>
    <t>蔡褘佳  女Ａ  82 桿</t>
  </si>
  <si>
    <t>溫　娣  女Ａ  83 桿</t>
  </si>
  <si>
    <t>周咨佑  女Ａ  76 桿</t>
  </si>
  <si>
    <t>佐佐木雪繪  女Ａ  77 桿</t>
  </si>
  <si>
    <t>張亞琦  女Ａ  78 桿</t>
  </si>
  <si>
    <t>石澄璇  女Ａ  78 桿</t>
  </si>
  <si>
    <t>陳文芸  女Ｂ  96 桿</t>
  </si>
  <si>
    <t>楊亞賓  女Ｂ  97 桿</t>
  </si>
  <si>
    <t>賴思彤  女Ｂ  100 桿</t>
  </si>
  <si>
    <t>洪珮綺  女Ｂ  106 桿</t>
  </si>
  <si>
    <t>戴佑珊  女Ｂ  89 桿</t>
  </si>
  <si>
    <t>楊棋文  女Ｂ  89 桿</t>
  </si>
  <si>
    <t>陳葶伃  女Ｂ  90 桿</t>
  </si>
  <si>
    <t>曾　楨  女Ｂ  95 桿</t>
  </si>
  <si>
    <t>陳姿凝  女Ｂ  83 桿</t>
  </si>
  <si>
    <t>劉可艾  女Ｂ  84 桿</t>
  </si>
  <si>
    <t>詹芷綺  女Ｂ  85 桿</t>
  </si>
  <si>
    <t>陳奕融  女Ｂ  86 桿</t>
  </si>
  <si>
    <t>黃郁評  女Ｂ  71 桿</t>
  </si>
  <si>
    <t>張子怡  女Ｂ  76 桿</t>
  </si>
  <si>
    <t>林家榆  女Ｂ  77 桿</t>
  </si>
  <si>
    <t>周翊庭  女Ｂ  79 桿</t>
  </si>
  <si>
    <t>黃至謙  男Ｂ  110 桿</t>
  </si>
  <si>
    <t>殷　毅  男Ｂ  110 桿</t>
  </si>
  <si>
    <t>丁桓宇  男Ｂ  112 桿</t>
  </si>
  <si>
    <t>劉相閎  男Ｂ  101 桿</t>
  </si>
  <si>
    <t>林硯聰  男Ｂ  105 桿</t>
  </si>
  <si>
    <t>廖子邦  男Ｂ  109 桿</t>
  </si>
  <si>
    <t>黃言奕  男Ｂ  93 桿</t>
  </si>
  <si>
    <t>詹亞維  男Ｂ  94 桿</t>
  </si>
  <si>
    <t>陳科壹  男Ｂ  98 桿</t>
  </si>
  <si>
    <t>楊子賢  男Ｂ  89 桿</t>
  </si>
  <si>
    <t>廖家呈  男Ｂ  90 桿</t>
  </si>
  <si>
    <t>周雨農  男Ｂ  92 桿</t>
  </si>
  <si>
    <t>孟繁揚  男Ｂ  92 桿</t>
  </si>
  <si>
    <t>馮冠湧  男Ｂ  86 桿</t>
  </si>
  <si>
    <t>黃承瀚  男Ｂ  86 桿</t>
  </si>
  <si>
    <t>郭傳良  男Ｂ  86 桿</t>
  </si>
  <si>
    <t>黃而夫  男Ｂ  88 桿</t>
  </si>
  <si>
    <t>潘繹凱  男Ｂ  84 桿</t>
  </si>
  <si>
    <t>楊英翰  男Ｂ  85 桿</t>
  </si>
  <si>
    <t>洪棋剴  男Ｂ  86 桿</t>
  </si>
  <si>
    <t>鄧庭皓  男Ｂ  86 桿</t>
  </si>
  <si>
    <t>葉佳胤  男Ｂ  82 桿</t>
  </si>
  <si>
    <t>徐兆維  男Ｂ  83 桿</t>
  </si>
  <si>
    <t>陳頎森  男Ｂ  83 桿</t>
  </si>
  <si>
    <t>林凡皓  男Ｂ  83 桿</t>
  </si>
  <si>
    <t>林銓泰  男Ｂ  80 桿</t>
  </si>
  <si>
    <t>葉佳運  男Ｂ  81 桿</t>
  </si>
  <si>
    <t>陳　澤  男Ｂ  82 桿</t>
  </si>
  <si>
    <t>郭翰農  男Ｂ  82 桿</t>
  </si>
  <si>
    <t>羅政元  男Ｂ  79 桿</t>
  </si>
  <si>
    <t>林紹白  男Ｂ  79 桿</t>
  </si>
  <si>
    <t>佐佐木崇峻  男Ｂ  79 桿</t>
  </si>
  <si>
    <t>李泰翰  男Ｂ  80 桿</t>
  </si>
  <si>
    <t>陳霆宇  男Ｂ  78 桿</t>
  </si>
  <si>
    <t>楊凱鈞  男Ｂ  78 桿</t>
  </si>
  <si>
    <t>朱吉莘  男Ｂ  78 桿</t>
  </si>
  <si>
    <t>莊文諺  男Ｂ  79 桿</t>
  </si>
  <si>
    <t>黃至翊  男Ｂ  73 桿</t>
  </si>
  <si>
    <t>許維宸  男Ｂ  76 桿</t>
  </si>
  <si>
    <t>廖崇漢  男Ｂ  77 桿</t>
  </si>
  <si>
    <t>張庭碩  男Ｂ  71 桿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</si>
</sst>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76" formatCode="&quot;日期：&quot;yyyy/mm/dd"/>
    <numFmt numFmtId="177" formatCode="h:mm;@"/>
    <numFmt numFmtId="178" formatCode="0\ &quot;人&quot;"/>
    <numFmt numFmtId="179" formatCode="m&quot;月&quot;d&quot;日&quot;"/>
    <numFmt numFmtId="180" formatCode="&quot;Round  &quot;0"/>
    <numFmt numFmtId="181" formatCode="yyyy/mm/dd"/>
    <numFmt numFmtId="182" formatCode="&quot;Start #&quot;0"/>
    <numFmt numFmtId="183" formatCode="0;;;@"/>
    <numFmt numFmtId="184" formatCode="h:mm"/>
    <numFmt numFmtId="185" formatCode="[$-404]ggge&quot;年&quot;mm&quot;月&quot;dd&quot;日&quot;;@"/>
    <numFmt numFmtId="186" formatCode="yyyy/mm/dd;@"/>
    <numFmt numFmtId="187" formatCode="0_ &quot;分鐘&quot;"/>
    <numFmt numFmtId="188" formatCode="0_ &quot;人&quot;"/>
    <numFmt numFmtId="189" formatCode="[=1]&quot;1.揚昇高爾夫鄉村俱樂部&quot;;General"/>
    <numFmt numFmtId="190" formatCode="[=1]&quot;揚昇高爾夫鄉村俱樂部&quot;;General"/>
    <numFmt numFmtId="191" formatCode="[=2]&quot;再興高爾年夫俱樂部&quot;;General"/>
    <numFmt numFmtId="192" formatCode="[=3]&quot;老爺關西高爾夫球場&quot;;General"/>
    <numFmt numFmtId="193" formatCode="[=4]&quot;北海高爾夫鄉村俱樂部&quot;;General"/>
    <numFmt numFmtId="194" formatCode="[=5]&quot;立益高爾夫球場&quot;;General"/>
    <numFmt numFmtId="195" formatCode="[=6]&quot;山溪地高爾夫俱樂部&quot;;General"/>
    <numFmt numFmtId="196" formatCode="[=7]&quot;旭陽高爾夫俱樂部&quot;;General"/>
    <numFmt numFmtId="197" formatCode="[=8]&quot;大屯高爾夫球場&quot;;General"/>
    <numFmt numFmtId="198" formatCode="[=9]&quot;東方日星高爾夫球場&quot;;General"/>
    <numFmt numFmtId="199" formatCode="[=1]&quot;Out&quot;;General"/>
    <numFmt numFmtId="200" formatCode="[=10]&quot;In&quot;;General"/>
    <numFmt numFmtId="201" formatCode="&quot;#&quot;0"/>
  </numFmts>
  <fonts count="17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6"/>
      <name val="華康行書體"/>
      <family val="3"/>
      <charset val="136"/>
    </font>
    <font>
      <sz val="12"/>
      <name val="Times New Roman"/>
      <family val="1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Times New Roman"/>
      <family val="1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8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b/>
      <sz val="14"/>
      <color theme="1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6" tint="0.79998168889431442"/>
        <bgColor indexed="65"/>
      </patternFill>
    </fill>
    <fill>
      <patternFill patternType="solid">
        <fgColor theme="0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7" fontId="7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77" fontId="7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0" xfId="0" applyFill="1">
      <alignment vertical="center"/>
    </xf>
    <xf numFmtId="178" fontId="0" fillId="0" borderId="0" xfId="0" applyNumberFormat="1" applyAlignment="1">
      <alignment horizontal="center" vertical="center"/>
    </xf>
    <xf numFmtId="179" fontId="7" fillId="2" borderId="7" xfId="0" quotePrefix="1" applyNumberFormat="1" applyFont="1" applyFill="1" applyBorder="1" applyAlignment="1">
      <alignment horizontal="center" vertical="center"/>
    </xf>
    <xf numFmtId="0" fontId="7" fillId="2" borderId="7" xfId="0" quotePrefix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1" fontId="8" fillId="2" borderId="0" xfId="0" applyNumberFormat="1" applyFont="1" applyFill="1" applyAlignment="1">
      <alignment horizontal="righ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80" fontId="10" fillId="0" borderId="0" xfId="0" applyNumberFormat="1" applyFont="1" applyAlignment="1">
      <alignment vertical="center"/>
    </xf>
    <xf numFmtId="0" fontId="0" fillId="0" borderId="28" xfId="0" applyBorder="1">
      <alignment vertical="center"/>
    </xf>
    <xf numFmtId="182" fontId="10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3" fontId="10" fillId="0" borderId="15" xfId="0" applyNumberFormat="1" applyFont="1" applyBorder="1" applyAlignment="1">
      <alignment horizontal="center" vertical="center"/>
    </xf>
    <xf numFmtId="184" fontId="10" fillId="0" borderId="16" xfId="0" applyNumberFormat="1" applyFont="1" applyBorder="1" applyAlignment="1">
      <alignment horizontal="left" vertical="center"/>
    </xf>
    <xf numFmtId="184" fontId="10" fillId="0" borderId="17" xfId="0" applyNumberFormat="1" applyFont="1" applyBorder="1" applyAlignment="1">
      <alignment horizontal="left" vertical="center"/>
    </xf>
    <xf numFmtId="184" fontId="10" fillId="0" borderId="15" xfId="0" applyNumberFormat="1" applyFont="1" applyBorder="1" applyAlignment="1">
      <alignment horizontal="left" vertical="center"/>
    </xf>
    <xf numFmtId="183" fontId="10" fillId="0" borderId="18" xfId="0" applyNumberFormat="1" applyFont="1" applyBorder="1" applyAlignment="1">
      <alignment horizontal="center" vertical="center"/>
    </xf>
    <xf numFmtId="184" fontId="10" fillId="0" borderId="0" xfId="0" applyNumberFormat="1" applyFont="1" applyBorder="1" applyAlignment="1">
      <alignment horizontal="left" vertical="center"/>
    </xf>
    <xf numFmtId="184" fontId="10" fillId="0" borderId="19" xfId="0" applyNumberFormat="1" applyFont="1" applyBorder="1" applyAlignment="1">
      <alignment horizontal="left" vertical="center"/>
    </xf>
    <xf numFmtId="184" fontId="10" fillId="0" borderId="18" xfId="0" applyNumberFormat="1" applyFont="1" applyBorder="1" applyAlignment="1">
      <alignment horizontal="left" vertical="center"/>
    </xf>
    <xf numFmtId="183" fontId="10" fillId="0" borderId="20" xfId="0" applyNumberFormat="1" applyFont="1" applyBorder="1" applyAlignment="1">
      <alignment horizontal="center" vertical="center"/>
    </xf>
    <xf numFmtId="184" fontId="10" fillId="0" borderId="21" xfId="0" applyNumberFormat="1" applyFont="1" applyBorder="1" applyAlignment="1">
      <alignment horizontal="left" vertical="center"/>
    </xf>
    <xf numFmtId="184" fontId="10" fillId="0" borderId="22" xfId="0" applyNumberFormat="1" applyFont="1" applyBorder="1" applyAlignment="1">
      <alignment horizontal="left" vertical="center"/>
    </xf>
    <xf numFmtId="184" fontId="10" fillId="0" borderId="20" xfId="0" applyNumberFormat="1" applyFont="1" applyBorder="1" applyAlignment="1">
      <alignment horizontal="left" vertical="center"/>
    </xf>
    <xf numFmtId="180" fontId="10" fillId="0" borderId="0" xfId="0" applyNumberFormat="1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183" fontId="10" fillId="0" borderId="14" xfId="0" applyNumberFormat="1" applyFont="1" applyBorder="1" applyAlignment="1">
      <alignment horizontal="center" vertical="center"/>
    </xf>
    <xf numFmtId="183" fontId="10" fillId="0" borderId="23" xfId="0" applyNumberFormat="1" applyFont="1" applyBorder="1" applyAlignment="1">
      <alignment horizontal="center" vertical="center"/>
    </xf>
    <xf numFmtId="183" fontId="10" fillId="0" borderId="24" xfId="0" applyNumberFormat="1" applyFont="1" applyBorder="1" applyAlignment="1">
      <alignment horizontal="center" vertical="center"/>
    </xf>
    <xf numFmtId="183" fontId="11" fillId="0" borderId="16" xfId="0" applyNumberFormat="1" applyFont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top" justifyLastLine="1"/>
    </xf>
    <xf numFmtId="0" fontId="4" fillId="2" borderId="26" xfId="0" applyFont="1" applyFill="1" applyBorder="1" applyAlignment="1">
      <alignment vertical="top" justifyLastLine="1"/>
    </xf>
    <xf numFmtId="0" fontId="4" fillId="3" borderId="0" xfId="0" applyFont="1" applyFill="1" applyAlignment="1">
      <alignment vertical="top" justifyLastLine="1"/>
    </xf>
    <xf numFmtId="0" fontId="2" fillId="2" borderId="25" xfId="0" applyFont="1" applyFill="1" applyBorder="1" applyAlignment="1">
      <alignment vertical="center"/>
    </xf>
    <xf numFmtId="0" fontId="0" fillId="2" borderId="22" xfId="0" applyFill="1" applyBorder="1">
      <alignment vertical="center"/>
    </xf>
    <xf numFmtId="0" fontId="0" fillId="3" borderId="0" xfId="0" applyFill="1">
      <alignment vertical="center"/>
    </xf>
    <xf numFmtId="185" fontId="2" fillId="3" borderId="15" xfId="0" applyNumberFormat="1" applyFont="1" applyFill="1" applyBorder="1" applyAlignment="1">
      <alignment horizontal="center" vertical="center"/>
    </xf>
    <xf numFmtId="185" fontId="5" fillId="2" borderId="26" xfId="0" applyNumberFormat="1" applyFont="1" applyFill="1" applyBorder="1" applyAlignment="1">
      <alignment horizontal="left" vertical="center"/>
    </xf>
    <xf numFmtId="0" fontId="0" fillId="2" borderId="26" xfId="0" applyFill="1" applyBorder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85" fontId="2" fillId="3" borderId="8" xfId="0" applyNumberFormat="1" applyFont="1" applyFill="1" applyBorder="1" applyAlignment="1">
      <alignment horizontal="center" vertical="center"/>
    </xf>
    <xf numFmtId="185" fontId="2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188" fontId="12" fillId="3" borderId="0" xfId="0" applyNumberFormat="1" applyFont="1" applyFill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top" justifyLastLine="1"/>
    </xf>
    <xf numFmtId="0" fontId="2" fillId="2" borderId="29" xfId="0" applyFont="1" applyFill="1" applyBorder="1" applyAlignment="1">
      <alignment horizontal="center" vertical="center"/>
    </xf>
    <xf numFmtId="0" fontId="14" fillId="3" borderId="0" xfId="0" applyFont="1" applyFill="1">
      <alignment vertical="center"/>
    </xf>
    <xf numFmtId="0" fontId="0" fillId="5" borderId="0" xfId="0" applyFill="1">
      <alignment vertical="center"/>
    </xf>
    <xf numFmtId="176" fontId="8" fillId="6" borderId="0" xfId="0" applyNumberFormat="1" applyFont="1" applyFill="1" applyAlignment="1">
      <alignment horizontal="left" vertical="center"/>
    </xf>
    <xf numFmtId="183" fontId="11" fillId="0" borderId="30" xfId="0" applyNumberFormat="1" applyFont="1" applyBorder="1">
      <alignment vertical="center"/>
    </xf>
    <xf numFmtId="183" fontId="11" fillId="0" borderId="31" xfId="0" applyNumberFormat="1" applyFont="1" applyBorder="1">
      <alignment vertical="center"/>
    </xf>
    <xf numFmtId="183" fontId="11" fillId="0" borderId="32" xfId="0" applyNumberFormat="1" applyFont="1" applyBorder="1">
      <alignment vertical="center"/>
    </xf>
    <xf numFmtId="183" fontId="11" fillId="0" borderId="33" xfId="0" applyNumberFormat="1" applyFont="1" applyBorder="1">
      <alignment vertical="center"/>
    </xf>
    <xf numFmtId="183" fontId="11" fillId="0" borderId="0" xfId="0" applyNumberFormat="1" applyFont="1" applyBorder="1">
      <alignment vertical="center"/>
    </xf>
    <xf numFmtId="183" fontId="11" fillId="0" borderId="34" xfId="0" applyNumberFormat="1" applyFont="1" applyBorder="1">
      <alignment vertical="center"/>
    </xf>
    <xf numFmtId="183" fontId="11" fillId="0" borderId="35" xfId="0" applyNumberFormat="1" applyFont="1" applyBorder="1">
      <alignment vertical="center"/>
    </xf>
    <xf numFmtId="183" fontId="11" fillId="0" borderId="21" xfId="0" applyNumberFormat="1" applyFont="1" applyBorder="1">
      <alignment vertical="center"/>
    </xf>
    <xf numFmtId="183" fontId="11" fillId="0" borderId="36" xfId="0" applyNumberFormat="1" applyFont="1" applyBorder="1">
      <alignment vertical="center"/>
    </xf>
    <xf numFmtId="183" fontId="11" fillId="0" borderId="37" xfId="0" applyNumberFormat="1" applyFont="1" applyBorder="1">
      <alignment vertical="center"/>
    </xf>
    <xf numFmtId="183" fontId="11" fillId="0" borderId="38" xfId="0" applyNumberFormat="1" applyFont="1" applyBorder="1">
      <alignment vertical="center"/>
    </xf>
    <xf numFmtId="183" fontId="11" fillId="0" borderId="39" xfId="0" applyNumberFormat="1" applyFont="1" applyBorder="1">
      <alignment vertical="center"/>
    </xf>
    <xf numFmtId="183" fontId="11" fillId="0" borderId="40" xfId="0" applyNumberFormat="1" applyFont="1" applyBorder="1">
      <alignment vertical="center"/>
    </xf>
    <xf numFmtId="183" fontId="11" fillId="0" borderId="41" xfId="0" applyNumberFormat="1" applyFont="1" applyBorder="1">
      <alignment vertical="center"/>
    </xf>
    <xf numFmtId="183" fontId="11" fillId="0" borderId="17" xfId="0" applyNumberFormat="1" applyFont="1" applyBorder="1">
      <alignment vertical="center"/>
    </xf>
    <xf numFmtId="183" fontId="11" fillId="0" borderId="19" xfId="0" applyNumberFormat="1" applyFont="1" applyBorder="1">
      <alignment vertical="center"/>
    </xf>
    <xf numFmtId="183" fontId="11" fillId="0" borderId="22" xfId="0" applyNumberFormat="1" applyFont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181" fontId="15" fillId="0" borderId="0" xfId="0" applyNumberFormat="1" applyFo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79" fontId="7" fillId="2" borderId="7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86" fontId="2" fillId="2" borderId="25" xfId="0" applyNumberFormat="1" applyFont="1" applyFill="1" applyBorder="1" applyAlignment="1">
      <alignment horizontal="left" vertical="center"/>
    </xf>
    <xf numFmtId="186" fontId="2" fillId="2" borderId="26" xfId="0" applyNumberFormat="1" applyFont="1" applyFill="1" applyBorder="1" applyAlignment="1">
      <alignment horizontal="left" vertical="center"/>
    </xf>
    <xf numFmtId="20" fontId="12" fillId="2" borderId="25" xfId="0" applyNumberFormat="1" applyFont="1" applyFill="1" applyBorder="1" applyAlignment="1">
      <alignment horizontal="center" vertical="center"/>
    </xf>
    <xf numFmtId="20" fontId="12" fillId="2" borderId="26" xfId="0" applyNumberFormat="1" applyFont="1" applyFill="1" applyBorder="1" applyAlignment="1">
      <alignment horizontal="center" vertical="center"/>
    </xf>
    <xf numFmtId="20" fontId="12" fillId="2" borderId="27" xfId="0" applyNumberFormat="1" applyFont="1" applyFill="1" applyBorder="1" applyAlignment="1">
      <alignment horizontal="center" vertical="center"/>
    </xf>
    <xf numFmtId="187" fontId="12" fillId="2" borderId="25" xfId="0" applyNumberFormat="1" applyFont="1" applyFill="1" applyBorder="1" applyAlignment="1">
      <alignment horizontal="center" vertical="center"/>
    </xf>
    <xf numFmtId="187" fontId="12" fillId="2" borderId="26" xfId="0" applyNumberFormat="1" applyFont="1" applyFill="1" applyBorder="1" applyAlignment="1">
      <alignment horizontal="center" vertical="center"/>
    </xf>
    <xf numFmtId="187" fontId="12" fillId="2" borderId="27" xfId="0" applyNumberFormat="1" applyFont="1" applyFill="1" applyBorder="1" applyAlignment="1">
      <alignment horizontal="center" vertical="center"/>
    </xf>
    <xf numFmtId="189" fontId="14" fillId="4" borderId="25" xfId="0" applyNumberFormat="1" applyFont="1" applyFill="1" applyBorder="1" applyAlignment="1">
      <alignment horizontal="left" vertical="center"/>
    </xf>
    <xf numFmtId="189" fontId="14" fillId="4" borderId="26" xfId="0" applyNumberFormat="1" applyFont="1" applyFill="1" applyBorder="1" applyAlignment="1">
      <alignment horizontal="left" vertical="center"/>
    </xf>
    <xf numFmtId="189" fontId="14" fillId="4" borderId="27" xfId="0" applyNumberFormat="1" applyFont="1" applyFill="1" applyBorder="1" applyAlignment="1">
      <alignment horizontal="left" vertical="center"/>
    </xf>
    <xf numFmtId="190" fontId="14" fillId="4" borderId="25" xfId="0" applyNumberFormat="1" applyFont="1" applyFill="1" applyBorder="1" applyAlignment="1">
      <alignment horizontal="left" vertical="center"/>
    </xf>
    <xf numFmtId="190" fontId="14" fillId="4" borderId="26" xfId="0" applyNumberFormat="1" applyFont="1" applyFill="1" applyBorder="1" applyAlignment="1">
      <alignment horizontal="left" vertical="center"/>
    </xf>
    <xf numFmtId="190" fontId="14" fillId="4" borderId="27" xfId="0" applyNumberFormat="1" applyFont="1" applyFill="1" applyBorder="1" applyAlignment="1">
      <alignment horizontal="left" vertical="center"/>
    </xf>
    <xf numFmtId="191" fontId="14" fillId="4" borderId="25" xfId="0" applyNumberFormat="1" applyFont="1" applyFill="1" applyBorder="1" applyAlignment="1">
      <alignment horizontal="left" vertical="center"/>
    </xf>
    <xf numFmtId="191" fontId="14" fillId="4" borderId="26" xfId="0" applyNumberFormat="1" applyFont="1" applyFill="1" applyBorder="1" applyAlignment="1">
      <alignment horizontal="left" vertical="center"/>
    </xf>
    <xf numFmtId="191" fontId="14" fillId="4" borderId="27" xfId="0" applyNumberFormat="1" applyFont="1" applyFill="1" applyBorder="1" applyAlignment="1">
      <alignment horizontal="left" vertical="center"/>
    </xf>
    <xf numFmtId="0" fontId="0" fillId="3" borderId="8" xfId="0" applyFill="1" applyBorder="1" applyAlignment="1">
      <alignment horizontal="center" vertical="center"/>
    </xf>
    <xf numFmtId="192" fontId="14" fillId="4" borderId="25" xfId="0" applyNumberFormat="1" applyFont="1" applyFill="1" applyBorder="1" applyAlignment="1">
      <alignment horizontal="left" vertical="center"/>
    </xf>
    <xf numFmtId="192" fontId="14" fillId="4" borderId="26" xfId="0" applyNumberFormat="1" applyFont="1" applyFill="1" applyBorder="1" applyAlignment="1">
      <alignment horizontal="left" vertical="center"/>
    </xf>
    <xf numFmtId="192" fontId="14" fillId="4" borderId="27" xfId="0" applyNumberFormat="1" applyFont="1" applyFill="1" applyBorder="1" applyAlignment="1">
      <alignment horizontal="left" vertical="center"/>
    </xf>
    <xf numFmtId="193" fontId="14" fillId="4" borderId="25" xfId="0" applyNumberFormat="1" applyFont="1" applyFill="1" applyBorder="1" applyAlignment="1">
      <alignment horizontal="left" vertical="center"/>
    </xf>
    <xf numFmtId="193" fontId="14" fillId="4" borderId="26" xfId="0" applyNumberFormat="1" applyFont="1" applyFill="1" applyBorder="1" applyAlignment="1">
      <alignment horizontal="left" vertical="center"/>
    </xf>
    <xf numFmtId="193" fontId="14" fillId="4" borderId="27" xfId="0" applyNumberFormat="1" applyFont="1" applyFill="1" applyBorder="1" applyAlignment="1">
      <alignment horizontal="left" vertical="center"/>
    </xf>
    <xf numFmtId="194" fontId="14" fillId="4" borderId="25" xfId="0" applyNumberFormat="1" applyFont="1" applyFill="1" applyBorder="1" applyAlignment="1">
      <alignment horizontal="left" vertical="center"/>
    </xf>
    <xf numFmtId="194" fontId="14" fillId="4" borderId="26" xfId="0" applyNumberFormat="1" applyFont="1" applyFill="1" applyBorder="1" applyAlignment="1">
      <alignment horizontal="left" vertical="center"/>
    </xf>
    <xf numFmtId="194" fontId="14" fillId="4" borderId="27" xfId="0" applyNumberFormat="1" applyFont="1" applyFill="1" applyBorder="1" applyAlignment="1">
      <alignment horizontal="left" vertical="center"/>
    </xf>
    <xf numFmtId="195" fontId="14" fillId="4" borderId="25" xfId="0" applyNumberFormat="1" applyFont="1" applyFill="1" applyBorder="1" applyAlignment="1">
      <alignment horizontal="left" vertical="center"/>
    </xf>
    <xf numFmtId="195" fontId="14" fillId="4" borderId="26" xfId="0" applyNumberFormat="1" applyFont="1" applyFill="1" applyBorder="1" applyAlignment="1">
      <alignment horizontal="left" vertical="center"/>
    </xf>
    <xf numFmtId="195" fontId="14" fillId="4" borderId="27" xfId="0" applyNumberFormat="1" applyFont="1" applyFill="1" applyBorder="1" applyAlignment="1">
      <alignment horizontal="left" vertical="center"/>
    </xf>
    <xf numFmtId="196" fontId="14" fillId="4" borderId="25" xfId="0" applyNumberFormat="1" applyFont="1" applyFill="1" applyBorder="1" applyAlignment="1">
      <alignment horizontal="left" vertical="center"/>
    </xf>
    <xf numFmtId="196" fontId="14" fillId="4" borderId="26" xfId="0" applyNumberFormat="1" applyFont="1" applyFill="1" applyBorder="1" applyAlignment="1">
      <alignment horizontal="left" vertical="center"/>
    </xf>
    <xf numFmtId="196" fontId="14" fillId="4" borderId="27" xfId="0" applyNumberFormat="1" applyFont="1" applyFill="1" applyBorder="1" applyAlignment="1">
      <alignment horizontal="left" vertical="center"/>
    </xf>
    <xf numFmtId="197" fontId="14" fillId="4" borderId="25" xfId="0" applyNumberFormat="1" applyFont="1" applyFill="1" applyBorder="1" applyAlignment="1">
      <alignment horizontal="left" vertical="center"/>
    </xf>
    <xf numFmtId="197" fontId="14" fillId="4" borderId="26" xfId="0" applyNumberFormat="1" applyFont="1" applyFill="1" applyBorder="1" applyAlignment="1">
      <alignment horizontal="left" vertical="center"/>
    </xf>
    <xf numFmtId="197" fontId="14" fillId="4" borderId="27" xfId="0" applyNumberFormat="1" applyFont="1" applyFill="1" applyBorder="1" applyAlignment="1">
      <alignment horizontal="left" vertical="center"/>
    </xf>
    <xf numFmtId="198" fontId="14" fillId="4" borderId="25" xfId="0" applyNumberFormat="1" applyFont="1" applyFill="1" applyBorder="1" applyAlignment="1">
      <alignment horizontal="left" vertical="center"/>
    </xf>
    <xf numFmtId="198" fontId="14" fillId="4" borderId="26" xfId="0" applyNumberFormat="1" applyFont="1" applyFill="1" applyBorder="1" applyAlignment="1">
      <alignment horizontal="left" vertical="center"/>
    </xf>
    <xf numFmtId="198" fontId="14" fillId="4" borderId="27" xfId="0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0" fillId="0" borderId="21" xfId="0" applyFont="1" applyBorder="1" applyAlignment="1">
      <alignment horizontal="left" vertical="center"/>
    </xf>
    <xf numFmtId="200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99" fontId="0" fillId="0" borderId="8" xfId="0" applyNumberFormat="1" applyBorder="1" applyAlignment="1">
      <alignment horizontal="center" vertical="center" wrapText="1"/>
    </xf>
    <xf numFmtId="201" fontId="0" fillId="0" borderId="8" xfId="0" applyNumberForma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180" fontId="10" fillId="0" borderId="0" xfId="0" applyNumberFormat="1" applyFont="1" applyFill="1" applyBorder="1" applyAlignment="1">
      <alignment horizontal="left" vertical="center"/>
    </xf>
    <xf numFmtId="181" fontId="10" fillId="0" borderId="0" xfId="0" applyNumberFormat="1" applyFont="1" applyBorder="1" applyAlignment="1">
      <alignment horizontal="left" vertical="center"/>
    </xf>
    <xf numFmtId="181" fontId="10" fillId="0" borderId="19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81" fontId="10" fillId="3" borderId="0" xfId="0" applyNumberFormat="1" applyFont="1" applyFill="1" applyAlignment="1">
      <alignment horizontal="left" vertical="center"/>
    </xf>
    <xf numFmtId="181" fontId="10" fillId="3" borderId="19" xfId="0" applyNumberFormat="1" applyFont="1" applyFill="1" applyBorder="1" applyAlignment="1">
      <alignment horizontal="left" vertical="center"/>
    </xf>
    <xf numFmtId="199" fontId="0" fillId="0" borderId="14" xfId="0" applyNumberFormat="1" applyBorder="1" applyAlignment="1">
      <alignment horizontal="center" vertical="center"/>
    </xf>
    <xf numFmtId="199" fontId="0" fillId="0" borderId="23" xfId="0" applyNumberFormat="1" applyBorder="1" applyAlignment="1">
      <alignment horizontal="center" vertical="center"/>
    </xf>
    <xf numFmtId="199" fontId="0" fillId="0" borderId="24" xfId="0" applyNumberFormat="1" applyBorder="1" applyAlignment="1">
      <alignment horizontal="center" vertical="center"/>
    </xf>
  </cellXfs>
  <cellStyles count="1">
    <cellStyle name="一般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29</xdr:row>
      <xdr:rowOff>28575</xdr:rowOff>
    </xdr:from>
    <xdr:to>
      <xdr:col>6</xdr:col>
      <xdr:colOff>85725</xdr:colOff>
      <xdr:row>34</xdr:row>
      <xdr:rowOff>114300</xdr:rowOff>
    </xdr:to>
    <xdr:pic>
      <xdr:nvPicPr>
        <xdr:cNvPr id="1025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5" y="7381875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38100</xdr:rowOff>
    </xdr:from>
    <xdr:to>
      <xdr:col>2</xdr:col>
      <xdr:colOff>447675</xdr:colOff>
      <xdr:row>0</xdr:row>
      <xdr:rowOff>628650</xdr:rowOff>
    </xdr:to>
    <xdr:grpSp>
      <xdr:nvGrpSpPr>
        <xdr:cNvPr id="1026" name="群組 6"/>
        <xdr:cNvGrpSpPr>
          <a:grpSpLocks/>
        </xdr:cNvGrpSpPr>
      </xdr:nvGrpSpPr>
      <xdr:grpSpPr bwMode="auto">
        <a:xfrm>
          <a:off x="38100" y="38100"/>
          <a:ext cx="1468755" cy="590550"/>
          <a:chOff x="95251" y="47625"/>
          <a:chExt cx="1594348" cy="587625"/>
        </a:xfrm>
      </xdr:grpSpPr>
      <xdr:pic>
        <xdr:nvPicPr>
          <xdr:cNvPr id="1027" name="圖片 2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28" name="圖片 5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552450</xdr:colOff>
      <xdr:row>29</xdr:row>
      <xdr:rowOff>38100</xdr:rowOff>
    </xdr:from>
    <xdr:to>
      <xdr:col>6</xdr:col>
      <xdr:colOff>85725</xdr:colOff>
      <xdr:row>34</xdr:row>
      <xdr:rowOff>123825</xdr:rowOff>
    </xdr:to>
    <xdr:pic>
      <xdr:nvPicPr>
        <xdr:cNvPr id="2049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05625" y="739140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47625</xdr:rowOff>
    </xdr:from>
    <xdr:to>
      <xdr:col>2</xdr:col>
      <xdr:colOff>457200</xdr:colOff>
      <xdr:row>0</xdr:row>
      <xdr:rowOff>638175</xdr:rowOff>
    </xdr:to>
    <xdr:grpSp>
      <xdr:nvGrpSpPr>
        <xdr:cNvPr id="2050" name="群組 7"/>
        <xdr:cNvGrpSpPr>
          <a:grpSpLocks/>
        </xdr:cNvGrpSpPr>
      </xdr:nvGrpSpPr>
      <xdr:grpSpPr bwMode="auto">
        <a:xfrm>
          <a:off x="47625" y="47625"/>
          <a:ext cx="1590675" cy="590550"/>
          <a:chOff x="95251" y="47625"/>
          <a:chExt cx="1594348" cy="587625"/>
        </a:xfrm>
      </xdr:grpSpPr>
      <xdr:pic>
        <xdr:nvPicPr>
          <xdr:cNvPr id="2051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52" name="圖片 9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28</xdr:row>
      <xdr:rowOff>95250</xdr:rowOff>
    </xdr:from>
    <xdr:to>
      <xdr:col>6</xdr:col>
      <xdr:colOff>38100</xdr:colOff>
      <xdr:row>33</xdr:row>
      <xdr:rowOff>180975</xdr:rowOff>
    </xdr:to>
    <xdr:pic>
      <xdr:nvPicPr>
        <xdr:cNvPr id="3073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7210425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57150</xdr:rowOff>
    </xdr:from>
    <xdr:to>
      <xdr:col>2</xdr:col>
      <xdr:colOff>457200</xdr:colOff>
      <xdr:row>0</xdr:row>
      <xdr:rowOff>647700</xdr:rowOff>
    </xdr:to>
    <xdr:grpSp>
      <xdr:nvGrpSpPr>
        <xdr:cNvPr id="3074" name="群組 7"/>
        <xdr:cNvGrpSpPr>
          <a:grpSpLocks/>
        </xdr:cNvGrpSpPr>
      </xdr:nvGrpSpPr>
      <xdr:grpSpPr bwMode="auto">
        <a:xfrm>
          <a:off x="47625" y="57150"/>
          <a:ext cx="1590675" cy="590550"/>
          <a:chOff x="95251" y="47625"/>
          <a:chExt cx="1594348" cy="587625"/>
        </a:xfrm>
      </xdr:grpSpPr>
      <xdr:pic>
        <xdr:nvPicPr>
          <xdr:cNvPr id="3075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076" name="圖片 9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523875</xdr:colOff>
      <xdr:row>30</xdr:row>
      <xdr:rowOff>104775</xdr:rowOff>
    </xdr:from>
    <xdr:to>
      <xdr:col>6</xdr:col>
      <xdr:colOff>57150</xdr:colOff>
      <xdr:row>34</xdr:row>
      <xdr:rowOff>428625</xdr:rowOff>
    </xdr:to>
    <xdr:pic>
      <xdr:nvPicPr>
        <xdr:cNvPr id="4097" name="圖片 3" descr="培訓章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77050" y="7696200"/>
          <a:ext cx="1257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19050</xdr:rowOff>
    </xdr:from>
    <xdr:to>
      <xdr:col>2</xdr:col>
      <xdr:colOff>447675</xdr:colOff>
      <xdr:row>0</xdr:row>
      <xdr:rowOff>609600</xdr:rowOff>
    </xdr:to>
    <xdr:grpSp>
      <xdr:nvGrpSpPr>
        <xdr:cNvPr id="4098" name="群組 4"/>
        <xdr:cNvGrpSpPr>
          <a:grpSpLocks/>
        </xdr:cNvGrpSpPr>
      </xdr:nvGrpSpPr>
      <xdr:grpSpPr bwMode="auto">
        <a:xfrm>
          <a:off x="38100" y="19050"/>
          <a:ext cx="1590675" cy="590550"/>
          <a:chOff x="95251" y="47625"/>
          <a:chExt cx="1594348" cy="587625"/>
        </a:xfrm>
      </xdr:grpSpPr>
      <xdr:pic>
        <xdr:nvPicPr>
          <xdr:cNvPr id="4099" name="圖片 5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09599" y="95250"/>
            <a:ext cx="1080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100" name="圖片 6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95251" y="47625"/>
            <a:ext cx="484938" cy="5810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AE17" sqref="AE17"/>
    </sheetView>
  </sheetViews>
  <sheetFormatPr defaultRowHeight="16.5"/>
  <cols>
    <col min="2" max="24" width="3.5" customWidth="1"/>
  </cols>
  <sheetData>
    <row r="1" spans="1:24" ht="21">
      <c r="A1" s="54" t="s">
        <v>16</v>
      </c>
      <c r="B1" s="55" t="s">
        <v>178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72"/>
      <c r="Q1" s="57"/>
      <c r="R1" s="57"/>
      <c r="S1" s="57"/>
      <c r="T1" s="60"/>
      <c r="U1" s="60"/>
      <c r="V1" s="60"/>
      <c r="W1" s="60"/>
      <c r="X1" s="60"/>
    </row>
    <row r="2" spans="1:24">
      <c r="A2" s="54" t="s">
        <v>17</v>
      </c>
      <c r="B2" s="58" t="s">
        <v>179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3">
        <v>3</v>
      </c>
      <c r="Q2" s="60"/>
      <c r="R2" s="60"/>
      <c r="S2" s="60"/>
      <c r="T2" s="60"/>
      <c r="U2" s="60"/>
      <c r="V2" s="60"/>
      <c r="W2" s="60"/>
      <c r="X2" s="60"/>
    </row>
    <row r="3" spans="1:24">
      <c r="A3" s="61" t="s">
        <v>18</v>
      </c>
      <c r="B3" s="102">
        <v>42129</v>
      </c>
      <c r="C3" s="103"/>
      <c r="D3" s="103"/>
      <c r="E3" s="103"/>
      <c r="F3" s="62"/>
      <c r="G3" s="62"/>
      <c r="H3" s="62"/>
      <c r="I3" s="62"/>
      <c r="J3" s="62"/>
      <c r="K3" s="62"/>
      <c r="L3" s="62"/>
      <c r="M3" s="62"/>
      <c r="N3" s="63"/>
      <c r="O3" s="63"/>
      <c r="P3" s="59"/>
      <c r="Q3" s="60"/>
      <c r="R3" s="60"/>
      <c r="S3" s="60"/>
      <c r="T3" s="60"/>
      <c r="U3" s="60"/>
      <c r="V3" s="60"/>
      <c r="W3" s="60"/>
      <c r="X3" s="60"/>
    </row>
    <row r="4" spans="1:24">
      <c r="A4" s="64" t="s">
        <v>19</v>
      </c>
      <c r="B4" s="64">
        <v>1</v>
      </c>
      <c r="C4" s="64">
        <v>2</v>
      </c>
      <c r="D4" s="64">
        <v>3</v>
      </c>
      <c r="E4" s="64">
        <v>4</v>
      </c>
      <c r="F4" s="64">
        <v>5</v>
      </c>
      <c r="G4" s="64">
        <v>6</v>
      </c>
      <c r="H4" s="64">
        <v>7</v>
      </c>
      <c r="I4" s="64">
        <v>8</v>
      </c>
      <c r="J4" s="64">
        <v>9</v>
      </c>
      <c r="K4" s="64">
        <v>10</v>
      </c>
      <c r="L4" s="64">
        <v>11</v>
      </c>
      <c r="M4" s="64">
        <v>12</v>
      </c>
      <c r="N4" s="64">
        <v>13</v>
      </c>
      <c r="O4" s="64">
        <v>14</v>
      </c>
      <c r="P4" s="64">
        <v>15</v>
      </c>
      <c r="Q4" s="64">
        <v>16</v>
      </c>
      <c r="R4" s="64">
        <v>17</v>
      </c>
      <c r="S4" s="64">
        <v>18</v>
      </c>
      <c r="T4" s="60"/>
      <c r="U4" s="60"/>
      <c r="V4" s="60"/>
      <c r="W4" s="60"/>
      <c r="X4" s="60"/>
    </row>
    <row r="5" spans="1:24">
      <c r="A5" s="64" t="s">
        <v>20</v>
      </c>
      <c r="B5" s="65">
        <f t="shared" ref="B5:S5" si="0">VLOOKUP($P$2,標準桿,COLUMN()+5,FALSE)</f>
        <v>4</v>
      </c>
      <c r="C5" s="65">
        <f t="shared" si="0"/>
        <v>4</v>
      </c>
      <c r="D5" s="65">
        <f t="shared" si="0"/>
        <v>3</v>
      </c>
      <c r="E5" s="65">
        <f t="shared" si="0"/>
        <v>5</v>
      </c>
      <c r="F5" s="65">
        <f t="shared" si="0"/>
        <v>4</v>
      </c>
      <c r="G5" s="65">
        <f t="shared" si="0"/>
        <v>4</v>
      </c>
      <c r="H5" s="65">
        <f t="shared" si="0"/>
        <v>3</v>
      </c>
      <c r="I5" s="65">
        <f t="shared" si="0"/>
        <v>5</v>
      </c>
      <c r="J5" s="65">
        <f t="shared" si="0"/>
        <v>4</v>
      </c>
      <c r="K5" s="65">
        <f t="shared" si="0"/>
        <v>4</v>
      </c>
      <c r="L5" s="65">
        <f t="shared" si="0"/>
        <v>5</v>
      </c>
      <c r="M5" s="65">
        <f t="shared" si="0"/>
        <v>3</v>
      </c>
      <c r="N5" s="65">
        <f t="shared" si="0"/>
        <v>4</v>
      </c>
      <c r="O5" s="65">
        <f t="shared" si="0"/>
        <v>4</v>
      </c>
      <c r="P5" s="65">
        <f t="shared" si="0"/>
        <v>4</v>
      </c>
      <c r="Q5" s="65">
        <f t="shared" si="0"/>
        <v>4</v>
      </c>
      <c r="R5" s="65">
        <f t="shared" si="0"/>
        <v>3</v>
      </c>
      <c r="S5" s="65">
        <f t="shared" si="0"/>
        <v>5</v>
      </c>
      <c r="T5" s="60"/>
      <c r="U5" s="60"/>
      <c r="V5" s="60"/>
      <c r="W5" s="60"/>
      <c r="X5" s="60"/>
    </row>
    <row r="6" spans="1:24">
      <c r="A6" s="64" t="s">
        <v>21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0"/>
      <c r="U6" s="60"/>
      <c r="V6" s="60"/>
      <c r="W6" s="60"/>
      <c r="X6" s="60"/>
    </row>
    <row r="7" spans="1:24">
      <c r="A7" s="66" t="s">
        <v>22</v>
      </c>
      <c r="B7" s="104">
        <v>0.25</v>
      </c>
      <c r="C7" s="105"/>
      <c r="D7" s="106"/>
      <c r="E7" s="104">
        <v>0.25</v>
      </c>
      <c r="F7" s="105"/>
      <c r="G7" s="106"/>
      <c r="H7" s="60"/>
      <c r="I7" s="60"/>
      <c r="J7" s="119" t="s">
        <v>124</v>
      </c>
      <c r="K7" s="119"/>
      <c r="L7" s="119"/>
      <c r="M7" s="94">
        <v>4</v>
      </c>
      <c r="N7" s="94">
        <v>14</v>
      </c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4">
      <c r="A8" s="66" t="s">
        <v>23</v>
      </c>
      <c r="B8" s="107">
        <v>9</v>
      </c>
      <c r="C8" s="108"/>
      <c r="D8" s="109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spans="1:24">
      <c r="A9" s="67"/>
      <c r="B9" s="68"/>
      <c r="C9" s="68"/>
      <c r="D9" s="68"/>
      <c r="E9" s="69"/>
      <c r="F9" s="69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spans="1:24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</row>
    <row r="11" spans="1:24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</row>
    <row r="12" spans="1:24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</row>
    <row r="13" spans="1:24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</row>
    <row r="15" spans="1:24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</row>
    <row r="16" spans="1:24">
      <c r="A16" s="60"/>
      <c r="B16" s="75" t="s">
        <v>24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60"/>
      <c r="U16" s="60"/>
      <c r="V16" s="60"/>
      <c r="W16" s="60"/>
      <c r="X16" s="60"/>
    </row>
    <row r="17" spans="1:24">
      <c r="A17" s="74">
        <v>1</v>
      </c>
      <c r="B17" s="113" t="s">
        <v>25</v>
      </c>
      <c r="C17" s="114"/>
      <c r="D17" s="114"/>
      <c r="E17" s="114"/>
      <c r="F17" s="115"/>
      <c r="G17" s="70">
        <v>4</v>
      </c>
      <c r="H17" s="70">
        <v>3</v>
      </c>
      <c r="I17" s="70">
        <v>4</v>
      </c>
      <c r="J17" s="70">
        <v>3</v>
      </c>
      <c r="K17" s="70">
        <v>4</v>
      </c>
      <c r="L17" s="70">
        <v>5</v>
      </c>
      <c r="M17" s="70">
        <v>4</v>
      </c>
      <c r="N17" s="70">
        <v>4</v>
      </c>
      <c r="O17" s="70">
        <v>5</v>
      </c>
      <c r="P17" s="70">
        <v>4</v>
      </c>
      <c r="Q17" s="70">
        <v>3</v>
      </c>
      <c r="R17" s="70">
        <v>4</v>
      </c>
      <c r="S17" s="70">
        <v>5</v>
      </c>
      <c r="T17" s="70">
        <v>4</v>
      </c>
      <c r="U17" s="70">
        <v>4</v>
      </c>
      <c r="V17" s="70">
        <v>3</v>
      </c>
      <c r="W17" s="70">
        <v>4</v>
      </c>
      <c r="X17" s="70">
        <v>5</v>
      </c>
    </row>
    <row r="18" spans="1:24">
      <c r="A18" s="74">
        <v>2</v>
      </c>
      <c r="B18" s="116" t="s">
        <v>26</v>
      </c>
      <c r="C18" s="117"/>
      <c r="D18" s="117"/>
      <c r="E18" s="117"/>
      <c r="F18" s="118"/>
      <c r="G18" s="70">
        <v>4</v>
      </c>
      <c r="H18" s="70">
        <v>4</v>
      </c>
      <c r="I18" s="70">
        <v>3</v>
      </c>
      <c r="J18" s="70">
        <v>5</v>
      </c>
      <c r="K18" s="70">
        <v>4</v>
      </c>
      <c r="L18" s="70">
        <v>4</v>
      </c>
      <c r="M18" s="70">
        <v>4</v>
      </c>
      <c r="N18" s="70">
        <v>3</v>
      </c>
      <c r="O18" s="70">
        <v>5</v>
      </c>
      <c r="P18" s="70">
        <v>4</v>
      </c>
      <c r="Q18" s="70">
        <v>5</v>
      </c>
      <c r="R18" s="70">
        <v>4</v>
      </c>
      <c r="S18" s="70">
        <v>3</v>
      </c>
      <c r="T18" s="70">
        <v>4</v>
      </c>
      <c r="U18" s="70">
        <v>4</v>
      </c>
      <c r="V18" s="70">
        <v>3</v>
      </c>
      <c r="W18" s="70">
        <v>5</v>
      </c>
      <c r="X18" s="70">
        <v>4</v>
      </c>
    </row>
    <row r="19" spans="1:24">
      <c r="A19" s="74">
        <v>3</v>
      </c>
      <c r="B19" s="120" t="s">
        <v>27</v>
      </c>
      <c r="C19" s="121"/>
      <c r="D19" s="121"/>
      <c r="E19" s="121"/>
      <c r="F19" s="122"/>
      <c r="G19" s="70">
        <v>4</v>
      </c>
      <c r="H19" s="70">
        <v>4</v>
      </c>
      <c r="I19" s="70">
        <v>3</v>
      </c>
      <c r="J19" s="70">
        <v>5</v>
      </c>
      <c r="K19" s="70">
        <v>4</v>
      </c>
      <c r="L19" s="70">
        <v>4</v>
      </c>
      <c r="M19" s="70">
        <v>3</v>
      </c>
      <c r="N19" s="70">
        <v>5</v>
      </c>
      <c r="O19" s="70">
        <v>4</v>
      </c>
      <c r="P19" s="70">
        <v>4</v>
      </c>
      <c r="Q19" s="70">
        <v>5</v>
      </c>
      <c r="R19" s="70">
        <v>3</v>
      </c>
      <c r="S19" s="70">
        <v>4</v>
      </c>
      <c r="T19" s="70">
        <v>4</v>
      </c>
      <c r="U19" s="70">
        <v>4</v>
      </c>
      <c r="V19" s="70">
        <v>4</v>
      </c>
      <c r="W19" s="70">
        <v>3</v>
      </c>
      <c r="X19" s="70">
        <v>5</v>
      </c>
    </row>
    <row r="20" spans="1:24">
      <c r="A20" s="74">
        <v>4</v>
      </c>
      <c r="B20" s="123" t="s">
        <v>28</v>
      </c>
      <c r="C20" s="124"/>
      <c r="D20" s="124"/>
      <c r="E20" s="124"/>
      <c r="F20" s="125"/>
      <c r="G20" s="70">
        <v>4</v>
      </c>
      <c r="H20" s="70">
        <v>4</v>
      </c>
      <c r="I20" s="70">
        <v>3</v>
      </c>
      <c r="J20" s="70">
        <v>4</v>
      </c>
      <c r="K20" s="70">
        <v>5</v>
      </c>
      <c r="L20" s="70">
        <v>3</v>
      </c>
      <c r="M20" s="70">
        <v>4</v>
      </c>
      <c r="N20" s="70">
        <v>5</v>
      </c>
      <c r="O20" s="70">
        <v>4</v>
      </c>
      <c r="P20" s="70">
        <v>5</v>
      </c>
      <c r="Q20" s="70">
        <v>3</v>
      </c>
      <c r="R20" s="70">
        <v>4</v>
      </c>
      <c r="S20" s="70">
        <v>4</v>
      </c>
      <c r="T20" s="70">
        <v>4</v>
      </c>
      <c r="U20" s="70">
        <v>3</v>
      </c>
      <c r="V20" s="70">
        <v>4</v>
      </c>
      <c r="W20" s="70">
        <v>4</v>
      </c>
      <c r="X20" s="70">
        <v>5</v>
      </c>
    </row>
    <row r="21" spans="1:24">
      <c r="A21" s="74">
        <v>5</v>
      </c>
      <c r="B21" s="126" t="s">
        <v>29</v>
      </c>
      <c r="C21" s="127"/>
      <c r="D21" s="127"/>
      <c r="E21" s="127"/>
      <c r="F21" s="128"/>
      <c r="G21" s="70">
        <v>4</v>
      </c>
      <c r="H21" s="70">
        <v>4</v>
      </c>
      <c r="I21" s="70">
        <v>4</v>
      </c>
      <c r="J21" s="70">
        <v>4</v>
      </c>
      <c r="K21" s="70">
        <v>4</v>
      </c>
      <c r="L21" s="70">
        <v>3</v>
      </c>
      <c r="M21" s="70">
        <v>5</v>
      </c>
      <c r="N21" s="70">
        <v>3</v>
      </c>
      <c r="O21" s="70">
        <v>4</v>
      </c>
      <c r="P21" s="70">
        <v>4</v>
      </c>
      <c r="Q21" s="70">
        <v>5</v>
      </c>
      <c r="R21" s="70">
        <v>4</v>
      </c>
      <c r="S21" s="70">
        <v>3</v>
      </c>
      <c r="T21" s="70">
        <v>5</v>
      </c>
      <c r="U21" s="70">
        <v>3</v>
      </c>
      <c r="V21" s="70">
        <v>5</v>
      </c>
      <c r="W21" s="70">
        <v>4</v>
      </c>
      <c r="X21" s="70">
        <v>4</v>
      </c>
    </row>
    <row r="22" spans="1:24">
      <c r="A22" s="74">
        <v>6</v>
      </c>
      <c r="B22" s="129" t="s">
        <v>30</v>
      </c>
      <c r="C22" s="130"/>
      <c r="D22" s="130"/>
      <c r="E22" s="130"/>
      <c r="F22" s="131"/>
      <c r="G22" s="70">
        <v>4</v>
      </c>
      <c r="H22" s="70">
        <v>4</v>
      </c>
      <c r="I22" s="70">
        <v>4</v>
      </c>
      <c r="J22" s="70">
        <v>3</v>
      </c>
      <c r="K22" s="70">
        <v>4</v>
      </c>
      <c r="L22" s="70">
        <v>5</v>
      </c>
      <c r="M22" s="70">
        <v>4</v>
      </c>
      <c r="N22" s="70">
        <v>3</v>
      </c>
      <c r="O22" s="70">
        <v>5</v>
      </c>
      <c r="P22" s="70">
        <v>4</v>
      </c>
      <c r="Q22" s="70">
        <v>4</v>
      </c>
      <c r="R22" s="70">
        <v>3</v>
      </c>
      <c r="S22" s="70">
        <v>4</v>
      </c>
      <c r="T22" s="70">
        <v>3</v>
      </c>
      <c r="U22" s="70">
        <v>4</v>
      </c>
      <c r="V22" s="70">
        <v>5</v>
      </c>
      <c r="W22" s="70">
        <v>4</v>
      </c>
      <c r="X22" s="70">
        <v>5</v>
      </c>
    </row>
    <row r="23" spans="1:24">
      <c r="A23" s="74">
        <v>7</v>
      </c>
      <c r="B23" s="132" t="s">
        <v>31</v>
      </c>
      <c r="C23" s="133"/>
      <c r="D23" s="133"/>
      <c r="E23" s="133"/>
      <c r="F23" s="134"/>
      <c r="G23" s="70">
        <v>4</v>
      </c>
      <c r="H23" s="70">
        <v>4</v>
      </c>
      <c r="I23" s="70">
        <v>4</v>
      </c>
      <c r="J23" s="70">
        <v>3</v>
      </c>
      <c r="K23" s="70">
        <v>4</v>
      </c>
      <c r="L23" s="70">
        <v>5</v>
      </c>
      <c r="M23" s="70">
        <v>4</v>
      </c>
      <c r="N23" s="70">
        <v>3</v>
      </c>
      <c r="O23" s="70">
        <v>5</v>
      </c>
      <c r="P23" s="70">
        <v>5</v>
      </c>
      <c r="Q23" s="70">
        <v>3</v>
      </c>
      <c r="R23" s="70">
        <v>4</v>
      </c>
      <c r="S23" s="70">
        <v>4</v>
      </c>
      <c r="T23" s="70">
        <v>5</v>
      </c>
      <c r="U23" s="70">
        <v>4</v>
      </c>
      <c r="V23" s="70">
        <v>3</v>
      </c>
      <c r="W23" s="70">
        <v>4</v>
      </c>
      <c r="X23" s="70">
        <v>4</v>
      </c>
    </row>
    <row r="24" spans="1:24">
      <c r="A24" s="74">
        <v>8</v>
      </c>
      <c r="B24" s="135" t="s">
        <v>32</v>
      </c>
      <c r="C24" s="136"/>
      <c r="D24" s="136"/>
      <c r="E24" s="136"/>
      <c r="F24" s="137"/>
      <c r="G24" s="70">
        <v>4</v>
      </c>
      <c r="H24" s="70">
        <v>3</v>
      </c>
      <c r="I24" s="70">
        <v>4</v>
      </c>
      <c r="J24" s="70">
        <v>3</v>
      </c>
      <c r="K24" s="70">
        <v>3</v>
      </c>
      <c r="L24" s="70">
        <v>5</v>
      </c>
      <c r="M24" s="70">
        <v>5</v>
      </c>
      <c r="N24" s="70">
        <v>4</v>
      </c>
      <c r="O24" s="70">
        <v>5</v>
      </c>
      <c r="P24" s="70">
        <v>4</v>
      </c>
      <c r="Q24" s="70">
        <v>3</v>
      </c>
      <c r="R24" s="70">
        <v>4</v>
      </c>
      <c r="S24" s="70">
        <v>4</v>
      </c>
      <c r="T24" s="70">
        <v>5</v>
      </c>
      <c r="U24" s="70">
        <v>4</v>
      </c>
      <c r="V24" s="70">
        <v>4</v>
      </c>
      <c r="W24" s="70">
        <v>3</v>
      </c>
      <c r="X24" s="70">
        <v>5</v>
      </c>
    </row>
    <row r="25" spans="1:24">
      <c r="A25" s="74">
        <v>9</v>
      </c>
      <c r="B25" s="138" t="s">
        <v>33</v>
      </c>
      <c r="C25" s="139"/>
      <c r="D25" s="139"/>
      <c r="E25" s="139"/>
      <c r="F25" s="140"/>
      <c r="G25" s="70">
        <v>5</v>
      </c>
      <c r="H25" s="70">
        <v>4</v>
      </c>
      <c r="I25" s="70">
        <v>4</v>
      </c>
      <c r="J25" s="70">
        <v>3</v>
      </c>
      <c r="K25" s="70">
        <v>5</v>
      </c>
      <c r="L25" s="70">
        <v>4</v>
      </c>
      <c r="M25" s="70">
        <v>4</v>
      </c>
      <c r="N25" s="70">
        <v>3</v>
      </c>
      <c r="O25" s="70">
        <v>4</v>
      </c>
      <c r="P25" s="70">
        <v>5</v>
      </c>
      <c r="Q25" s="70">
        <v>4</v>
      </c>
      <c r="R25" s="70">
        <v>3</v>
      </c>
      <c r="S25" s="70">
        <v>4</v>
      </c>
      <c r="T25" s="70">
        <v>5</v>
      </c>
      <c r="U25" s="70">
        <v>4</v>
      </c>
      <c r="V25" s="70">
        <v>3</v>
      </c>
      <c r="W25" s="70">
        <v>4</v>
      </c>
      <c r="X25" s="70">
        <v>4</v>
      </c>
    </row>
    <row r="26" spans="1:24">
      <c r="A26" s="74">
        <v>10</v>
      </c>
      <c r="B26" s="110"/>
      <c r="C26" s="111"/>
      <c r="D26" s="111"/>
      <c r="E26" s="111"/>
      <c r="F26" s="112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>
      <c r="A27" s="74">
        <v>11</v>
      </c>
      <c r="B27" s="110"/>
      <c r="C27" s="111"/>
      <c r="D27" s="111"/>
      <c r="E27" s="111"/>
      <c r="F27" s="112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>
      <c r="A28" s="74">
        <v>12</v>
      </c>
      <c r="B28" s="110"/>
      <c r="C28" s="111"/>
      <c r="D28" s="111"/>
      <c r="E28" s="111"/>
      <c r="F28" s="112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>
      <c r="A29" s="74">
        <v>13</v>
      </c>
      <c r="B29" s="110"/>
      <c r="C29" s="111"/>
      <c r="D29" s="111"/>
      <c r="E29" s="111"/>
      <c r="F29" s="112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>
      <c r="A30" s="74">
        <v>14</v>
      </c>
      <c r="B30" s="110"/>
      <c r="C30" s="111"/>
      <c r="D30" s="111"/>
      <c r="E30" s="111"/>
      <c r="F30" s="112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</sheetData>
  <mergeCells count="19">
    <mergeCell ref="J7:L7"/>
    <mergeCell ref="B29:F29"/>
    <mergeCell ref="B30:F30"/>
    <mergeCell ref="B19:F19"/>
    <mergeCell ref="B20:F20"/>
    <mergeCell ref="B21:F21"/>
    <mergeCell ref="B22:F22"/>
    <mergeCell ref="B23:F23"/>
    <mergeCell ref="B24:F24"/>
    <mergeCell ref="B25:F25"/>
    <mergeCell ref="B3:E3"/>
    <mergeCell ref="B7:D7"/>
    <mergeCell ref="E7:G7"/>
    <mergeCell ref="B8:D8"/>
    <mergeCell ref="B28:F28"/>
    <mergeCell ref="B17:F17"/>
    <mergeCell ref="B18:F18"/>
    <mergeCell ref="B27:F27"/>
    <mergeCell ref="B26:F26"/>
  </mergeCells>
  <phoneticPr fontId="1" type="noConversion"/>
  <dataValidations count="3">
    <dataValidation type="list" allowBlank="1" showInputMessage="1" showErrorMessage="1" sqref="P2">
      <formula1>$A$17:$A$30</formula1>
    </dataValidation>
    <dataValidation type="list" allowBlank="1" showInputMessage="1" showErrorMessage="1" sqref="M7">
      <formula1>$B$4:$J$4</formula1>
    </dataValidation>
    <dataValidation type="list" allowBlank="1" showInputMessage="1" showErrorMessage="1" sqref="N7">
      <formula1>$K$4:$S$4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workbookViewId="0">
      <selection activeCell="F11" sqref="F11"/>
    </sheetView>
  </sheetViews>
  <sheetFormatPr defaultRowHeight="16.5"/>
  <cols>
    <col min="1" max="1" width="9.5" bestFit="1" customWidth="1"/>
    <col min="2" max="2" width="6" customWidth="1"/>
    <col min="3" max="6" width="22.625" customWidth="1"/>
    <col min="9" max="27" width="9" customWidth="1"/>
    <col min="28" max="28" width="9.375" customWidth="1"/>
  </cols>
  <sheetData>
    <row r="1" spans="1:36" ht="54" customHeight="1">
      <c r="A1" s="141" t="str">
        <f>基本資料!B1</f>
        <v>渣打全國業餘高爾夫2015年5月份北區分區月賽</v>
      </c>
      <c r="B1" s="141"/>
      <c r="C1" s="141"/>
      <c r="D1" s="141"/>
      <c r="E1" s="141"/>
      <c r="F1" s="141"/>
      <c r="H1" s="19">
        <f>120-COUNTBLANK(C4:F33)</f>
        <v>78</v>
      </c>
    </row>
    <row r="2" spans="1:36" ht="20.25" thickBot="1">
      <c r="A2" s="22" t="str">
        <f>"地點："&amp;基本資料!B2</f>
        <v>地點：老爺關西高爾夫俱樂部</v>
      </c>
      <c r="B2" s="22"/>
      <c r="C2" s="22"/>
      <c r="D2" s="23" t="s">
        <v>0</v>
      </c>
      <c r="E2" s="22"/>
      <c r="F2" s="76">
        <f>基本資料!B3</f>
        <v>42129</v>
      </c>
    </row>
    <row r="3" spans="1:36" ht="17.25" thickBot="1">
      <c r="A3" s="1" t="s">
        <v>2</v>
      </c>
      <c r="B3" s="2" t="s">
        <v>3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34</v>
      </c>
      <c r="B4" s="5">
        <v>0.25</v>
      </c>
      <c r="C4" s="26" t="s">
        <v>86</v>
      </c>
      <c r="D4" s="26" t="s">
        <v>169</v>
      </c>
      <c r="E4" s="26" t="s">
        <v>165</v>
      </c>
      <c r="F4" s="27" t="s">
        <v>180</v>
      </c>
      <c r="AA4" t="str">
        <f>"Out-"&amp;TEXT(ROW()-3,"00")</f>
        <v>Out-01</v>
      </c>
      <c r="AB4" t="str">
        <f>IF(ISNA(VLOOKUP($AA4,$A$4:$F$33,COLUMN()-25,FALSE)),"",VLOOKUP($AA4,$A$4:$F$33,COLUMN()-25,FALSE))</f>
        <v>張竣凱  男Ａ</v>
      </c>
      <c r="AC4" t="str">
        <f t="shared" ref="AC4:AE19" si="0">IF(ISNA(VLOOKUP($AA4,$A$4:$F$33,COLUMN()-25,FALSE)),"",VLOOKUP($AA4,$A$4:$F$33,COLUMN()-25,FALSE))</f>
        <v>周柏岳  男Ａ</v>
      </c>
      <c r="AD4" t="str">
        <f t="shared" si="0"/>
        <v>陳　謙  男Ａ</v>
      </c>
      <c r="AE4" t="str">
        <f t="shared" si="0"/>
        <v>何易叡  男Ａ</v>
      </c>
      <c r="AG4" t="str">
        <f>IF(OR(AB4="",ISERROR(AB4)),"",LEFT(AB4,FIND(" ",AB4)-1))</f>
        <v>張竣凱</v>
      </c>
      <c r="AH4" t="str">
        <f>IF(OR(AC4="",ISERROR(AC4)),"",LEFT(AC4,FIND(" ",AC4)-1))</f>
        <v>周柏岳</v>
      </c>
      <c r="AI4" t="str">
        <f>IF(OR(AD4="",ISERROR(AD4)),"",LEFT(AD4,FIND(" ",AD4)-1))</f>
        <v>陳　謙</v>
      </c>
      <c r="AJ4" t="str">
        <f>IF(OR(AE4="",ISERROR(AE4)),"",LEFT(AE4,FIND(" ",AE4)-1))</f>
        <v>何易叡</v>
      </c>
    </row>
    <row r="5" spans="1:36" ht="18.75">
      <c r="A5" s="9" t="s">
        <v>35</v>
      </c>
      <c r="B5" s="10">
        <v>0.25624999999999998</v>
      </c>
      <c r="C5" s="28" t="s">
        <v>88</v>
      </c>
      <c r="D5" s="28" t="s">
        <v>94</v>
      </c>
      <c r="E5" s="28" t="s">
        <v>87</v>
      </c>
      <c r="F5" s="29" t="s">
        <v>128</v>
      </c>
      <c r="AA5" t="str">
        <f t="shared" ref="AA5:AA18" si="1">"Out-"&amp;TEXT(ROW()-3,"00")</f>
        <v>Out-02</v>
      </c>
      <c r="AB5" t="str">
        <f t="shared" ref="AB5:AE33" si="2">IF(ISNA(VLOOKUP($AA5,$A$4:$F$33,COLUMN()-25,FALSE)),"",VLOOKUP($AA5,$A$4:$F$33,COLUMN()-25,FALSE))</f>
        <v>張鈞翔  男Ａ</v>
      </c>
      <c r="AC5" t="str">
        <f t="shared" si="0"/>
        <v>姜威存  男Ａ</v>
      </c>
      <c r="AD5" t="str">
        <f t="shared" si="0"/>
        <v>詹佳翰  男Ａ</v>
      </c>
      <c r="AE5" t="str">
        <f t="shared" si="0"/>
        <v>蔡岷宏  男Ａ</v>
      </c>
      <c r="AG5" t="str">
        <f t="shared" ref="AG5:AG34" si="3">IF(OR(AB5="",ISERROR(AB5)),"",LEFT(AB5,FIND(" ",AB5)-1))</f>
        <v>張鈞翔</v>
      </c>
      <c r="AH5" t="str">
        <f t="shared" ref="AH5:AH34" si="4">IF(OR(AC5="",ISERROR(AC5)),"",LEFT(AC5,FIND(" ",AC5)-1))</f>
        <v>姜威存</v>
      </c>
      <c r="AI5" t="str">
        <f t="shared" ref="AI5:AI34" si="5">IF(OR(AD5="",ISERROR(AD5)),"",LEFT(AD5,FIND(" ",AD5)-1))</f>
        <v>詹佳翰</v>
      </c>
      <c r="AJ5" t="str">
        <f t="shared" ref="AJ5:AJ34" si="6">IF(OR(AE5="",ISERROR(AE5)),"",LEFT(AE5,FIND(" ",AE5)-1))</f>
        <v>蔡岷宏</v>
      </c>
    </row>
    <row r="6" spans="1:36" ht="18.75">
      <c r="A6" s="9" t="s">
        <v>36</v>
      </c>
      <c r="B6" s="10">
        <v>0.26249999999999996</v>
      </c>
      <c r="C6" s="28" t="s">
        <v>91</v>
      </c>
      <c r="D6" s="28" t="s">
        <v>85</v>
      </c>
      <c r="E6" s="28" t="s">
        <v>167</v>
      </c>
      <c r="F6" s="29" t="s">
        <v>96</v>
      </c>
      <c r="AA6" t="str">
        <f t="shared" si="1"/>
        <v>Out-03</v>
      </c>
      <c r="AB6" t="str">
        <f t="shared" si="2"/>
        <v>張鈞沂  男Ａ</v>
      </c>
      <c r="AC6" t="str">
        <f t="shared" si="0"/>
        <v>黃郁翔  男Ａ</v>
      </c>
      <c r="AD6" t="str">
        <f t="shared" si="0"/>
        <v>林晉永  男Ａ</v>
      </c>
      <c r="AE6" t="str">
        <f t="shared" si="0"/>
        <v>蔡程洋  男Ａ</v>
      </c>
      <c r="AG6" t="str">
        <f t="shared" si="3"/>
        <v>張鈞沂</v>
      </c>
      <c r="AH6" t="str">
        <f t="shared" si="4"/>
        <v>黃郁翔</v>
      </c>
      <c r="AI6" t="str">
        <f t="shared" si="5"/>
        <v>林晉永</v>
      </c>
      <c r="AJ6" t="str">
        <f t="shared" si="6"/>
        <v>蔡程洋</v>
      </c>
    </row>
    <row r="7" spans="1:36" ht="18.75">
      <c r="A7" s="9" t="s">
        <v>37</v>
      </c>
      <c r="B7" s="10">
        <v>0.26874999999999993</v>
      </c>
      <c r="C7" s="28" t="s">
        <v>168</v>
      </c>
      <c r="D7" s="28" t="s">
        <v>100</v>
      </c>
      <c r="E7" s="28" t="s">
        <v>127</v>
      </c>
      <c r="F7" s="29" t="s">
        <v>181</v>
      </c>
      <c r="AA7" t="str">
        <f t="shared" si="1"/>
        <v>Out-04</v>
      </c>
      <c r="AB7" t="str">
        <f t="shared" si="2"/>
        <v>葉東霖  男Ａ</v>
      </c>
      <c r="AC7" t="str">
        <f t="shared" si="0"/>
        <v>孔德恕  男Ａ</v>
      </c>
      <c r="AD7" t="str">
        <f t="shared" si="0"/>
        <v>楊　傑  男Ａ</v>
      </c>
      <c r="AE7" t="str">
        <f t="shared" si="0"/>
        <v>方傳崴  男Ａ</v>
      </c>
      <c r="AG7" t="str">
        <f t="shared" si="3"/>
        <v>葉東霖</v>
      </c>
      <c r="AH7" t="str">
        <f t="shared" si="4"/>
        <v>孔德恕</v>
      </c>
      <c r="AI7" t="str">
        <f t="shared" si="5"/>
        <v>楊　傑</v>
      </c>
      <c r="AJ7" t="str">
        <f t="shared" si="6"/>
        <v>方傳崴</v>
      </c>
    </row>
    <row r="8" spans="1:36" ht="18.75">
      <c r="A8" s="9" t="s">
        <v>38</v>
      </c>
      <c r="B8" s="10">
        <v>0.27499999999999991</v>
      </c>
      <c r="C8" s="28" t="s">
        <v>97</v>
      </c>
      <c r="D8" s="28" t="s">
        <v>182</v>
      </c>
      <c r="E8" s="28" t="s">
        <v>92</v>
      </c>
      <c r="F8" s="29"/>
      <c r="AA8" t="str">
        <f t="shared" si="1"/>
        <v>Out-05</v>
      </c>
      <c r="AB8" t="str">
        <f t="shared" si="2"/>
        <v>葉　甫  男Ａ</v>
      </c>
      <c r="AC8" t="str">
        <f t="shared" si="0"/>
        <v>江霆安  男Ａ</v>
      </c>
      <c r="AD8" t="str">
        <f t="shared" si="0"/>
        <v>黃冠勳  男Ａ</v>
      </c>
      <c r="AE8">
        <f t="shared" si="0"/>
        <v>0</v>
      </c>
      <c r="AG8" t="str">
        <f t="shared" si="3"/>
        <v>葉　甫</v>
      </c>
      <c r="AH8" t="str">
        <f t="shared" si="4"/>
        <v>江霆安</v>
      </c>
      <c r="AI8" t="str">
        <f t="shared" si="5"/>
        <v>黃冠勳</v>
      </c>
      <c r="AJ8" t="e">
        <f t="shared" si="6"/>
        <v>#VALUE!</v>
      </c>
    </row>
    <row r="9" spans="1:36" ht="18.75">
      <c r="A9" s="9" t="s">
        <v>39</v>
      </c>
      <c r="B9" s="10">
        <v>0.28124999999999989</v>
      </c>
      <c r="C9" s="28" t="s">
        <v>95</v>
      </c>
      <c r="D9" s="28" t="s">
        <v>102</v>
      </c>
      <c r="E9" s="28" t="s">
        <v>166</v>
      </c>
      <c r="F9" s="29"/>
      <c r="AA9" t="str">
        <f t="shared" si="1"/>
        <v>Out-06</v>
      </c>
      <c r="AB9" t="str">
        <f t="shared" si="2"/>
        <v>林柏凱  男Ａ</v>
      </c>
      <c r="AC9" t="str">
        <f t="shared" si="0"/>
        <v>陳裔東  男Ａ</v>
      </c>
      <c r="AD9" t="str">
        <f t="shared" si="0"/>
        <v>呂宸緯  男Ａ</v>
      </c>
      <c r="AE9">
        <f t="shared" si="0"/>
        <v>0</v>
      </c>
      <c r="AG9" t="str">
        <f t="shared" si="3"/>
        <v>林柏凱</v>
      </c>
      <c r="AH9" t="str">
        <f t="shared" si="4"/>
        <v>陳裔東</v>
      </c>
      <c r="AI9" t="str">
        <f t="shared" si="5"/>
        <v>呂宸緯</v>
      </c>
      <c r="AJ9" t="e">
        <f t="shared" si="6"/>
        <v>#VALUE!</v>
      </c>
    </row>
    <row r="10" spans="1:36" ht="18.75">
      <c r="A10" s="9" t="s">
        <v>137</v>
      </c>
      <c r="B10" s="10">
        <v>0.28749999999999987</v>
      </c>
      <c r="C10" s="28" t="s">
        <v>101</v>
      </c>
      <c r="D10" s="28" t="s">
        <v>93</v>
      </c>
      <c r="E10" s="28" t="s">
        <v>90</v>
      </c>
      <c r="F10" s="29" t="s">
        <v>98</v>
      </c>
      <c r="AA10" t="str">
        <f t="shared" si="1"/>
        <v>Out-07</v>
      </c>
      <c r="AB10" t="str">
        <f t="shared" si="2"/>
        <v>葉蔚廷  男Ａ</v>
      </c>
      <c r="AC10" t="str">
        <f t="shared" si="0"/>
        <v>廖崇廷  男Ａ</v>
      </c>
      <c r="AD10" t="str">
        <f t="shared" si="0"/>
        <v>王璽安  男Ａ</v>
      </c>
      <c r="AE10" t="str">
        <f t="shared" si="0"/>
        <v>沈威成  男Ａ</v>
      </c>
      <c r="AG10" t="str">
        <f t="shared" si="3"/>
        <v>葉蔚廷</v>
      </c>
      <c r="AH10" t="str">
        <f t="shared" si="4"/>
        <v>廖崇廷</v>
      </c>
      <c r="AI10" t="str">
        <f t="shared" si="5"/>
        <v>王璽安</v>
      </c>
      <c r="AJ10" t="str">
        <f t="shared" si="6"/>
        <v>沈威成</v>
      </c>
    </row>
    <row r="11" spans="1:36" ht="18.75">
      <c r="A11" s="9" t="s">
        <v>138</v>
      </c>
      <c r="B11" s="10">
        <v>0.29374999999999984</v>
      </c>
      <c r="C11" s="28" t="s">
        <v>89</v>
      </c>
      <c r="D11" s="28" t="s">
        <v>183</v>
      </c>
      <c r="E11" s="29" t="s">
        <v>99</v>
      </c>
      <c r="F11" s="29"/>
      <c r="AA11" t="str">
        <f t="shared" si="1"/>
        <v>Out-08</v>
      </c>
      <c r="AB11" t="str">
        <f t="shared" si="2"/>
        <v>劉謙佑  男Ａ</v>
      </c>
      <c r="AC11" t="str">
        <f t="shared" si="0"/>
        <v>徐嘉哲  男Ａ</v>
      </c>
      <c r="AD11" t="str">
        <f t="shared" si="0"/>
        <v>張峰銓  男Ａ</v>
      </c>
      <c r="AE11">
        <f t="shared" si="0"/>
        <v>0</v>
      </c>
      <c r="AG11" t="str">
        <f t="shared" si="3"/>
        <v>劉謙佑</v>
      </c>
      <c r="AH11" t="str">
        <f t="shared" si="4"/>
        <v>徐嘉哲</v>
      </c>
      <c r="AI11" t="str">
        <f t="shared" si="5"/>
        <v>張峰銓</v>
      </c>
      <c r="AJ11" t="e">
        <f t="shared" si="6"/>
        <v>#VALUE!</v>
      </c>
    </row>
    <row r="12" spans="1:36" ht="18.75">
      <c r="A12" s="9" t="s">
        <v>139</v>
      </c>
      <c r="B12" s="10">
        <v>0.29999999999999982</v>
      </c>
      <c r="C12" s="28" t="s">
        <v>184</v>
      </c>
      <c r="D12" s="28" t="s">
        <v>185</v>
      </c>
      <c r="E12" s="28" t="s">
        <v>79</v>
      </c>
      <c r="F12" s="29" t="s">
        <v>9</v>
      </c>
      <c r="AA12" t="str">
        <f t="shared" si="1"/>
        <v>Out-09</v>
      </c>
      <c r="AB12" t="str">
        <f t="shared" si="2"/>
        <v>羅仁甫  男Ｄ</v>
      </c>
      <c r="AC12" t="str">
        <f t="shared" si="0"/>
        <v>張羽豐  男Ｄ</v>
      </c>
      <c r="AD12" t="str">
        <f t="shared" si="0"/>
        <v>黃伯恩  男Ｄ</v>
      </c>
      <c r="AE12" t="str">
        <f t="shared" si="0"/>
        <v/>
      </c>
      <c r="AG12" t="str">
        <f t="shared" si="3"/>
        <v>羅仁甫</v>
      </c>
      <c r="AH12" t="str">
        <f t="shared" si="4"/>
        <v>張羽豐</v>
      </c>
      <c r="AI12" t="str">
        <f t="shared" si="5"/>
        <v>黃伯恩</v>
      </c>
      <c r="AJ12" t="str">
        <f t="shared" si="6"/>
        <v/>
      </c>
    </row>
    <row r="13" spans="1:36" ht="18.75">
      <c r="A13" s="9" t="s">
        <v>140</v>
      </c>
      <c r="B13" s="10">
        <v>0.3062499999999998</v>
      </c>
      <c r="C13" s="28" t="s">
        <v>130</v>
      </c>
      <c r="D13" s="28" t="s">
        <v>186</v>
      </c>
      <c r="E13" s="28" t="s">
        <v>129</v>
      </c>
      <c r="F13" s="29" t="s">
        <v>9</v>
      </c>
      <c r="AA13" t="str">
        <f t="shared" si="1"/>
        <v>Out-10</v>
      </c>
      <c r="AB13" t="str">
        <f t="shared" si="2"/>
        <v>劉彧丞  男Ｄ</v>
      </c>
      <c r="AC13" t="str">
        <f t="shared" si="0"/>
        <v>吳丞軒  男Ｄ</v>
      </c>
      <c r="AD13" t="str">
        <f t="shared" si="0"/>
        <v>楊程皓  男Ｄ</v>
      </c>
      <c r="AE13" t="str">
        <f t="shared" si="0"/>
        <v/>
      </c>
      <c r="AG13" t="str">
        <f t="shared" si="3"/>
        <v>劉彧丞</v>
      </c>
      <c r="AH13" t="str">
        <f t="shared" si="4"/>
        <v>吳丞軒</v>
      </c>
      <c r="AI13" t="str">
        <f t="shared" si="5"/>
        <v>楊程皓</v>
      </c>
      <c r="AJ13" t="str">
        <f t="shared" si="6"/>
        <v/>
      </c>
    </row>
    <row r="14" spans="1:36" ht="18.75">
      <c r="A14" s="9" t="s">
        <v>141</v>
      </c>
      <c r="B14" s="10">
        <v>0.31249999999999978</v>
      </c>
      <c r="C14" s="28" t="s">
        <v>80</v>
      </c>
      <c r="D14" s="28" t="s">
        <v>170</v>
      </c>
      <c r="E14" s="28" t="s">
        <v>81</v>
      </c>
      <c r="F14" s="29" t="s">
        <v>9</v>
      </c>
      <c r="AA14" t="str">
        <f t="shared" si="1"/>
        <v>Out-11</v>
      </c>
      <c r="AB14" t="str">
        <f t="shared" si="2"/>
        <v>譚傑升  男Ｄ</v>
      </c>
      <c r="AC14" t="str">
        <f t="shared" si="0"/>
        <v>蔡睿恒  男Ｄ</v>
      </c>
      <c r="AD14" t="str">
        <f t="shared" si="0"/>
        <v>邱　靖  男Ｄ</v>
      </c>
      <c r="AE14" t="str">
        <f t="shared" si="0"/>
        <v/>
      </c>
      <c r="AG14" t="str">
        <f t="shared" si="3"/>
        <v>譚傑升</v>
      </c>
      <c r="AH14" t="str">
        <f t="shared" si="4"/>
        <v>蔡睿恒</v>
      </c>
      <c r="AI14" t="str">
        <f t="shared" si="5"/>
        <v>邱　靖</v>
      </c>
      <c r="AJ14" t="str">
        <f t="shared" si="6"/>
        <v/>
      </c>
    </row>
    <row r="15" spans="1:36" ht="18.75">
      <c r="A15" s="9" t="s">
        <v>40</v>
      </c>
      <c r="B15" s="10">
        <v>0.25</v>
      </c>
      <c r="C15" s="28" t="s">
        <v>172</v>
      </c>
      <c r="D15" s="28" t="s">
        <v>131</v>
      </c>
      <c r="E15" s="28" t="s">
        <v>113</v>
      </c>
      <c r="F15" s="29" t="s">
        <v>110</v>
      </c>
      <c r="AA15" t="str">
        <f t="shared" si="1"/>
        <v>Out-12</v>
      </c>
      <c r="AB15" t="str">
        <f t="shared" si="2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3"/>
        <v/>
      </c>
      <c r="AH15" t="str">
        <f t="shared" si="4"/>
        <v/>
      </c>
      <c r="AI15" t="str">
        <f t="shared" si="5"/>
        <v/>
      </c>
      <c r="AJ15" t="str">
        <f t="shared" si="6"/>
        <v/>
      </c>
    </row>
    <row r="16" spans="1:36" ht="18.75">
      <c r="A16" s="9" t="s">
        <v>41</v>
      </c>
      <c r="B16" s="10">
        <v>0.25624999999999998</v>
      </c>
      <c r="C16" s="28" t="s">
        <v>111</v>
      </c>
      <c r="D16" s="28" t="s">
        <v>117</v>
      </c>
      <c r="E16" s="28" t="s">
        <v>171</v>
      </c>
      <c r="F16" s="29" t="s">
        <v>116</v>
      </c>
      <c r="AA16" t="str">
        <f t="shared" si="1"/>
        <v>Out-13</v>
      </c>
      <c r="AB16" t="str">
        <f t="shared" si="2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3"/>
        <v/>
      </c>
      <c r="AH16" t="str">
        <f t="shared" si="4"/>
        <v/>
      </c>
      <c r="AI16" t="str">
        <f t="shared" si="5"/>
        <v/>
      </c>
      <c r="AJ16" t="str">
        <f t="shared" si="6"/>
        <v/>
      </c>
    </row>
    <row r="17" spans="1:36" ht="18.75">
      <c r="A17" s="9" t="s">
        <v>42</v>
      </c>
      <c r="B17" s="10">
        <v>0.26249999999999996</v>
      </c>
      <c r="C17" s="28" t="s">
        <v>112</v>
      </c>
      <c r="D17" s="28" t="s">
        <v>115</v>
      </c>
      <c r="E17" s="28" t="s">
        <v>114</v>
      </c>
      <c r="F17" s="29" t="s">
        <v>118</v>
      </c>
      <c r="AA17" t="str">
        <f t="shared" si="1"/>
        <v>Out-14</v>
      </c>
      <c r="AB17" t="str">
        <f t="shared" si="2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3"/>
        <v/>
      </c>
      <c r="AH17" t="str">
        <f t="shared" si="4"/>
        <v/>
      </c>
      <c r="AI17" t="str">
        <f t="shared" si="5"/>
        <v/>
      </c>
      <c r="AJ17" t="str">
        <f t="shared" si="6"/>
        <v/>
      </c>
    </row>
    <row r="18" spans="1:36" ht="18.75">
      <c r="A18" s="9" t="s">
        <v>43</v>
      </c>
      <c r="B18" s="10">
        <v>0.26874999999999993</v>
      </c>
      <c r="C18" s="28" t="s">
        <v>105</v>
      </c>
      <c r="D18" s="28" t="s">
        <v>104</v>
      </c>
      <c r="E18" s="28" t="s">
        <v>132</v>
      </c>
      <c r="F18" s="29" t="s">
        <v>9</v>
      </c>
      <c r="AA18" t="str">
        <f t="shared" si="1"/>
        <v>Out-15</v>
      </c>
      <c r="AB18" t="str">
        <f t="shared" si="2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3"/>
        <v/>
      </c>
      <c r="AH18" t="str">
        <f t="shared" si="4"/>
        <v/>
      </c>
      <c r="AI18" t="str">
        <f t="shared" si="5"/>
        <v/>
      </c>
      <c r="AJ18" t="str">
        <f t="shared" si="6"/>
        <v/>
      </c>
    </row>
    <row r="19" spans="1:36" ht="18.75">
      <c r="A19" s="9" t="s">
        <v>44</v>
      </c>
      <c r="B19" s="10">
        <v>0.27499999999999991</v>
      </c>
      <c r="C19" s="28" t="s">
        <v>187</v>
      </c>
      <c r="D19" s="28" t="s">
        <v>188</v>
      </c>
      <c r="E19" s="28" t="s">
        <v>189</v>
      </c>
      <c r="F19" s="29" t="s">
        <v>9</v>
      </c>
      <c r="AA19" t="str">
        <f>"In-"&amp;TEXT(ROW()-18,"00")</f>
        <v>In-01</v>
      </c>
      <c r="AB19" t="str">
        <f t="shared" si="2"/>
        <v>黃筠筑  女Ａ</v>
      </c>
      <c r="AC19" t="str">
        <f t="shared" si="0"/>
        <v>馬慧媛  女Ａ</v>
      </c>
      <c r="AD19" t="str">
        <f t="shared" si="0"/>
        <v>周咨佑  女Ａ</v>
      </c>
      <c r="AE19" t="str">
        <f t="shared" si="0"/>
        <v>石澄璇  女Ａ</v>
      </c>
      <c r="AG19" t="str">
        <f t="shared" si="3"/>
        <v>黃筠筑</v>
      </c>
      <c r="AH19" t="str">
        <f t="shared" si="4"/>
        <v>馬慧媛</v>
      </c>
      <c r="AI19" t="str">
        <f t="shared" si="5"/>
        <v>周咨佑</v>
      </c>
      <c r="AJ19" t="str">
        <f t="shared" si="6"/>
        <v>石澄璇</v>
      </c>
    </row>
    <row r="20" spans="1:36" ht="18.75">
      <c r="A20" s="9" t="s">
        <v>45</v>
      </c>
      <c r="B20" s="10">
        <v>0.28124999999999989</v>
      </c>
      <c r="C20" s="28" t="s">
        <v>173</v>
      </c>
      <c r="D20" s="28" t="s">
        <v>133</v>
      </c>
      <c r="E20" s="28" t="s">
        <v>106</v>
      </c>
      <c r="F20" s="29" t="s">
        <v>134</v>
      </c>
      <c r="AA20" t="str">
        <f t="shared" ref="AA20:AA33" si="7">"In-"&amp;TEXT(ROW()-18,"00")</f>
        <v>In-02</v>
      </c>
      <c r="AB20" t="str">
        <f t="shared" si="2"/>
        <v>佐佐木雪繪  女Ａ</v>
      </c>
      <c r="AC20" t="str">
        <f t="shared" si="2"/>
        <v>張亞琦  女Ａ</v>
      </c>
      <c r="AD20" t="str">
        <f t="shared" si="2"/>
        <v>林子涵  女Ａ</v>
      </c>
      <c r="AE20" t="str">
        <f t="shared" si="2"/>
        <v>許諾心  女Ａ</v>
      </c>
      <c r="AG20" t="str">
        <f t="shared" si="3"/>
        <v>佐佐木雪繪</v>
      </c>
      <c r="AH20" t="str">
        <f t="shared" si="4"/>
        <v>張亞琦</v>
      </c>
      <c r="AI20" t="str">
        <f t="shared" si="5"/>
        <v>林子涵</v>
      </c>
      <c r="AJ20" t="str">
        <f t="shared" si="6"/>
        <v>許諾心</v>
      </c>
    </row>
    <row r="21" spans="1:36" ht="18.75">
      <c r="A21" s="9" t="s">
        <v>123</v>
      </c>
      <c r="B21" s="10">
        <v>0.28749999999999987</v>
      </c>
      <c r="C21" s="28" t="s">
        <v>109</v>
      </c>
      <c r="D21" s="28" t="s">
        <v>103</v>
      </c>
      <c r="E21" s="28" t="s">
        <v>190</v>
      </c>
      <c r="F21" s="29" t="s">
        <v>191</v>
      </c>
      <c r="AA21" t="str">
        <f t="shared" si="7"/>
        <v>In-03</v>
      </c>
      <c r="AB21" t="str">
        <f t="shared" si="2"/>
        <v>溫　娣  女Ａ</v>
      </c>
      <c r="AC21" t="str">
        <f t="shared" si="2"/>
        <v>蔡褘佳  女Ａ</v>
      </c>
      <c r="AD21" t="str">
        <f t="shared" si="2"/>
        <v>楊斐茜  女Ａ</v>
      </c>
      <c r="AE21" t="str">
        <f t="shared" si="2"/>
        <v>戴嘉汶  女Ａ</v>
      </c>
      <c r="AG21" t="str">
        <f t="shared" si="3"/>
        <v>溫　娣</v>
      </c>
      <c r="AH21" t="str">
        <f t="shared" si="4"/>
        <v>蔡褘佳</v>
      </c>
      <c r="AI21" t="str">
        <f t="shared" si="5"/>
        <v>楊斐茜</v>
      </c>
      <c r="AJ21" t="str">
        <f t="shared" si="6"/>
        <v>戴嘉汶</v>
      </c>
    </row>
    <row r="22" spans="1:36" ht="18.75">
      <c r="A22" s="9" t="s">
        <v>142</v>
      </c>
      <c r="B22" s="10">
        <v>0.29374999999999984</v>
      </c>
      <c r="C22" s="28" t="s">
        <v>108</v>
      </c>
      <c r="D22" s="28" t="s">
        <v>192</v>
      </c>
      <c r="E22" s="28" t="s">
        <v>107</v>
      </c>
      <c r="F22" s="29" t="s">
        <v>135</v>
      </c>
      <c r="AA22" t="str">
        <f t="shared" si="7"/>
        <v>In-04</v>
      </c>
      <c r="AB22" t="str">
        <f t="shared" si="2"/>
        <v>廖庭毅  男Ｃ</v>
      </c>
      <c r="AC22" t="str">
        <f t="shared" si="2"/>
        <v>黃任誼  男Ｃ</v>
      </c>
      <c r="AD22" t="str">
        <f t="shared" si="2"/>
        <v>林凡凱  男Ｃ</v>
      </c>
      <c r="AE22" t="str">
        <f t="shared" si="2"/>
        <v/>
      </c>
      <c r="AG22" t="str">
        <f t="shared" si="3"/>
        <v>廖庭毅</v>
      </c>
      <c r="AH22" t="str">
        <f t="shared" si="4"/>
        <v>黃任誼</v>
      </c>
      <c r="AI22" t="str">
        <f t="shared" si="5"/>
        <v>林凡凱</v>
      </c>
      <c r="AJ22" t="str">
        <f t="shared" si="6"/>
        <v/>
      </c>
    </row>
    <row r="23" spans="1:36" ht="18.75">
      <c r="A23" s="9" t="s">
        <v>143</v>
      </c>
      <c r="B23" s="10">
        <v>0.29999999999999982</v>
      </c>
      <c r="C23" s="28" t="s">
        <v>136</v>
      </c>
      <c r="D23" s="28" t="s">
        <v>83</v>
      </c>
      <c r="E23" s="28" t="s">
        <v>82</v>
      </c>
      <c r="F23" s="29" t="s">
        <v>9</v>
      </c>
      <c r="AA23" t="str">
        <f t="shared" si="7"/>
        <v>In-05</v>
      </c>
      <c r="AB23" t="str">
        <f t="shared" si="2"/>
        <v>陳宗侖  男Ｃ</v>
      </c>
      <c r="AC23" t="str">
        <f t="shared" si="2"/>
        <v>潘韋辰  男Ｃ</v>
      </c>
      <c r="AD23" t="str">
        <f t="shared" si="2"/>
        <v>潘芃叡  男Ｃ</v>
      </c>
      <c r="AE23" t="str">
        <f t="shared" si="2"/>
        <v/>
      </c>
      <c r="AG23" t="str">
        <f t="shared" si="3"/>
        <v>陳宗侖</v>
      </c>
      <c r="AH23" t="str">
        <f t="shared" si="4"/>
        <v>潘韋辰</v>
      </c>
      <c r="AI23" t="str">
        <f t="shared" si="5"/>
        <v>潘芃叡</v>
      </c>
      <c r="AJ23" t="str">
        <f t="shared" si="6"/>
        <v/>
      </c>
    </row>
    <row r="24" spans="1:36" ht="18.75">
      <c r="A24" s="9" t="s">
        <v>144</v>
      </c>
      <c r="B24" s="10">
        <v>0.3062499999999998</v>
      </c>
      <c r="C24" s="28" t="s">
        <v>174</v>
      </c>
      <c r="D24" s="28" t="s">
        <v>193</v>
      </c>
      <c r="E24" s="28" t="s">
        <v>84</v>
      </c>
      <c r="F24" s="29"/>
      <c r="AA24" t="str">
        <f t="shared" si="7"/>
        <v>In-06</v>
      </c>
      <c r="AB24" t="str">
        <f t="shared" si="2"/>
        <v>張丞碩  男Ｃ</v>
      </c>
      <c r="AC24" t="str">
        <f t="shared" si="2"/>
        <v>李明隆  男Ｃ</v>
      </c>
      <c r="AD24" t="str">
        <f t="shared" si="2"/>
        <v>吳允植  男Ｃ</v>
      </c>
      <c r="AE24" t="str">
        <f t="shared" si="2"/>
        <v>劉殷睿  男Ｃ</v>
      </c>
      <c r="AG24" t="str">
        <f t="shared" si="3"/>
        <v>張丞碩</v>
      </c>
      <c r="AH24" t="str">
        <f t="shared" si="4"/>
        <v>李明隆</v>
      </c>
      <c r="AI24" t="str">
        <f t="shared" si="5"/>
        <v>吳允植</v>
      </c>
      <c r="AJ24" t="str">
        <f t="shared" si="6"/>
        <v>劉殷睿</v>
      </c>
    </row>
    <row r="25" spans="1:36" ht="18.75">
      <c r="A25" s="9" t="s">
        <v>177</v>
      </c>
      <c r="B25" s="10">
        <v>0.31249999999999978</v>
      </c>
      <c r="C25" s="28" t="s">
        <v>175</v>
      </c>
      <c r="D25" s="28" t="s">
        <v>194</v>
      </c>
      <c r="E25" s="28" t="s">
        <v>176</v>
      </c>
      <c r="F25" s="29" t="s">
        <v>195</v>
      </c>
      <c r="AA25" t="str">
        <f t="shared" si="7"/>
        <v>In-07</v>
      </c>
      <c r="AB25" t="str">
        <f t="shared" si="2"/>
        <v>陳衍仁  男Ｃ</v>
      </c>
      <c r="AC25" t="str">
        <f t="shared" si="2"/>
        <v>陳瑋利  男Ｃ</v>
      </c>
      <c r="AD25" t="str">
        <f t="shared" si="2"/>
        <v>沈上恩  男Ｃ</v>
      </c>
      <c r="AE25" t="str">
        <f t="shared" si="2"/>
        <v>張庭碩92  男Ｃ</v>
      </c>
      <c r="AG25" t="str">
        <f t="shared" si="3"/>
        <v>陳衍仁</v>
      </c>
      <c r="AH25" t="str">
        <f t="shared" si="4"/>
        <v>陳瑋利</v>
      </c>
      <c r="AI25" t="str">
        <f t="shared" si="5"/>
        <v>沈上恩</v>
      </c>
      <c r="AJ25" t="str">
        <f t="shared" si="6"/>
        <v>張庭碩92</v>
      </c>
    </row>
    <row r="26" spans="1:36" ht="18.75">
      <c r="A26" s="9"/>
      <c r="B26" s="10"/>
      <c r="C26" s="28"/>
      <c r="D26" s="28"/>
      <c r="E26" s="28"/>
      <c r="F26" s="29"/>
      <c r="AA26" t="str">
        <f t="shared" si="7"/>
        <v>In-08</v>
      </c>
      <c r="AB26" t="str">
        <f t="shared" si="2"/>
        <v>林宸諒  男Ｃ</v>
      </c>
      <c r="AC26" t="str">
        <f t="shared" si="2"/>
        <v>徐紘緯  男Ｃ</v>
      </c>
      <c r="AD26" t="str">
        <f t="shared" si="2"/>
        <v>陳佑宇  男Ｃ</v>
      </c>
      <c r="AE26" t="str">
        <f t="shared" si="2"/>
        <v>鄧庭宇  男Ｃ</v>
      </c>
      <c r="AG26" t="str">
        <f t="shared" si="3"/>
        <v>林宸諒</v>
      </c>
      <c r="AH26" t="str">
        <f t="shared" si="4"/>
        <v>徐紘緯</v>
      </c>
      <c r="AI26" t="str">
        <f t="shared" si="5"/>
        <v>陳佑宇</v>
      </c>
      <c r="AJ26" t="str">
        <f t="shared" si="6"/>
        <v>鄧庭宇</v>
      </c>
    </row>
    <row r="27" spans="1:36" ht="18.75">
      <c r="A27" s="9"/>
      <c r="B27" s="10"/>
      <c r="C27" s="28"/>
      <c r="D27" s="28"/>
      <c r="E27" s="28"/>
      <c r="F27" s="29"/>
      <c r="AA27" t="str">
        <f t="shared" si="7"/>
        <v>In-09</v>
      </c>
      <c r="AB27" t="str">
        <f t="shared" si="2"/>
        <v>傅　筑  女Ｃ</v>
      </c>
      <c r="AC27" t="str">
        <f t="shared" si="2"/>
        <v>陳品睎  女Ｄ</v>
      </c>
      <c r="AD27" t="str">
        <f t="shared" si="2"/>
        <v>陳薇安  女Ｄ</v>
      </c>
      <c r="AE27" t="str">
        <f t="shared" si="2"/>
        <v/>
      </c>
      <c r="AG27" t="str">
        <f t="shared" si="3"/>
        <v>傅　筑</v>
      </c>
      <c r="AH27" t="str">
        <f t="shared" si="4"/>
        <v>陳品睎</v>
      </c>
      <c r="AI27" t="str">
        <f t="shared" si="5"/>
        <v>陳薇安</v>
      </c>
      <c r="AJ27" t="str">
        <f t="shared" si="6"/>
        <v/>
      </c>
    </row>
    <row r="28" spans="1:36" ht="18.75">
      <c r="A28" s="9"/>
      <c r="B28" s="10"/>
      <c r="C28" s="28"/>
      <c r="D28" s="28"/>
      <c r="E28" s="28"/>
      <c r="F28" s="29"/>
      <c r="AA28" t="str">
        <f t="shared" si="7"/>
        <v>In-10</v>
      </c>
      <c r="AB28" t="str">
        <f t="shared" si="2"/>
        <v>余圓圓  女Ｃ</v>
      </c>
      <c r="AC28" t="str">
        <f t="shared" si="2"/>
        <v>黃亭瑄  女Ｃ</v>
      </c>
      <c r="AD28" t="str">
        <f t="shared" si="2"/>
        <v>周書羽  女Ｃ</v>
      </c>
      <c r="AE28">
        <f t="shared" si="2"/>
        <v>0</v>
      </c>
      <c r="AG28" t="str">
        <f t="shared" si="3"/>
        <v>余圓圓</v>
      </c>
      <c r="AH28" t="str">
        <f t="shared" si="4"/>
        <v>黃亭瑄</v>
      </c>
      <c r="AI28" t="str">
        <f t="shared" si="5"/>
        <v>周書羽</v>
      </c>
      <c r="AJ28" t="e">
        <f t="shared" si="6"/>
        <v>#VALUE!</v>
      </c>
    </row>
    <row r="29" spans="1:36" ht="18.75">
      <c r="A29" s="9"/>
      <c r="B29" s="10"/>
      <c r="C29" s="28"/>
      <c r="D29" s="28"/>
      <c r="E29" s="28"/>
      <c r="F29" s="29"/>
      <c r="AA29" t="str">
        <f t="shared" si="7"/>
        <v>In-11</v>
      </c>
      <c r="AB29" t="str">
        <f t="shared" si="2"/>
        <v>古孟宸  女Ｃ</v>
      </c>
      <c r="AC29" t="str">
        <f t="shared" si="2"/>
        <v>林毓錡  女Ｃ</v>
      </c>
      <c r="AD29" t="str">
        <f t="shared" si="2"/>
        <v>劉芃姍  女Ｃ</v>
      </c>
      <c r="AE29" t="str">
        <f t="shared" si="2"/>
        <v>尤芯葦  女Ｃ</v>
      </c>
      <c r="AG29" t="str">
        <f t="shared" si="3"/>
        <v>古孟宸</v>
      </c>
      <c r="AH29" t="str">
        <f t="shared" si="4"/>
        <v>林毓錡</v>
      </c>
      <c r="AI29" t="str">
        <f t="shared" si="5"/>
        <v>劉芃姍</v>
      </c>
      <c r="AJ29" t="str">
        <f t="shared" si="6"/>
        <v>尤芯葦</v>
      </c>
    </row>
    <row r="30" spans="1:36" ht="18.75">
      <c r="A30" s="9"/>
      <c r="B30" s="10"/>
      <c r="C30" s="28"/>
      <c r="D30" s="28"/>
      <c r="E30" s="28"/>
      <c r="F30" s="29"/>
      <c r="AA30" t="str">
        <f t="shared" si="7"/>
        <v>In-12</v>
      </c>
      <c r="AB30" t="str">
        <f t="shared" si="2"/>
        <v/>
      </c>
      <c r="AC30" t="str">
        <f t="shared" si="2"/>
        <v/>
      </c>
      <c r="AD30" t="str">
        <f t="shared" si="2"/>
        <v/>
      </c>
      <c r="AE30" t="str">
        <f t="shared" si="2"/>
        <v/>
      </c>
      <c r="AG30" t="str">
        <f t="shared" si="3"/>
        <v/>
      </c>
      <c r="AH30" t="str">
        <f t="shared" si="4"/>
        <v/>
      </c>
      <c r="AI30" t="str">
        <f t="shared" si="5"/>
        <v/>
      </c>
      <c r="AJ30" t="str">
        <f t="shared" si="6"/>
        <v/>
      </c>
    </row>
    <row r="31" spans="1:36" ht="18.75">
      <c r="A31" s="9"/>
      <c r="B31" s="10"/>
      <c r="C31" s="28"/>
      <c r="D31" s="28"/>
      <c r="E31" s="28"/>
      <c r="F31" s="29"/>
      <c r="AA31" t="str">
        <f t="shared" si="7"/>
        <v>In-13</v>
      </c>
      <c r="AB31" t="str">
        <f t="shared" si="2"/>
        <v/>
      </c>
      <c r="AC31" t="str">
        <f t="shared" si="2"/>
        <v/>
      </c>
      <c r="AD31" t="str">
        <f t="shared" si="2"/>
        <v/>
      </c>
      <c r="AE31" t="str">
        <f t="shared" si="2"/>
        <v/>
      </c>
      <c r="AG31" t="str">
        <f t="shared" si="3"/>
        <v/>
      </c>
      <c r="AH31" t="str">
        <f t="shared" si="4"/>
        <v/>
      </c>
      <c r="AI31" t="str">
        <f t="shared" si="5"/>
        <v/>
      </c>
      <c r="AJ31" t="str">
        <f t="shared" si="6"/>
        <v/>
      </c>
    </row>
    <row r="32" spans="1:36" ht="18.75">
      <c r="A32" s="9"/>
      <c r="B32" s="10"/>
      <c r="C32" s="28"/>
      <c r="D32" s="28"/>
      <c r="E32" s="28"/>
      <c r="F32" s="29"/>
      <c r="AA32" t="str">
        <f t="shared" si="7"/>
        <v>In-14</v>
      </c>
      <c r="AB32" t="str">
        <f t="shared" si="2"/>
        <v/>
      </c>
      <c r="AC32" t="str">
        <f t="shared" si="2"/>
        <v/>
      </c>
      <c r="AD32" t="str">
        <f t="shared" si="2"/>
        <v/>
      </c>
      <c r="AE32" t="str">
        <f t="shared" si="2"/>
        <v/>
      </c>
      <c r="AG32" t="str">
        <f t="shared" si="3"/>
        <v/>
      </c>
      <c r="AH32" t="str">
        <f t="shared" si="4"/>
        <v/>
      </c>
      <c r="AI32" t="str">
        <f t="shared" si="5"/>
        <v/>
      </c>
      <c r="AJ32" t="str">
        <f t="shared" si="6"/>
        <v/>
      </c>
    </row>
    <row r="33" spans="1:36" ht="19.5" thickBot="1">
      <c r="A33" s="14"/>
      <c r="B33" s="15"/>
      <c r="C33" s="97"/>
      <c r="D33" s="97"/>
      <c r="E33" s="97"/>
      <c r="F33" s="98"/>
      <c r="AA33" t="str">
        <f t="shared" si="7"/>
        <v>In-15</v>
      </c>
      <c r="AB33" t="str">
        <f t="shared" si="2"/>
        <v/>
      </c>
      <c r="AC33" t="str">
        <f t="shared" si="2"/>
        <v/>
      </c>
      <c r="AD33" t="str">
        <f t="shared" si="2"/>
        <v/>
      </c>
      <c r="AE33" t="str">
        <f t="shared" si="2"/>
        <v/>
      </c>
      <c r="AG33" t="str">
        <f t="shared" si="3"/>
        <v/>
      </c>
      <c r="AH33" t="str">
        <f t="shared" si="4"/>
        <v/>
      </c>
      <c r="AI33" t="str">
        <f t="shared" si="5"/>
        <v/>
      </c>
      <c r="AJ33" t="str">
        <f t="shared" si="6"/>
        <v/>
      </c>
    </row>
    <row r="34" spans="1:36">
      <c r="A34" s="18" t="s">
        <v>4</v>
      </c>
      <c r="B34" s="18"/>
      <c r="C34" s="18"/>
      <c r="D34" s="18"/>
      <c r="E34" s="18"/>
      <c r="F34" s="18"/>
      <c r="AA34" t="str">
        <f>TEXT(基本資料!$M$7,"00-")&amp;TEXT(ROW()-33,"00")</f>
        <v>04-01</v>
      </c>
      <c r="AB34" t="str">
        <f>IF(ISNA(VLOOKUP($AA34,$A$4:$F$33,COLUMN()-25,FALSE)),"",VLOOKUP($AA34,$A$4:$F$33,COLUMN()-25,FALSE))</f>
        <v/>
      </c>
      <c r="AC34" t="str">
        <f>IF(ISNA(VLOOKUP($AA34,$A$4:$F$33,COLUMN()-25,FALSE)),"",VLOOKUP($AA34,$A$4:$F$33,COLUMN()-25,FALSE))</f>
        <v/>
      </c>
      <c r="AD34" t="str">
        <f>IF(ISNA(VLOOKUP($AA34,$A$4:$F$33,COLUMN()-25,FALSE)),"",VLOOKUP($AA34,$A$4:$F$33,COLUMN()-25,FALSE))</f>
        <v/>
      </c>
      <c r="AE34" t="str">
        <f>IF(ISNA(VLOOKUP($AA34,$A$4:$F$33,COLUMN()-25,FALSE)),"",VLOOKUP($AA34,$A$4:$F$33,COLUMN()-25,FALSE))</f>
        <v/>
      </c>
      <c r="AG34" t="str">
        <f t="shared" si="3"/>
        <v/>
      </c>
      <c r="AH34" t="str">
        <f t="shared" si="4"/>
        <v/>
      </c>
      <c r="AI34" t="str">
        <f t="shared" si="5"/>
        <v/>
      </c>
      <c r="AJ34" t="str">
        <f t="shared" si="6"/>
        <v/>
      </c>
    </row>
    <row r="35" spans="1:36" ht="98.45" customHeight="1">
      <c r="A35" s="142" t="s">
        <v>126</v>
      </c>
      <c r="B35" s="142"/>
      <c r="C35" s="142"/>
      <c r="D35" s="142"/>
      <c r="E35" s="142"/>
      <c r="F35" s="142"/>
      <c r="AA35" t="str">
        <f>TEXT(基本資料!$M$7,"00-")&amp;TEXT(ROW()-33,"00")</f>
        <v>04-02</v>
      </c>
      <c r="AB35" t="str">
        <f t="shared" ref="AB35:AE63" si="8">IF(ISNA(VLOOKUP($AA35,$A$4:$F$33,COLUMN()-25,FALSE)),"",VLOOKUP($AA35,$A$4:$F$33,COLUMN()-25,FALSE))</f>
        <v/>
      </c>
      <c r="AC35" t="str">
        <f t="shared" si="8"/>
        <v/>
      </c>
      <c r="AD35" t="str">
        <f t="shared" si="8"/>
        <v/>
      </c>
      <c r="AE35" t="str">
        <f t="shared" si="8"/>
        <v/>
      </c>
      <c r="AG35" t="str">
        <f t="shared" ref="AG35:AG63" si="9">IF(OR(AB35="",ISERROR(AB35)),"",LEFT(AB35,FIND(" ",AB35)-1))</f>
        <v/>
      </c>
      <c r="AH35" t="str">
        <f t="shared" ref="AH35:AH63" si="10">IF(OR(AC35="",ISERROR(AC35)),"",LEFT(AC35,FIND(" ",AC35)-1))</f>
        <v/>
      </c>
      <c r="AI35" t="str">
        <f t="shared" ref="AI35:AI63" si="11">IF(OR(AD35="",ISERROR(AD35)),"",LEFT(AD35,FIND(" ",AD35)-1))</f>
        <v/>
      </c>
      <c r="AJ35" t="str">
        <f t="shared" ref="AJ35:AJ63" si="12">IF(OR(AE35="",ISERROR(AE35)),"",LEFT(AE35,FIND(" ",AE35)-1))</f>
        <v/>
      </c>
    </row>
    <row r="36" spans="1:36">
      <c r="AA36" t="str">
        <f>TEXT(基本資料!$M$7,"00-")&amp;TEXT(ROW()-33,"00")</f>
        <v>04-03</v>
      </c>
      <c r="AB36" t="str">
        <f t="shared" si="8"/>
        <v/>
      </c>
      <c r="AC36" t="str">
        <f t="shared" si="8"/>
        <v/>
      </c>
      <c r="AD36" t="str">
        <f t="shared" si="8"/>
        <v/>
      </c>
      <c r="AE36" t="str">
        <f t="shared" si="8"/>
        <v/>
      </c>
      <c r="AG36" t="str">
        <f t="shared" si="9"/>
        <v/>
      </c>
      <c r="AH36" t="str">
        <f t="shared" si="10"/>
        <v/>
      </c>
      <c r="AI36" t="str">
        <f t="shared" si="11"/>
        <v/>
      </c>
      <c r="AJ36" t="str">
        <f t="shared" si="12"/>
        <v/>
      </c>
    </row>
    <row r="37" spans="1:36">
      <c r="AA37" t="str">
        <f>TEXT(基本資料!$M$7,"00-")&amp;TEXT(ROW()-33,"00")</f>
        <v>04-04</v>
      </c>
      <c r="AB37" t="str">
        <f t="shared" si="8"/>
        <v/>
      </c>
      <c r="AC37" t="str">
        <f t="shared" si="8"/>
        <v/>
      </c>
      <c r="AD37" t="str">
        <f t="shared" si="8"/>
        <v/>
      </c>
      <c r="AE37" t="str">
        <f t="shared" si="8"/>
        <v/>
      </c>
      <c r="AG37" t="str">
        <f t="shared" si="9"/>
        <v/>
      </c>
      <c r="AH37" t="str">
        <f t="shared" si="10"/>
        <v/>
      </c>
      <c r="AI37" t="str">
        <f t="shared" si="11"/>
        <v/>
      </c>
      <c r="AJ37" t="str">
        <f t="shared" si="12"/>
        <v/>
      </c>
    </row>
    <row r="38" spans="1:36">
      <c r="AA38" t="str">
        <f>TEXT(基本資料!$M$7,"00-")&amp;TEXT(ROW()-33,"00")</f>
        <v>04-05</v>
      </c>
      <c r="AB38" t="str">
        <f t="shared" si="8"/>
        <v/>
      </c>
      <c r="AC38" t="str">
        <f t="shared" si="8"/>
        <v/>
      </c>
      <c r="AD38" t="str">
        <f t="shared" si="8"/>
        <v/>
      </c>
      <c r="AE38" t="str">
        <f t="shared" si="8"/>
        <v/>
      </c>
      <c r="AG38" t="str">
        <f t="shared" si="9"/>
        <v/>
      </c>
      <c r="AH38" t="str">
        <f t="shared" si="10"/>
        <v/>
      </c>
      <c r="AI38" t="str">
        <f t="shared" si="11"/>
        <v/>
      </c>
      <c r="AJ38" t="str">
        <f t="shared" si="12"/>
        <v/>
      </c>
    </row>
    <row r="39" spans="1:36">
      <c r="AA39" t="str">
        <f>TEXT(基本資料!$M$7,"00-")&amp;TEXT(ROW()-33,"00")</f>
        <v>04-06</v>
      </c>
      <c r="AB39" t="str">
        <f t="shared" si="8"/>
        <v/>
      </c>
      <c r="AC39" t="str">
        <f t="shared" si="8"/>
        <v/>
      </c>
      <c r="AD39" t="str">
        <f t="shared" si="8"/>
        <v/>
      </c>
      <c r="AE39" t="str">
        <f t="shared" si="8"/>
        <v/>
      </c>
      <c r="AG39" t="str">
        <f t="shared" si="9"/>
        <v/>
      </c>
      <c r="AH39" t="str">
        <f t="shared" si="10"/>
        <v/>
      </c>
      <c r="AI39" t="str">
        <f t="shared" si="11"/>
        <v/>
      </c>
      <c r="AJ39" t="str">
        <f t="shared" si="12"/>
        <v/>
      </c>
    </row>
    <row r="40" spans="1:36">
      <c r="AA40" t="str">
        <f>TEXT(基本資料!$M$7,"00-")&amp;TEXT(ROW()-33,"00")</f>
        <v>04-07</v>
      </c>
      <c r="AB40" t="str">
        <f t="shared" si="8"/>
        <v/>
      </c>
      <c r="AC40" t="str">
        <f t="shared" si="8"/>
        <v/>
      </c>
      <c r="AD40" t="str">
        <f t="shared" si="8"/>
        <v/>
      </c>
      <c r="AE40" t="str">
        <f t="shared" si="8"/>
        <v/>
      </c>
      <c r="AG40" t="str">
        <f t="shared" si="9"/>
        <v/>
      </c>
      <c r="AH40" t="str">
        <f t="shared" si="10"/>
        <v/>
      </c>
      <c r="AI40" t="str">
        <f t="shared" si="11"/>
        <v/>
      </c>
      <c r="AJ40" t="str">
        <f t="shared" si="12"/>
        <v/>
      </c>
    </row>
    <row r="41" spans="1:36">
      <c r="AA41" t="str">
        <f>TEXT(基本資料!$M$7,"00-")&amp;TEXT(ROW()-33,"00")</f>
        <v>04-08</v>
      </c>
      <c r="AB41" t="str">
        <f t="shared" si="8"/>
        <v/>
      </c>
      <c r="AC41" t="str">
        <f t="shared" si="8"/>
        <v/>
      </c>
      <c r="AD41" t="str">
        <f t="shared" si="8"/>
        <v/>
      </c>
      <c r="AE41" t="str">
        <f t="shared" si="8"/>
        <v/>
      </c>
      <c r="AG41" t="str">
        <f t="shared" si="9"/>
        <v/>
      </c>
      <c r="AH41" t="str">
        <f t="shared" si="10"/>
        <v/>
      </c>
      <c r="AI41" t="str">
        <f t="shared" si="11"/>
        <v/>
      </c>
      <c r="AJ41" t="str">
        <f t="shared" si="12"/>
        <v/>
      </c>
    </row>
    <row r="42" spans="1:36">
      <c r="AA42" t="str">
        <f>TEXT(基本資料!$M$7,"00-")&amp;TEXT(ROW()-33,"00")</f>
        <v>04-09</v>
      </c>
      <c r="AB42" t="str">
        <f t="shared" si="8"/>
        <v/>
      </c>
      <c r="AC42" t="str">
        <f t="shared" si="8"/>
        <v/>
      </c>
      <c r="AD42" t="str">
        <f t="shared" si="8"/>
        <v/>
      </c>
      <c r="AE42" t="str">
        <f t="shared" si="8"/>
        <v/>
      </c>
      <c r="AG42" t="str">
        <f t="shared" si="9"/>
        <v/>
      </c>
      <c r="AH42" t="str">
        <f t="shared" si="10"/>
        <v/>
      </c>
      <c r="AI42" t="str">
        <f t="shared" si="11"/>
        <v/>
      </c>
      <c r="AJ42" t="str">
        <f t="shared" si="12"/>
        <v/>
      </c>
    </row>
    <row r="43" spans="1:36">
      <c r="AA43" t="str">
        <f>TEXT(基本資料!$M$7,"00-")&amp;TEXT(ROW()-33,"00")</f>
        <v>04-10</v>
      </c>
      <c r="AB43" t="str">
        <f t="shared" si="8"/>
        <v/>
      </c>
      <c r="AC43" t="str">
        <f t="shared" si="8"/>
        <v/>
      </c>
      <c r="AD43" t="str">
        <f t="shared" si="8"/>
        <v/>
      </c>
      <c r="AE43" t="str">
        <f t="shared" si="8"/>
        <v/>
      </c>
      <c r="AG43" t="str">
        <f t="shared" si="9"/>
        <v/>
      </c>
      <c r="AH43" t="str">
        <f t="shared" si="10"/>
        <v/>
      </c>
      <c r="AI43" t="str">
        <f t="shared" si="11"/>
        <v/>
      </c>
      <c r="AJ43" t="str">
        <f t="shared" si="12"/>
        <v/>
      </c>
    </row>
    <row r="44" spans="1:36">
      <c r="AA44" t="str">
        <f>TEXT(基本資料!$M$7,"00-")&amp;TEXT(ROW()-33,"00")</f>
        <v>04-11</v>
      </c>
      <c r="AB44" t="str">
        <f t="shared" si="8"/>
        <v/>
      </c>
      <c r="AC44" t="str">
        <f t="shared" si="8"/>
        <v/>
      </c>
      <c r="AD44" t="str">
        <f t="shared" si="8"/>
        <v/>
      </c>
      <c r="AE44" t="str">
        <f t="shared" si="8"/>
        <v/>
      </c>
      <c r="AG44" t="str">
        <f t="shared" si="9"/>
        <v/>
      </c>
      <c r="AH44" t="str">
        <f t="shared" si="10"/>
        <v/>
      </c>
      <c r="AI44" t="str">
        <f t="shared" si="11"/>
        <v/>
      </c>
      <c r="AJ44" t="str">
        <f t="shared" si="12"/>
        <v/>
      </c>
    </row>
    <row r="45" spans="1:36">
      <c r="AA45" t="str">
        <f>TEXT(基本資料!$M$7,"00-")&amp;TEXT(ROW()-33,"00")</f>
        <v>04-12</v>
      </c>
      <c r="AB45" t="str">
        <f t="shared" si="8"/>
        <v/>
      </c>
      <c r="AC45" t="str">
        <f t="shared" si="8"/>
        <v/>
      </c>
      <c r="AD45" t="str">
        <f t="shared" si="8"/>
        <v/>
      </c>
      <c r="AE45" t="str">
        <f t="shared" si="8"/>
        <v/>
      </c>
      <c r="AG45" t="str">
        <f t="shared" si="9"/>
        <v/>
      </c>
      <c r="AH45" t="str">
        <f t="shared" si="10"/>
        <v/>
      </c>
      <c r="AI45" t="str">
        <f t="shared" si="11"/>
        <v/>
      </c>
      <c r="AJ45" t="str">
        <f t="shared" si="12"/>
        <v/>
      </c>
    </row>
    <row r="46" spans="1:36">
      <c r="AA46" t="str">
        <f>TEXT(基本資料!$M$7,"00-")&amp;TEXT(ROW()-33,"00")</f>
        <v>04-13</v>
      </c>
      <c r="AB46" t="str">
        <f t="shared" si="8"/>
        <v/>
      </c>
      <c r="AC46" t="str">
        <f t="shared" si="8"/>
        <v/>
      </c>
      <c r="AD46" t="str">
        <f t="shared" si="8"/>
        <v/>
      </c>
      <c r="AE46" t="str">
        <f t="shared" si="8"/>
        <v/>
      </c>
      <c r="AG46" t="str">
        <f t="shared" si="9"/>
        <v/>
      </c>
      <c r="AH46" t="str">
        <f t="shared" si="10"/>
        <v/>
      </c>
      <c r="AI46" t="str">
        <f t="shared" si="11"/>
        <v/>
      </c>
      <c r="AJ46" t="str">
        <f t="shared" si="12"/>
        <v/>
      </c>
    </row>
    <row r="47" spans="1:36">
      <c r="AA47" t="str">
        <f>TEXT(基本資料!$M$7,"00-")&amp;TEXT(ROW()-33,"00")</f>
        <v>04-14</v>
      </c>
      <c r="AB47" t="str">
        <f t="shared" si="8"/>
        <v/>
      </c>
      <c r="AC47" t="str">
        <f t="shared" si="8"/>
        <v/>
      </c>
      <c r="AD47" t="str">
        <f t="shared" si="8"/>
        <v/>
      </c>
      <c r="AE47" t="str">
        <f t="shared" si="8"/>
        <v/>
      </c>
      <c r="AG47" t="str">
        <f t="shared" si="9"/>
        <v/>
      </c>
      <c r="AH47" t="str">
        <f t="shared" si="10"/>
        <v/>
      </c>
      <c r="AI47" t="str">
        <f t="shared" si="11"/>
        <v/>
      </c>
      <c r="AJ47" t="str">
        <f t="shared" si="12"/>
        <v/>
      </c>
    </row>
    <row r="48" spans="1:36">
      <c r="AA48" t="str">
        <f>TEXT(基本資料!$M$7,"00-")&amp;TEXT(ROW()-33,"00")</f>
        <v>04-15</v>
      </c>
      <c r="AB48" t="str">
        <f t="shared" si="8"/>
        <v/>
      </c>
      <c r="AC48" t="str">
        <f t="shared" si="8"/>
        <v/>
      </c>
      <c r="AD48" t="str">
        <f t="shared" si="8"/>
        <v/>
      </c>
      <c r="AE48" t="str">
        <f t="shared" si="8"/>
        <v/>
      </c>
      <c r="AG48" t="str">
        <f t="shared" si="9"/>
        <v/>
      </c>
      <c r="AH48" t="str">
        <f t="shared" si="10"/>
        <v/>
      </c>
      <c r="AI48" t="str">
        <f t="shared" si="11"/>
        <v/>
      </c>
      <c r="AJ48" t="str">
        <f t="shared" si="12"/>
        <v/>
      </c>
    </row>
    <row r="49" spans="27:36">
      <c r="AA49" t="str">
        <f>TEXT(基本資料!$N$7,"00-")&amp;TEXT(ROW()-48,"00")</f>
        <v>14-01</v>
      </c>
      <c r="AB49" t="str">
        <f t="shared" si="8"/>
        <v/>
      </c>
      <c r="AC49" t="str">
        <f t="shared" si="8"/>
        <v/>
      </c>
      <c r="AD49" t="str">
        <f t="shared" si="8"/>
        <v/>
      </c>
      <c r="AE49" t="str">
        <f t="shared" si="8"/>
        <v/>
      </c>
      <c r="AG49" t="str">
        <f t="shared" si="9"/>
        <v/>
      </c>
      <c r="AH49" t="str">
        <f t="shared" si="10"/>
        <v/>
      </c>
      <c r="AI49" t="str">
        <f t="shared" si="11"/>
        <v/>
      </c>
      <c r="AJ49" t="str">
        <f t="shared" si="12"/>
        <v/>
      </c>
    </row>
    <row r="50" spans="27:36">
      <c r="AA50" t="str">
        <f>TEXT(基本資料!$N$7,"00-")&amp;TEXT(ROW()-48,"00")</f>
        <v>14-02</v>
      </c>
      <c r="AB50" t="str">
        <f t="shared" si="8"/>
        <v/>
      </c>
      <c r="AC50" t="str">
        <f t="shared" si="8"/>
        <v/>
      </c>
      <c r="AD50" t="str">
        <f t="shared" si="8"/>
        <v/>
      </c>
      <c r="AE50" t="str">
        <f t="shared" si="8"/>
        <v/>
      </c>
      <c r="AG50" t="str">
        <f t="shared" si="9"/>
        <v/>
      </c>
      <c r="AH50" t="str">
        <f t="shared" si="10"/>
        <v/>
      </c>
      <c r="AI50" t="str">
        <f t="shared" si="11"/>
        <v/>
      </c>
      <c r="AJ50" t="str">
        <f t="shared" si="12"/>
        <v/>
      </c>
    </row>
    <row r="51" spans="27:36">
      <c r="AA51" t="str">
        <f>TEXT(基本資料!$N$7,"00-")&amp;TEXT(ROW()-48,"00")</f>
        <v>14-03</v>
      </c>
      <c r="AB51" t="str">
        <f t="shared" si="8"/>
        <v/>
      </c>
      <c r="AC51" t="str">
        <f t="shared" si="8"/>
        <v/>
      </c>
      <c r="AD51" t="str">
        <f t="shared" si="8"/>
        <v/>
      </c>
      <c r="AE51" t="str">
        <f t="shared" si="8"/>
        <v/>
      </c>
      <c r="AG51" t="str">
        <f t="shared" si="9"/>
        <v/>
      </c>
      <c r="AH51" t="str">
        <f t="shared" si="10"/>
        <v/>
      </c>
      <c r="AI51" t="str">
        <f t="shared" si="11"/>
        <v/>
      </c>
      <c r="AJ51" t="str">
        <f t="shared" si="12"/>
        <v/>
      </c>
    </row>
    <row r="52" spans="27:36">
      <c r="AA52" t="str">
        <f>TEXT(基本資料!$N$7,"00-")&amp;TEXT(ROW()-48,"00")</f>
        <v>14-04</v>
      </c>
      <c r="AB52" t="str">
        <f t="shared" si="8"/>
        <v/>
      </c>
      <c r="AC52" t="str">
        <f t="shared" si="8"/>
        <v/>
      </c>
      <c r="AD52" t="str">
        <f t="shared" si="8"/>
        <v/>
      </c>
      <c r="AE52" t="str">
        <f t="shared" si="8"/>
        <v/>
      </c>
      <c r="AG52" t="str">
        <f t="shared" si="9"/>
        <v/>
      </c>
      <c r="AH52" t="str">
        <f t="shared" si="10"/>
        <v/>
      </c>
      <c r="AI52" t="str">
        <f t="shared" si="11"/>
        <v/>
      </c>
      <c r="AJ52" t="str">
        <f t="shared" si="12"/>
        <v/>
      </c>
    </row>
    <row r="53" spans="27:36">
      <c r="AA53" t="str">
        <f>TEXT(基本資料!$N$7,"00-")&amp;TEXT(ROW()-48,"00")</f>
        <v>14-05</v>
      </c>
      <c r="AB53" t="str">
        <f t="shared" si="8"/>
        <v/>
      </c>
      <c r="AC53" t="str">
        <f t="shared" si="8"/>
        <v/>
      </c>
      <c r="AD53" t="str">
        <f t="shared" si="8"/>
        <v/>
      </c>
      <c r="AE53" t="str">
        <f t="shared" si="8"/>
        <v/>
      </c>
      <c r="AG53" t="str">
        <f t="shared" si="9"/>
        <v/>
      </c>
      <c r="AH53" t="str">
        <f t="shared" si="10"/>
        <v/>
      </c>
      <c r="AI53" t="str">
        <f t="shared" si="11"/>
        <v/>
      </c>
      <c r="AJ53" t="str">
        <f t="shared" si="12"/>
        <v/>
      </c>
    </row>
    <row r="54" spans="27:36">
      <c r="AA54" t="str">
        <f>TEXT(基本資料!$N$7,"00-")&amp;TEXT(ROW()-48,"00")</f>
        <v>14-06</v>
      </c>
      <c r="AB54" t="str">
        <f t="shared" si="8"/>
        <v/>
      </c>
      <c r="AC54" t="str">
        <f t="shared" si="8"/>
        <v/>
      </c>
      <c r="AD54" t="str">
        <f t="shared" si="8"/>
        <v/>
      </c>
      <c r="AE54" t="str">
        <f t="shared" si="8"/>
        <v/>
      </c>
      <c r="AG54" t="str">
        <f t="shared" si="9"/>
        <v/>
      </c>
      <c r="AH54" t="str">
        <f t="shared" si="10"/>
        <v/>
      </c>
      <c r="AI54" t="str">
        <f t="shared" si="11"/>
        <v/>
      </c>
      <c r="AJ54" t="str">
        <f t="shared" si="12"/>
        <v/>
      </c>
    </row>
    <row r="55" spans="27:36">
      <c r="AA55" t="str">
        <f>TEXT(基本資料!$N$7,"00-")&amp;TEXT(ROW()-48,"00")</f>
        <v>14-07</v>
      </c>
      <c r="AB55" t="str">
        <f t="shared" si="8"/>
        <v/>
      </c>
      <c r="AC55" t="str">
        <f t="shared" si="8"/>
        <v/>
      </c>
      <c r="AD55" t="str">
        <f t="shared" si="8"/>
        <v/>
      </c>
      <c r="AE55" t="str">
        <f t="shared" si="8"/>
        <v/>
      </c>
      <c r="AG55" t="str">
        <f t="shared" si="9"/>
        <v/>
      </c>
      <c r="AH55" t="str">
        <f t="shared" si="10"/>
        <v/>
      </c>
      <c r="AI55" t="str">
        <f t="shared" si="11"/>
        <v/>
      </c>
      <c r="AJ55" t="str">
        <f t="shared" si="12"/>
        <v/>
      </c>
    </row>
    <row r="56" spans="27:36">
      <c r="AA56" t="str">
        <f>TEXT(基本資料!$N$7,"00-")&amp;TEXT(ROW()-48,"00")</f>
        <v>14-08</v>
      </c>
      <c r="AB56" t="str">
        <f t="shared" si="8"/>
        <v/>
      </c>
      <c r="AC56" t="str">
        <f t="shared" si="8"/>
        <v/>
      </c>
      <c r="AD56" t="str">
        <f t="shared" si="8"/>
        <v/>
      </c>
      <c r="AE56" t="str">
        <f t="shared" si="8"/>
        <v/>
      </c>
      <c r="AG56" t="str">
        <f t="shared" si="9"/>
        <v/>
      </c>
      <c r="AH56" t="str">
        <f t="shared" si="10"/>
        <v/>
      </c>
      <c r="AI56" t="str">
        <f t="shared" si="11"/>
        <v/>
      </c>
      <c r="AJ56" t="str">
        <f t="shared" si="12"/>
        <v/>
      </c>
    </row>
    <row r="57" spans="27:36">
      <c r="AA57" t="str">
        <f>TEXT(基本資料!$N$7,"00-")&amp;TEXT(ROW()-48,"00")</f>
        <v>14-09</v>
      </c>
      <c r="AB57" t="str">
        <f t="shared" si="8"/>
        <v/>
      </c>
      <c r="AC57" t="str">
        <f t="shared" si="8"/>
        <v/>
      </c>
      <c r="AD57" t="str">
        <f t="shared" si="8"/>
        <v/>
      </c>
      <c r="AE57" t="str">
        <f t="shared" si="8"/>
        <v/>
      </c>
      <c r="AG57" t="str">
        <f t="shared" si="9"/>
        <v/>
      </c>
      <c r="AH57" t="str">
        <f t="shared" si="10"/>
        <v/>
      </c>
      <c r="AI57" t="str">
        <f t="shared" si="11"/>
        <v/>
      </c>
      <c r="AJ57" t="str">
        <f t="shared" si="12"/>
        <v/>
      </c>
    </row>
    <row r="58" spans="27:36">
      <c r="AA58" t="str">
        <f>TEXT(基本資料!$N$7,"00-")&amp;TEXT(ROW()-48,"00")</f>
        <v>14-10</v>
      </c>
      <c r="AB58" t="str">
        <f t="shared" si="8"/>
        <v/>
      </c>
      <c r="AC58" t="str">
        <f t="shared" si="8"/>
        <v/>
      </c>
      <c r="AD58" t="str">
        <f t="shared" si="8"/>
        <v/>
      </c>
      <c r="AE58" t="str">
        <f t="shared" si="8"/>
        <v/>
      </c>
      <c r="AG58" t="str">
        <f t="shared" si="9"/>
        <v/>
      </c>
      <c r="AH58" t="str">
        <f t="shared" si="10"/>
        <v/>
      </c>
      <c r="AI58" t="str">
        <f t="shared" si="11"/>
        <v/>
      </c>
      <c r="AJ58" t="str">
        <f t="shared" si="12"/>
        <v/>
      </c>
    </row>
    <row r="59" spans="27:36">
      <c r="AA59" t="str">
        <f>TEXT(基本資料!$N$7,"00-")&amp;TEXT(ROW()-48,"00")</f>
        <v>14-11</v>
      </c>
      <c r="AB59" t="str">
        <f t="shared" si="8"/>
        <v/>
      </c>
      <c r="AC59" t="str">
        <f t="shared" si="8"/>
        <v/>
      </c>
      <c r="AD59" t="str">
        <f t="shared" si="8"/>
        <v/>
      </c>
      <c r="AE59" t="str">
        <f t="shared" si="8"/>
        <v/>
      </c>
      <c r="AG59" t="str">
        <f t="shared" si="9"/>
        <v/>
      </c>
      <c r="AH59" t="str">
        <f t="shared" si="10"/>
        <v/>
      </c>
      <c r="AI59" t="str">
        <f t="shared" si="11"/>
        <v/>
      </c>
      <c r="AJ59" t="str">
        <f t="shared" si="12"/>
        <v/>
      </c>
    </row>
    <row r="60" spans="27:36">
      <c r="AA60" t="str">
        <f>TEXT(基本資料!$N$7,"00-")&amp;TEXT(ROW()-48,"00")</f>
        <v>14-12</v>
      </c>
      <c r="AB60" t="str">
        <f t="shared" si="8"/>
        <v/>
      </c>
      <c r="AC60" t="str">
        <f t="shared" si="8"/>
        <v/>
      </c>
      <c r="AD60" t="str">
        <f t="shared" si="8"/>
        <v/>
      </c>
      <c r="AE60" t="str">
        <f t="shared" si="8"/>
        <v/>
      </c>
      <c r="AG60" t="str">
        <f t="shared" si="9"/>
        <v/>
      </c>
      <c r="AH60" t="str">
        <f t="shared" si="10"/>
        <v/>
      </c>
      <c r="AI60" t="str">
        <f t="shared" si="11"/>
        <v/>
      </c>
      <c r="AJ60" t="str">
        <f t="shared" si="12"/>
        <v/>
      </c>
    </row>
    <row r="61" spans="27:36">
      <c r="AA61" t="str">
        <f>TEXT(基本資料!$N$7,"00-")&amp;TEXT(ROW()-48,"00")</f>
        <v>14-13</v>
      </c>
      <c r="AB61" t="str">
        <f t="shared" si="8"/>
        <v/>
      </c>
      <c r="AC61" t="str">
        <f t="shared" si="8"/>
        <v/>
      </c>
      <c r="AD61" t="str">
        <f t="shared" si="8"/>
        <v/>
      </c>
      <c r="AE61" t="str">
        <f t="shared" si="8"/>
        <v/>
      </c>
      <c r="AG61" t="str">
        <f t="shared" si="9"/>
        <v/>
      </c>
      <c r="AH61" t="str">
        <f t="shared" si="10"/>
        <v/>
      </c>
      <c r="AI61" t="str">
        <f t="shared" si="11"/>
        <v/>
      </c>
      <c r="AJ61" t="str">
        <f t="shared" si="12"/>
        <v/>
      </c>
    </row>
    <row r="62" spans="27:36">
      <c r="AA62" t="str">
        <f>TEXT(基本資料!$N$7,"00-")&amp;TEXT(ROW()-48,"00")</f>
        <v>14-14</v>
      </c>
      <c r="AB62" t="str">
        <f t="shared" si="8"/>
        <v/>
      </c>
      <c r="AC62" t="str">
        <f t="shared" si="8"/>
        <v/>
      </c>
      <c r="AD62" t="str">
        <f t="shared" si="8"/>
        <v/>
      </c>
      <c r="AE62" t="str">
        <f t="shared" si="8"/>
        <v/>
      </c>
      <c r="AG62" t="str">
        <f t="shared" si="9"/>
        <v/>
      </c>
      <c r="AH62" t="str">
        <f t="shared" si="10"/>
        <v/>
      </c>
      <c r="AI62" t="str">
        <f t="shared" si="11"/>
        <v/>
      </c>
      <c r="AJ62" t="str">
        <f t="shared" si="12"/>
        <v/>
      </c>
    </row>
    <row r="63" spans="27:36">
      <c r="AA63" t="str">
        <f>TEXT(基本資料!$N$7,"00-")&amp;TEXT(ROW()-48,"00")</f>
        <v>14-15</v>
      </c>
      <c r="AB63" t="str">
        <f t="shared" si="8"/>
        <v/>
      </c>
      <c r="AC63" t="str">
        <f t="shared" si="8"/>
        <v/>
      </c>
      <c r="AD63" t="str">
        <f t="shared" si="8"/>
        <v/>
      </c>
      <c r="AE63" t="str">
        <f t="shared" si="8"/>
        <v/>
      </c>
      <c r="AG63" t="str">
        <f t="shared" si="9"/>
        <v/>
      </c>
      <c r="AH63" t="str">
        <f t="shared" si="10"/>
        <v/>
      </c>
      <c r="AI63" t="str">
        <f t="shared" si="11"/>
        <v/>
      </c>
      <c r="AJ63" t="str">
        <f t="shared" si="12"/>
        <v/>
      </c>
    </row>
  </sheetData>
  <mergeCells count="2">
    <mergeCell ref="A1:F1"/>
    <mergeCell ref="A35:F35"/>
  </mergeCells>
  <phoneticPr fontId="1" type="noConversion"/>
  <conditionalFormatting sqref="AB4:AE33">
    <cfRule type="expression" dxfId="7" priority="3">
      <formula>FIND(" ",C4)&gt;6</formula>
    </cfRule>
  </conditionalFormatting>
  <conditionalFormatting sqref="AG4:AJ33">
    <cfRule type="expression" dxfId="6" priority="2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workbookViewId="0">
      <selection activeCell="F2" sqref="F2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36" ht="54" customHeight="1">
      <c r="A1" s="141" t="str">
        <f>'5月05日'!A1:F1</f>
        <v>渣打全國業餘高爾夫2015年5月份北區分區月賽</v>
      </c>
      <c r="B1" s="141"/>
      <c r="C1" s="141"/>
      <c r="D1" s="141"/>
      <c r="E1" s="141"/>
      <c r="F1" s="141"/>
      <c r="H1" s="19">
        <f>120-COUNTBLANK(C4:F33)</f>
        <v>72</v>
      </c>
    </row>
    <row r="2" spans="1:36" ht="20.25" thickBot="1">
      <c r="A2" s="22" t="str">
        <f>'5月05日'!A2</f>
        <v>地點：老爺關西高爾夫俱樂部</v>
      </c>
      <c r="B2" s="22"/>
      <c r="C2" s="22"/>
      <c r="D2" s="23" t="s">
        <v>53</v>
      </c>
      <c r="E2" s="22"/>
      <c r="F2" s="76">
        <f>'5月05日'!F2+1</f>
        <v>42130</v>
      </c>
    </row>
    <row r="3" spans="1:36" ht="17.25" thickBot="1">
      <c r="A3" s="1" t="s">
        <v>54</v>
      </c>
      <c r="B3" s="2" t="s">
        <v>55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34</v>
      </c>
      <c r="B4" s="5">
        <v>0.25</v>
      </c>
      <c r="C4" s="6" t="s">
        <v>242</v>
      </c>
      <c r="D4" s="6" t="s">
        <v>243</v>
      </c>
      <c r="E4" s="7" t="s">
        <v>247</v>
      </c>
      <c r="F4" s="8" t="s">
        <v>9</v>
      </c>
      <c r="AA4" t="str">
        <f>"Out-"&amp;TEXT(ROW()-3,"00")</f>
        <v>Out-01</v>
      </c>
      <c r="AB4" t="str">
        <f>IF(ISNA(VLOOKUP($AA4,$A$4:$F$33,COLUMN()-25,FALSE)),"",VLOOKUP($AA4,$A$4:$F$33,COLUMN()-25,FALSE))</f>
        <v>陳薇安  女Ｄ  88 桿</v>
      </c>
      <c r="AC4" t="str">
        <f t="shared" ref="AC4:AE19" si="0">IF(ISNA(VLOOKUP($AA4,$A$4:$F$33,COLUMN()-25,FALSE)),"",VLOOKUP($AA4,$A$4:$F$33,COLUMN()-25,FALSE))</f>
        <v>陳品睎  女Ｄ  108 桿</v>
      </c>
      <c r="AD4" t="str">
        <f t="shared" si="0"/>
        <v>林毓錡  女Ｃ  97 桿</v>
      </c>
      <c r="AE4" t="str">
        <f t="shared" si="0"/>
        <v/>
      </c>
      <c r="AG4" t="str">
        <f>IF(OR(AB4="",ISERROR(AB4)),"",LEFT(AB4,FIND(" ",AB4)-1))</f>
        <v>陳薇安</v>
      </c>
      <c r="AH4" t="str">
        <f t="shared" ref="AH4:AJ19" si="1">IF(OR(AC4="",ISERROR(AC4)),"",LEFT(AC4,FIND(" ",AC4)-1))</f>
        <v>陳品睎</v>
      </c>
      <c r="AI4" t="str">
        <f t="shared" si="1"/>
        <v>林毓錡</v>
      </c>
      <c r="AJ4" t="str">
        <f t="shared" si="1"/>
        <v/>
      </c>
    </row>
    <row r="5" spans="1:36" ht="18.75">
      <c r="A5" s="9" t="s">
        <v>35</v>
      </c>
      <c r="B5" s="10">
        <v>0.25624999999999998</v>
      </c>
      <c r="C5" s="11" t="s">
        <v>244</v>
      </c>
      <c r="D5" s="11" t="s">
        <v>245</v>
      </c>
      <c r="E5" s="12" t="s">
        <v>246</v>
      </c>
      <c r="F5" s="13"/>
      <c r="H5" s="101"/>
      <c r="AA5" t="str">
        <f t="shared" ref="AA5:AA18" si="2">"Out-"&amp;TEXT(ROW()-3,"00")</f>
        <v>Out-02</v>
      </c>
      <c r="AB5" t="str">
        <f t="shared" ref="AB5:AE33" si="3">IF(ISNA(VLOOKUP($AA5,$A$4:$F$33,COLUMN()-25,FALSE)),"",VLOOKUP($AA5,$A$4:$F$33,COLUMN()-25,FALSE))</f>
        <v>古孟宸  女Ｃ  90 桿</v>
      </c>
      <c r="AC5" t="str">
        <f t="shared" si="0"/>
        <v>余圓圓  女Ｃ  91 桿</v>
      </c>
      <c r="AD5" t="str">
        <f t="shared" si="0"/>
        <v>傅　筑  女Ｃ  92 桿</v>
      </c>
      <c r="AE5">
        <f t="shared" si="0"/>
        <v>0</v>
      </c>
      <c r="AG5" t="str">
        <f t="shared" ref="AG5:AJ33" si="4">IF(OR(AB5="",ISERROR(AB5)),"",LEFT(AB5,FIND(" ",AB5)-1))</f>
        <v>古孟宸</v>
      </c>
      <c r="AH5" t="str">
        <f t="shared" si="1"/>
        <v>余圓圓</v>
      </c>
      <c r="AI5" t="str">
        <f t="shared" si="1"/>
        <v>傅　筑</v>
      </c>
      <c r="AJ5" t="e">
        <f t="shared" si="1"/>
        <v>#VALUE!</v>
      </c>
    </row>
    <row r="6" spans="1:36" ht="18.75">
      <c r="A6" s="9" t="s">
        <v>36</v>
      </c>
      <c r="B6" s="10">
        <v>0.26249999999999996</v>
      </c>
      <c r="C6" s="11" t="s">
        <v>248</v>
      </c>
      <c r="D6" s="11" t="s">
        <v>249</v>
      </c>
      <c r="E6" s="12" t="s">
        <v>250</v>
      </c>
      <c r="F6" s="13" t="s">
        <v>251</v>
      </c>
      <c r="AA6" t="str">
        <f t="shared" si="2"/>
        <v>Out-03</v>
      </c>
      <c r="AB6" t="str">
        <f t="shared" si="3"/>
        <v>劉芃姍  女Ｃ  71 桿</v>
      </c>
      <c r="AC6" t="str">
        <f t="shared" si="0"/>
        <v>周書羽  女Ｃ  78 桿</v>
      </c>
      <c r="AD6" t="str">
        <f t="shared" si="0"/>
        <v>黃亭瑄  女Ｃ  78 桿</v>
      </c>
      <c r="AE6" t="str">
        <f t="shared" si="0"/>
        <v>尤芯葦  女Ｃ  87 桿</v>
      </c>
      <c r="AG6" t="str">
        <f t="shared" si="4"/>
        <v>劉芃姍</v>
      </c>
      <c r="AH6" t="str">
        <f t="shared" si="1"/>
        <v>周書羽</v>
      </c>
      <c r="AI6" t="str">
        <f t="shared" si="1"/>
        <v>黃亭瑄</v>
      </c>
      <c r="AJ6" t="str">
        <f t="shared" si="1"/>
        <v>尤芯葦</v>
      </c>
    </row>
    <row r="7" spans="1:36" ht="18.75">
      <c r="A7" s="9" t="s">
        <v>37</v>
      </c>
      <c r="B7" s="10">
        <v>0.26874999999999993</v>
      </c>
      <c r="C7" s="11" t="s">
        <v>252</v>
      </c>
      <c r="D7" s="11" t="s">
        <v>253</v>
      </c>
      <c r="E7" s="12" t="s">
        <v>254</v>
      </c>
      <c r="F7" s="13" t="s">
        <v>9</v>
      </c>
      <c r="AA7" t="str">
        <f t="shared" si="2"/>
        <v>Out-04</v>
      </c>
      <c r="AB7" t="str">
        <f t="shared" si="3"/>
        <v>陳宗侖  男Ｃ  108 桿</v>
      </c>
      <c r="AC7" t="str">
        <f t="shared" si="0"/>
        <v>徐紘緯  男Ｃ  119 桿</v>
      </c>
      <c r="AD7" t="str">
        <f t="shared" si="0"/>
        <v>潘韋辰  男Ｃ  119 桿</v>
      </c>
      <c r="AE7" t="str">
        <f t="shared" si="0"/>
        <v/>
      </c>
      <c r="AG7" t="str">
        <f t="shared" si="4"/>
        <v>陳宗侖</v>
      </c>
      <c r="AH7" t="str">
        <f t="shared" si="1"/>
        <v>徐紘緯</v>
      </c>
      <c r="AI7" t="str">
        <f t="shared" si="1"/>
        <v>潘韋辰</v>
      </c>
      <c r="AJ7" t="str">
        <f t="shared" si="1"/>
        <v/>
      </c>
    </row>
    <row r="8" spans="1:36" ht="18.75">
      <c r="A8" s="9" t="s">
        <v>38</v>
      </c>
      <c r="B8" s="10">
        <v>0.27499999999999991</v>
      </c>
      <c r="C8" s="24" t="s">
        <v>255</v>
      </c>
      <c r="D8" s="24" t="s">
        <v>256</v>
      </c>
      <c r="E8" s="12" t="s">
        <v>257</v>
      </c>
      <c r="F8" s="13" t="s">
        <v>258</v>
      </c>
      <c r="AA8" t="str">
        <f t="shared" si="2"/>
        <v>Out-05</v>
      </c>
      <c r="AB8" t="str">
        <f t="shared" si="3"/>
        <v>林凡凱  男Ｃ  98 桿</v>
      </c>
      <c r="AC8" t="str">
        <f t="shared" si="0"/>
        <v>黃任誼  男Ｃ  99 桿</v>
      </c>
      <c r="AD8" t="str">
        <f t="shared" si="0"/>
        <v>張丞碩  男Ｃ  102 桿</v>
      </c>
      <c r="AE8" t="str">
        <f t="shared" si="0"/>
        <v>廖庭毅  男Ｃ  104 桿</v>
      </c>
      <c r="AG8" t="str">
        <f t="shared" si="4"/>
        <v>林凡凱</v>
      </c>
      <c r="AH8" t="str">
        <f t="shared" si="1"/>
        <v>黃任誼</v>
      </c>
      <c r="AI8" t="str">
        <f t="shared" si="1"/>
        <v>張丞碩</v>
      </c>
      <c r="AJ8" t="str">
        <f t="shared" si="1"/>
        <v>廖庭毅</v>
      </c>
    </row>
    <row r="9" spans="1:36" ht="18.75">
      <c r="A9" s="9" t="s">
        <v>39</v>
      </c>
      <c r="B9" s="10">
        <v>0.28124999999999989</v>
      </c>
      <c r="C9" s="24" t="s">
        <v>259</v>
      </c>
      <c r="D9" s="24" t="s">
        <v>260</v>
      </c>
      <c r="E9" s="12" t="s">
        <v>261</v>
      </c>
      <c r="F9" s="13" t="s">
        <v>262</v>
      </c>
      <c r="AA9" t="str">
        <f t="shared" si="2"/>
        <v>Out-06</v>
      </c>
      <c r="AB9" t="str">
        <f t="shared" si="3"/>
        <v>陳衍仁  男Ｃ  87 桿</v>
      </c>
      <c r="AC9" t="str">
        <f t="shared" si="0"/>
        <v>吳允植  男Ｃ  88 桿</v>
      </c>
      <c r="AD9" t="str">
        <f t="shared" si="0"/>
        <v>李明隆  男Ｃ  91 桿</v>
      </c>
      <c r="AE9" t="str">
        <f t="shared" si="0"/>
        <v>劉殷睿  男Ｃ  94 桿</v>
      </c>
      <c r="AG9" t="str">
        <f t="shared" si="4"/>
        <v>陳衍仁</v>
      </c>
      <c r="AH9" t="str">
        <f t="shared" si="1"/>
        <v>吳允植</v>
      </c>
      <c r="AI9" t="str">
        <f t="shared" si="1"/>
        <v>李明隆</v>
      </c>
      <c r="AJ9" t="str">
        <f t="shared" si="1"/>
        <v>劉殷睿</v>
      </c>
    </row>
    <row r="10" spans="1:36" ht="18.75">
      <c r="A10" s="9" t="s">
        <v>137</v>
      </c>
      <c r="B10" s="10">
        <v>0.28749999999999987</v>
      </c>
      <c r="C10" s="12" t="s">
        <v>263</v>
      </c>
      <c r="D10" s="24" t="s">
        <v>264</v>
      </c>
      <c r="E10" s="12" t="s">
        <v>265</v>
      </c>
      <c r="F10" s="13" t="s">
        <v>266</v>
      </c>
      <c r="AA10" t="str">
        <f t="shared" si="2"/>
        <v>Out-07</v>
      </c>
      <c r="AB10" t="str">
        <f t="shared" si="3"/>
        <v>陳佑宇  男Ｃ  85 桿</v>
      </c>
      <c r="AC10" t="str">
        <f t="shared" si="0"/>
        <v>陳瑋利  男Ｃ  85 桿</v>
      </c>
      <c r="AD10" t="str">
        <f t="shared" si="0"/>
        <v>沈上恩  男Ｃ  86 桿</v>
      </c>
      <c r="AE10" t="str">
        <f t="shared" si="0"/>
        <v>林宸諒  男Ｃ  87 桿</v>
      </c>
      <c r="AG10" t="str">
        <f t="shared" si="4"/>
        <v>陳佑宇</v>
      </c>
      <c r="AH10" t="str">
        <f t="shared" si="1"/>
        <v>陳瑋利</v>
      </c>
      <c r="AI10" t="str">
        <f t="shared" si="1"/>
        <v>沈上恩</v>
      </c>
      <c r="AJ10" t="str">
        <f t="shared" si="1"/>
        <v>林宸諒</v>
      </c>
    </row>
    <row r="11" spans="1:36" ht="18.75">
      <c r="A11" s="9" t="s">
        <v>138</v>
      </c>
      <c r="B11" s="10">
        <v>0.29374999999999984</v>
      </c>
      <c r="C11" s="24" t="s">
        <v>267</v>
      </c>
      <c r="D11" s="24" t="s">
        <v>268</v>
      </c>
      <c r="E11" s="12" t="s">
        <v>269</v>
      </c>
      <c r="F11" s="13" t="s">
        <v>9</v>
      </c>
      <c r="AA11" t="str">
        <f t="shared" si="2"/>
        <v>Out-08</v>
      </c>
      <c r="AB11" t="str">
        <f t="shared" si="3"/>
        <v>許諾心  女Ａ  86 桿</v>
      </c>
      <c r="AC11" t="str">
        <f t="shared" si="0"/>
        <v>楊斐茜  女Ａ  86 桿</v>
      </c>
      <c r="AD11" t="str">
        <f t="shared" si="0"/>
        <v>馬慧媛  女Ａ  94 桿</v>
      </c>
      <c r="AE11" t="str">
        <f t="shared" si="0"/>
        <v/>
      </c>
      <c r="AG11" t="str">
        <f t="shared" si="4"/>
        <v>許諾心</v>
      </c>
      <c r="AH11" t="str">
        <f t="shared" si="1"/>
        <v>楊斐茜</v>
      </c>
      <c r="AI11" t="str">
        <f t="shared" si="1"/>
        <v>馬慧媛</v>
      </c>
      <c r="AJ11" t="str">
        <f t="shared" si="1"/>
        <v/>
      </c>
    </row>
    <row r="12" spans="1:36" ht="18.75">
      <c r="A12" s="9" t="s">
        <v>139</v>
      </c>
      <c r="B12" s="10">
        <v>0.29999999999999982</v>
      </c>
      <c r="C12" s="24" t="s">
        <v>270</v>
      </c>
      <c r="D12" s="24" t="s">
        <v>271</v>
      </c>
      <c r="E12" s="12" t="s">
        <v>272</v>
      </c>
      <c r="F12" s="13" t="s">
        <v>273</v>
      </c>
      <c r="AA12" t="str">
        <f t="shared" si="2"/>
        <v>Out-09</v>
      </c>
      <c r="AB12" t="str">
        <f t="shared" si="3"/>
        <v>戴嘉汶  女Ａ  80 桿</v>
      </c>
      <c r="AC12" t="str">
        <f t="shared" si="0"/>
        <v>黃筠筑  女Ａ  81 桿</v>
      </c>
      <c r="AD12" t="str">
        <f t="shared" si="0"/>
        <v>蔡褘佳  女Ａ  82 桿</v>
      </c>
      <c r="AE12" t="str">
        <f t="shared" si="0"/>
        <v>溫　娣  女Ａ  83 桿</v>
      </c>
      <c r="AG12" t="str">
        <f t="shared" si="4"/>
        <v>戴嘉汶</v>
      </c>
      <c r="AH12" t="str">
        <f t="shared" si="1"/>
        <v>黃筠筑</v>
      </c>
      <c r="AI12" t="str">
        <f t="shared" si="1"/>
        <v>蔡褘佳</v>
      </c>
      <c r="AJ12" t="str">
        <f t="shared" si="1"/>
        <v>溫　娣</v>
      </c>
    </row>
    <row r="13" spans="1:36" ht="18.75">
      <c r="A13" s="9" t="s">
        <v>140</v>
      </c>
      <c r="B13" s="10">
        <v>0.30625000000000002</v>
      </c>
      <c r="C13" s="24" t="s">
        <v>274</v>
      </c>
      <c r="D13" s="24" t="s">
        <v>275</v>
      </c>
      <c r="E13" s="12" t="s">
        <v>276</v>
      </c>
      <c r="F13" s="13" t="s">
        <v>277</v>
      </c>
      <c r="AA13" t="str">
        <f t="shared" si="2"/>
        <v>Out-10</v>
      </c>
      <c r="AB13" t="str">
        <f t="shared" si="3"/>
        <v>周咨佑  女Ａ  76 桿</v>
      </c>
      <c r="AC13" t="str">
        <f t="shared" si="0"/>
        <v>佐佐木雪繪  女Ａ  77 桿</v>
      </c>
      <c r="AD13" t="str">
        <f t="shared" si="0"/>
        <v>張亞琦  女Ａ  78 桿</v>
      </c>
      <c r="AE13" t="str">
        <f t="shared" si="0"/>
        <v>石澄璇  女Ａ  78 桿</v>
      </c>
      <c r="AG13" t="str">
        <f t="shared" si="4"/>
        <v>周咨佑</v>
      </c>
      <c r="AH13" t="str">
        <f t="shared" si="1"/>
        <v>佐佐木雪繪</v>
      </c>
      <c r="AI13" t="str">
        <f t="shared" si="1"/>
        <v>張亞琦</v>
      </c>
      <c r="AJ13" t="str">
        <f t="shared" si="1"/>
        <v>石澄璇</v>
      </c>
    </row>
    <row r="14" spans="1:36" ht="18.75">
      <c r="A14" s="20" t="s">
        <v>40</v>
      </c>
      <c r="B14" s="10">
        <v>0.25</v>
      </c>
      <c r="C14" s="24" t="s">
        <v>206</v>
      </c>
      <c r="D14" s="24" t="s">
        <v>207</v>
      </c>
      <c r="E14" s="12" t="s">
        <v>208</v>
      </c>
      <c r="F14" s="13" t="s">
        <v>209</v>
      </c>
      <c r="AA14" t="str">
        <f t="shared" si="2"/>
        <v>Out-11</v>
      </c>
      <c r="AB14" t="str">
        <f t="shared" si="3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4"/>
        <v/>
      </c>
      <c r="AH14" t="str">
        <f t="shared" si="1"/>
        <v/>
      </c>
      <c r="AI14" t="str">
        <f t="shared" si="1"/>
        <v/>
      </c>
      <c r="AJ14" t="str">
        <f t="shared" si="1"/>
        <v/>
      </c>
    </row>
    <row r="15" spans="1:36" ht="18.75">
      <c r="A15" s="20" t="s">
        <v>41</v>
      </c>
      <c r="B15" s="10">
        <v>0.25624999999999998</v>
      </c>
      <c r="C15" s="24" t="s">
        <v>210</v>
      </c>
      <c r="D15" s="24" t="s">
        <v>211</v>
      </c>
      <c r="E15" s="12" t="s">
        <v>212</v>
      </c>
      <c r="F15" s="13" t="s">
        <v>213</v>
      </c>
      <c r="AA15" t="str">
        <f t="shared" si="2"/>
        <v>Out-12</v>
      </c>
      <c r="AB15" t="str">
        <f t="shared" si="3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4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20" t="s">
        <v>42</v>
      </c>
      <c r="B16" s="10">
        <v>0.26249999999999996</v>
      </c>
      <c r="C16" s="12" t="s">
        <v>214</v>
      </c>
      <c r="D16" s="12" t="s">
        <v>215</v>
      </c>
      <c r="E16" s="12" t="s">
        <v>216</v>
      </c>
      <c r="F16" s="13" t="s">
        <v>217</v>
      </c>
      <c r="AA16" t="str">
        <f t="shared" si="2"/>
        <v>Out-13</v>
      </c>
      <c r="AB16" t="str">
        <f t="shared" si="3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4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20" t="s">
        <v>43</v>
      </c>
      <c r="B17" s="10">
        <v>0.26874999999999993</v>
      </c>
      <c r="C17" s="12" t="s">
        <v>218</v>
      </c>
      <c r="D17" s="12" t="s">
        <v>219</v>
      </c>
      <c r="E17" s="12" t="s">
        <v>220</v>
      </c>
      <c r="F17" s="13" t="s">
        <v>221</v>
      </c>
      <c r="AA17" t="str">
        <f t="shared" si="2"/>
        <v>Out-14</v>
      </c>
      <c r="AB17" t="str">
        <f t="shared" si="3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4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20" t="s">
        <v>44</v>
      </c>
      <c r="B18" s="10">
        <v>0.27499999999999991</v>
      </c>
      <c r="C18" s="12" t="s">
        <v>222</v>
      </c>
      <c r="D18" s="12" t="s">
        <v>223</v>
      </c>
      <c r="E18" s="12" t="s">
        <v>224</v>
      </c>
      <c r="F18" s="13" t="s">
        <v>225</v>
      </c>
      <c r="AA18" t="str">
        <f t="shared" si="2"/>
        <v>Out-15</v>
      </c>
      <c r="AB18" t="str">
        <f t="shared" si="3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4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20" t="s">
        <v>45</v>
      </c>
      <c r="B19" s="10">
        <v>0.28124999999999989</v>
      </c>
      <c r="C19" s="12" t="s">
        <v>226</v>
      </c>
      <c r="D19" s="12" t="s">
        <v>227</v>
      </c>
      <c r="E19" s="12" t="s">
        <v>228</v>
      </c>
      <c r="F19" s="13" t="s">
        <v>229</v>
      </c>
      <c r="AA19" t="str">
        <f>"In-"&amp;TEXT(ROW()-18,"00")</f>
        <v>In-01</v>
      </c>
      <c r="AB19" t="str">
        <f t="shared" si="3"/>
        <v>劉彧丞  男Ｄ  100 桿</v>
      </c>
      <c r="AC19" t="str">
        <f t="shared" si="0"/>
        <v>楊程皓  男Ｄ  101 桿</v>
      </c>
      <c r="AD19" t="str">
        <f t="shared" si="0"/>
        <v>吳丞軒  男Ｄ  101 桿</v>
      </c>
      <c r="AE19" t="str">
        <f t="shared" si="0"/>
        <v>羅仁甫  男Ｄ  107 桿</v>
      </c>
      <c r="AG19" t="str">
        <f t="shared" si="4"/>
        <v>劉彧丞</v>
      </c>
      <c r="AH19" t="str">
        <f t="shared" si="1"/>
        <v>楊程皓</v>
      </c>
      <c r="AI19" t="str">
        <f t="shared" si="1"/>
        <v>吳丞軒</v>
      </c>
      <c r="AJ19" t="str">
        <f t="shared" si="1"/>
        <v>羅仁甫</v>
      </c>
    </row>
    <row r="20" spans="1:36" ht="18.75">
      <c r="A20" s="20" t="s">
        <v>123</v>
      </c>
      <c r="B20" s="10">
        <v>0.28749999999999987</v>
      </c>
      <c r="C20" s="12" t="s">
        <v>230</v>
      </c>
      <c r="D20" s="12" t="s">
        <v>231</v>
      </c>
      <c r="E20" s="12" t="s">
        <v>232</v>
      </c>
      <c r="F20" s="13" t="s">
        <v>233</v>
      </c>
      <c r="AA20" t="str">
        <f t="shared" ref="AA20:AA33" si="5">"In-"&amp;TEXT(ROW()-18,"00")</f>
        <v>In-02</v>
      </c>
      <c r="AB20" t="str">
        <f t="shared" si="3"/>
        <v>邱　靖  男Ｄ  80 桿</v>
      </c>
      <c r="AC20" t="str">
        <f t="shared" si="3"/>
        <v>蔡睿恒  男Ｄ  85 桿</v>
      </c>
      <c r="AD20" t="str">
        <f t="shared" si="3"/>
        <v>黃伯恩  男Ｄ  87 桿</v>
      </c>
      <c r="AE20" t="str">
        <f t="shared" si="3"/>
        <v>譚傑升  男Ｄ  91 桿</v>
      </c>
      <c r="AG20" t="str">
        <f t="shared" si="4"/>
        <v>邱　靖</v>
      </c>
      <c r="AH20" t="str">
        <f t="shared" si="4"/>
        <v>蔡睿恒</v>
      </c>
      <c r="AI20" t="str">
        <f t="shared" si="4"/>
        <v>黃伯恩</v>
      </c>
      <c r="AJ20" t="str">
        <f t="shared" si="4"/>
        <v>譚傑升</v>
      </c>
    </row>
    <row r="21" spans="1:36" ht="18.75">
      <c r="A21" s="20" t="s">
        <v>142</v>
      </c>
      <c r="B21" s="10">
        <v>0.29374999999999984</v>
      </c>
      <c r="C21" s="12" t="s">
        <v>234</v>
      </c>
      <c r="D21" s="12" t="s">
        <v>235</v>
      </c>
      <c r="E21" s="12" t="s">
        <v>236</v>
      </c>
      <c r="F21" s="13" t="s">
        <v>237</v>
      </c>
      <c r="AA21" t="str">
        <f t="shared" si="5"/>
        <v>In-03</v>
      </c>
      <c r="AB21" t="str">
        <f t="shared" si="3"/>
        <v>呂宸緯  男Ａ  94 桿</v>
      </c>
      <c r="AC21" t="str">
        <f t="shared" si="3"/>
        <v>葉東霖  男Ａ  94 桿</v>
      </c>
      <c r="AD21" t="str">
        <f t="shared" si="3"/>
        <v>張竣凱  男Ａ  96 桿</v>
      </c>
      <c r="AE21" t="str">
        <f t="shared" si="3"/>
        <v>劉謙佑  男Ａ  102 桿</v>
      </c>
      <c r="AG21" t="str">
        <f t="shared" si="4"/>
        <v>呂宸緯</v>
      </c>
      <c r="AH21" t="str">
        <f t="shared" si="4"/>
        <v>葉東霖</v>
      </c>
      <c r="AI21" t="str">
        <f t="shared" si="4"/>
        <v>張竣凱</v>
      </c>
      <c r="AJ21" t="str">
        <f t="shared" si="4"/>
        <v>劉謙佑</v>
      </c>
    </row>
    <row r="22" spans="1:36" ht="18.75">
      <c r="A22" s="20" t="s">
        <v>143</v>
      </c>
      <c r="B22" s="10">
        <v>0.29999999999999982</v>
      </c>
      <c r="C22" s="12" t="s">
        <v>238</v>
      </c>
      <c r="D22" s="12" t="s">
        <v>239</v>
      </c>
      <c r="E22" s="12" t="s">
        <v>240</v>
      </c>
      <c r="F22" s="13" t="s">
        <v>241</v>
      </c>
      <c r="AA22" t="str">
        <f t="shared" si="5"/>
        <v>In-04</v>
      </c>
      <c r="AB22" t="str">
        <f t="shared" si="3"/>
        <v>方傳崴  男Ａ  86 桿</v>
      </c>
      <c r="AC22" t="str">
        <f t="shared" si="3"/>
        <v>林晉永  男Ａ  89 桿</v>
      </c>
      <c r="AD22" t="str">
        <f t="shared" si="3"/>
        <v>林柏凱  男Ａ  91 桿</v>
      </c>
      <c r="AE22" t="str">
        <f t="shared" si="3"/>
        <v>江霆安  男Ａ  92 桿</v>
      </c>
      <c r="AG22" t="str">
        <f t="shared" si="4"/>
        <v>方傳崴</v>
      </c>
      <c r="AH22" t="str">
        <f t="shared" si="4"/>
        <v>林晉永</v>
      </c>
      <c r="AI22" t="str">
        <f t="shared" si="4"/>
        <v>林柏凱</v>
      </c>
      <c r="AJ22" t="str">
        <f t="shared" si="4"/>
        <v>江霆安</v>
      </c>
    </row>
    <row r="23" spans="1:36" ht="18.75">
      <c r="A23" s="21"/>
      <c r="B23" s="10"/>
      <c r="C23" s="12"/>
      <c r="D23" s="12"/>
      <c r="E23" s="12"/>
      <c r="F23" s="13"/>
      <c r="AA23" t="str">
        <f t="shared" si="5"/>
        <v>In-05</v>
      </c>
      <c r="AB23" t="str">
        <f t="shared" si="3"/>
        <v>蔡岷宏  男Ａ  83 桿</v>
      </c>
      <c r="AC23" t="str">
        <f t="shared" si="3"/>
        <v>何易叡  男Ａ  83 桿</v>
      </c>
      <c r="AD23" t="str">
        <f t="shared" si="3"/>
        <v>孔德恕  男Ａ  86 桿</v>
      </c>
      <c r="AE23" t="str">
        <f t="shared" si="3"/>
        <v>張鈞翔  男Ａ  86 桿</v>
      </c>
      <c r="AG23" t="str">
        <f t="shared" si="4"/>
        <v>蔡岷宏</v>
      </c>
      <c r="AH23" t="str">
        <f t="shared" si="4"/>
        <v>何易叡</v>
      </c>
      <c r="AI23" t="str">
        <f t="shared" si="4"/>
        <v>孔德恕</v>
      </c>
      <c r="AJ23" t="str">
        <f t="shared" si="4"/>
        <v>張鈞翔</v>
      </c>
    </row>
    <row r="24" spans="1:36" ht="18.75">
      <c r="A24" s="21"/>
      <c r="B24" s="10"/>
      <c r="C24" s="12"/>
      <c r="D24" s="12"/>
      <c r="E24" s="12"/>
      <c r="F24" s="13"/>
      <c r="AA24" t="str">
        <f t="shared" si="5"/>
        <v>In-06</v>
      </c>
      <c r="AB24" t="str">
        <f t="shared" si="3"/>
        <v>葉　甫  男Ａ  82 桿</v>
      </c>
      <c r="AC24" t="str">
        <f t="shared" si="3"/>
        <v>姜威存  男Ａ  82 桿</v>
      </c>
      <c r="AD24" t="str">
        <f t="shared" si="3"/>
        <v>王璽安  男Ａ  82 桿</v>
      </c>
      <c r="AE24" t="str">
        <f t="shared" si="3"/>
        <v>張峰銓  男Ａ  83 桿</v>
      </c>
      <c r="AG24" t="str">
        <f t="shared" si="4"/>
        <v>葉　甫</v>
      </c>
      <c r="AH24" t="str">
        <f t="shared" si="4"/>
        <v>姜威存</v>
      </c>
      <c r="AI24" t="str">
        <f t="shared" si="4"/>
        <v>王璽安</v>
      </c>
      <c r="AJ24" t="str">
        <f t="shared" si="4"/>
        <v>張峰銓</v>
      </c>
    </row>
    <row r="25" spans="1:36" ht="18.75">
      <c r="A25" s="21"/>
      <c r="B25" s="10"/>
      <c r="C25" s="12"/>
      <c r="D25" s="12"/>
      <c r="E25" s="12"/>
      <c r="F25" s="13"/>
      <c r="AA25" t="str">
        <f t="shared" si="5"/>
        <v>In-07</v>
      </c>
      <c r="AB25" t="str">
        <f t="shared" si="3"/>
        <v>黃冠勳  男Ａ  80 桿</v>
      </c>
      <c r="AC25" t="str">
        <f t="shared" si="3"/>
        <v>沈威成  男Ａ  80 桿</v>
      </c>
      <c r="AD25" t="str">
        <f t="shared" si="3"/>
        <v>詹佳翰  男Ａ  80 桿</v>
      </c>
      <c r="AE25" t="str">
        <f t="shared" si="3"/>
        <v>葉蔚廷  男Ａ  80 桿</v>
      </c>
      <c r="AG25" t="str">
        <f t="shared" si="4"/>
        <v>黃冠勳</v>
      </c>
      <c r="AH25" t="str">
        <f t="shared" si="4"/>
        <v>沈威成</v>
      </c>
      <c r="AI25" t="str">
        <f t="shared" si="4"/>
        <v>詹佳翰</v>
      </c>
      <c r="AJ25" t="str">
        <f t="shared" si="4"/>
        <v>葉蔚廷</v>
      </c>
    </row>
    <row r="26" spans="1:36" ht="18.75">
      <c r="A26" s="9"/>
      <c r="B26" s="10"/>
      <c r="C26" s="12"/>
      <c r="D26" s="12"/>
      <c r="E26" s="12"/>
      <c r="F26" s="13"/>
      <c r="AA26" t="str">
        <f t="shared" si="5"/>
        <v>In-08</v>
      </c>
      <c r="AB26" t="str">
        <f t="shared" si="3"/>
        <v>張鈞沂  男Ａ  78 桿</v>
      </c>
      <c r="AC26" t="str">
        <f t="shared" si="3"/>
        <v>黃郁翔  男Ａ  78 桿</v>
      </c>
      <c r="AD26" t="str">
        <f t="shared" si="3"/>
        <v>徐嘉哲  男Ａ  79 桿</v>
      </c>
      <c r="AE26" t="str">
        <f t="shared" si="3"/>
        <v>蔡程洋  男Ａ  79 桿</v>
      </c>
      <c r="AG26" t="str">
        <f t="shared" si="4"/>
        <v>張鈞沂</v>
      </c>
      <c r="AH26" t="str">
        <f t="shared" si="4"/>
        <v>黃郁翔</v>
      </c>
      <c r="AI26" t="str">
        <f t="shared" si="4"/>
        <v>徐嘉哲</v>
      </c>
      <c r="AJ26" t="str">
        <f t="shared" si="4"/>
        <v>蔡程洋</v>
      </c>
    </row>
    <row r="27" spans="1:36" ht="18.75">
      <c r="A27" s="99"/>
      <c r="B27" s="10"/>
      <c r="C27" s="12"/>
      <c r="D27" s="12"/>
      <c r="E27" s="12"/>
      <c r="F27" s="13"/>
      <c r="AA27" t="str">
        <f t="shared" si="5"/>
        <v>In-09</v>
      </c>
      <c r="AB27" t="str">
        <f t="shared" si="3"/>
        <v>廖崇廷  男Ａ  72 桿</v>
      </c>
      <c r="AC27" t="str">
        <f t="shared" si="3"/>
        <v>楊　傑  男Ａ  76 桿</v>
      </c>
      <c r="AD27" t="str">
        <f t="shared" si="3"/>
        <v>陳裔東  男Ａ  76 桿</v>
      </c>
      <c r="AE27" t="str">
        <f t="shared" si="3"/>
        <v>周柏岳  男Ａ  78 桿</v>
      </c>
      <c r="AG27" t="str">
        <f t="shared" si="4"/>
        <v>廖崇廷</v>
      </c>
      <c r="AH27" t="str">
        <f t="shared" si="4"/>
        <v>楊　傑</v>
      </c>
      <c r="AI27" t="str">
        <f t="shared" si="4"/>
        <v>陳裔東</v>
      </c>
      <c r="AJ27" t="str">
        <f t="shared" si="4"/>
        <v>周柏岳</v>
      </c>
    </row>
    <row r="28" spans="1:36" ht="18.75">
      <c r="A28" s="21"/>
      <c r="B28" s="10"/>
      <c r="C28" s="12"/>
      <c r="D28" s="12"/>
      <c r="E28" s="12"/>
      <c r="F28" s="13"/>
      <c r="AA28" t="str">
        <f t="shared" si="5"/>
        <v>In-10</v>
      </c>
      <c r="AB28" t="str">
        <f t="shared" si="3"/>
        <v/>
      </c>
      <c r="AC28" t="str">
        <f t="shared" si="3"/>
        <v/>
      </c>
      <c r="AD28" t="str">
        <f t="shared" si="3"/>
        <v/>
      </c>
      <c r="AE28" t="str">
        <f t="shared" si="3"/>
        <v/>
      </c>
      <c r="AG28" t="str">
        <f t="shared" si="4"/>
        <v/>
      </c>
      <c r="AH28" t="str">
        <f t="shared" si="4"/>
        <v/>
      </c>
      <c r="AI28" t="str">
        <f t="shared" si="4"/>
        <v/>
      </c>
      <c r="AJ28" t="str">
        <f t="shared" si="4"/>
        <v/>
      </c>
    </row>
    <row r="29" spans="1:36" ht="18.75">
      <c r="A29" s="9"/>
      <c r="B29" s="10"/>
      <c r="C29" s="12"/>
      <c r="D29" s="12"/>
      <c r="E29" s="12"/>
      <c r="F29" s="13"/>
      <c r="AA29" t="str">
        <f t="shared" si="5"/>
        <v>In-11</v>
      </c>
      <c r="AB29" t="str">
        <f t="shared" si="3"/>
        <v/>
      </c>
      <c r="AC29" t="str">
        <f t="shared" si="3"/>
        <v/>
      </c>
      <c r="AD29" t="str">
        <f t="shared" si="3"/>
        <v/>
      </c>
      <c r="AE29" t="str">
        <f t="shared" si="3"/>
        <v/>
      </c>
      <c r="AG29" t="str">
        <f t="shared" si="4"/>
        <v/>
      </c>
      <c r="AH29" t="str">
        <f t="shared" si="4"/>
        <v/>
      </c>
      <c r="AI29" t="str">
        <f t="shared" si="4"/>
        <v/>
      </c>
      <c r="AJ29" t="str">
        <f t="shared" si="4"/>
        <v/>
      </c>
    </row>
    <row r="30" spans="1:36" ht="18.75">
      <c r="A30" s="99"/>
      <c r="B30" s="10"/>
      <c r="C30" s="12"/>
      <c r="D30" s="12"/>
      <c r="E30" s="12"/>
      <c r="F30" s="13"/>
      <c r="AA30" t="str">
        <f t="shared" si="5"/>
        <v>In-12</v>
      </c>
      <c r="AB30" t="str">
        <f t="shared" si="3"/>
        <v/>
      </c>
      <c r="AC30" t="str">
        <f t="shared" si="3"/>
        <v/>
      </c>
      <c r="AD30" t="str">
        <f t="shared" si="3"/>
        <v/>
      </c>
      <c r="AE30" t="str">
        <f t="shared" si="3"/>
        <v/>
      </c>
      <c r="AG30" t="str">
        <f t="shared" si="4"/>
        <v/>
      </c>
      <c r="AH30" t="str">
        <f t="shared" si="4"/>
        <v/>
      </c>
      <c r="AI30" t="str">
        <f t="shared" si="4"/>
        <v/>
      </c>
      <c r="AJ30" t="str">
        <f t="shared" si="4"/>
        <v/>
      </c>
    </row>
    <row r="31" spans="1:36" ht="18.75">
      <c r="A31" s="9"/>
      <c r="B31" s="10"/>
      <c r="C31" s="12"/>
      <c r="D31" s="12"/>
      <c r="E31" s="12"/>
      <c r="F31" s="13"/>
      <c r="AA31" t="str">
        <f t="shared" si="5"/>
        <v>In-13</v>
      </c>
      <c r="AB31" t="str">
        <f t="shared" si="3"/>
        <v/>
      </c>
      <c r="AC31" t="str">
        <f t="shared" si="3"/>
        <v/>
      </c>
      <c r="AD31" t="str">
        <f t="shared" si="3"/>
        <v/>
      </c>
      <c r="AE31" t="str">
        <f t="shared" si="3"/>
        <v/>
      </c>
      <c r="AG31" t="str">
        <f t="shared" si="4"/>
        <v/>
      </c>
      <c r="AH31" t="str">
        <f t="shared" si="4"/>
        <v/>
      </c>
      <c r="AI31" t="str">
        <f t="shared" si="4"/>
        <v/>
      </c>
      <c r="AJ31" t="str">
        <f t="shared" si="4"/>
        <v/>
      </c>
    </row>
    <row r="32" spans="1:36" ht="18.75">
      <c r="A32" s="9"/>
      <c r="B32" s="10"/>
      <c r="C32" s="12"/>
      <c r="D32" s="12"/>
      <c r="E32" s="12"/>
      <c r="F32" s="13"/>
      <c r="AA32" t="str">
        <f t="shared" si="5"/>
        <v>In-14</v>
      </c>
      <c r="AB32" t="str">
        <f t="shared" si="3"/>
        <v/>
      </c>
      <c r="AC32" t="str">
        <f t="shared" si="3"/>
        <v/>
      </c>
      <c r="AD32" t="str">
        <f t="shared" si="3"/>
        <v/>
      </c>
      <c r="AE32" t="str">
        <f t="shared" si="3"/>
        <v/>
      </c>
      <c r="AG32" t="str">
        <f t="shared" si="4"/>
        <v/>
      </c>
      <c r="AH32" t="str">
        <f t="shared" si="4"/>
        <v/>
      </c>
      <c r="AI32" t="str">
        <f t="shared" si="4"/>
        <v/>
      </c>
      <c r="AJ32" t="str">
        <f t="shared" si="4"/>
        <v/>
      </c>
    </row>
    <row r="33" spans="1:36" ht="19.5" thickBot="1">
      <c r="A33" s="14"/>
      <c r="B33" s="15"/>
      <c r="C33" s="16"/>
      <c r="D33" s="16"/>
      <c r="E33" s="16"/>
      <c r="F33" s="17"/>
      <c r="AA33" t="str">
        <f t="shared" si="5"/>
        <v>In-15</v>
      </c>
      <c r="AB33" t="str">
        <f t="shared" si="3"/>
        <v/>
      </c>
      <c r="AC33" t="str">
        <f t="shared" si="3"/>
        <v/>
      </c>
      <c r="AD33" t="str">
        <f t="shared" si="3"/>
        <v/>
      </c>
      <c r="AE33" t="str">
        <f t="shared" si="3"/>
        <v/>
      </c>
      <c r="AG33" t="str">
        <f t="shared" si="4"/>
        <v/>
      </c>
      <c r="AH33" t="str">
        <f t="shared" si="4"/>
        <v/>
      </c>
      <c r="AI33" t="str">
        <f t="shared" si="4"/>
        <v/>
      </c>
      <c r="AJ33" t="str">
        <f t="shared" si="4"/>
        <v/>
      </c>
    </row>
    <row r="34" spans="1:36">
      <c r="A34" s="18" t="s">
        <v>5</v>
      </c>
      <c r="B34" s="18"/>
      <c r="C34" s="18"/>
      <c r="D34" s="18"/>
      <c r="E34" s="18"/>
      <c r="F34" s="18"/>
      <c r="AA34" t="str">
        <f>TEXT(基本資料!$M$7,"00-")&amp;TEXT(ROW()-33,"00")</f>
        <v>04-01</v>
      </c>
      <c r="AB34" t="str">
        <f>IF(ISNA(VLOOKUP($AA34,$A$4:$F$33,COLUMN()-25,FALSE)),"",VLOOKUP($AA34,$A$4:$F$33,COLUMN()-25,FALSE))</f>
        <v/>
      </c>
      <c r="AC34" t="str">
        <f>IF(ISNA(VLOOKUP($AA34,$A$4:$F$33,COLUMN()-25,FALSE)),"",VLOOKUP($AA34,$A$4:$F$33,COLUMN()-25,FALSE))</f>
        <v/>
      </c>
      <c r="AD34" t="str">
        <f>IF(ISNA(VLOOKUP($AA34,$A$4:$F$33,COLUMN()-25,FALSE)),"",VLOOKUP($AA34,$A$4:$F$33,COLUMN()-25,FALSE))</f>
        <v/>
      </c>
      <c r="AE34" t="str">
        <f>IF(ISNA(VLOOKUP($AA34,$A$4:$F$33,COLUMN()-25,FALSE)),"",VLOOKUP($AA34,$A$4:$F$33,COLUMN()-25,FALSE))</f>
        <v/>
      </c>
      <c r="AG34" t="str">
        <f t="shared" ref="AG34:AJ63" si="6">IF(OR(AB34="",ISERROR(AB34)),"",LEFT(AB34,FIND(" ",AB34)-1))</f>
        <v/>
      </c>
      <c r="AH34" t="str">
        <f t="shared" si="6"/>
        <v/>
      </c>
      <c r="AI34" t="str">
        <f t="shared" si="6"/>
        <v/>
      </c>
      <c r="AJ34" t="str">
        <f t="shared" si="6"/>
        <v/>
      </c>
    </row>
    <row r="35" spans="1:36" ht="98.45" customHeight="1">
      <c r="A35" s="142" t="s">
        <v>125</v>
      </c>
      <c r="B35" s="142"/>
      <c r="C35" s="142"/>
      <c r="D35" s="142"/>
      <c r="E35" s="142"/>
      <c r="F35" s="142"/>
      <c r="AA35" t="str">
        <f>TEXT(基本資料!$M$7,"00-")&amp;TEXT(ROW()-33,"00")</f>
        <v>04-02</v>
      </c>
      <c r="AB35" t="str">
        <f t="shared" ref="AB35:AE63" si="7">IF(ISNA(VLOOKUP($AA35,$A$4:$F$33,COLUMN()-25,FALSE)),"",VLOOKUP($AA35,$A$4:$F$33,COLUMN()-25,FALSE))</f>
        <v/>
      </c>
      <c r="AC35" t="str">
        <f t="shared" si="7"/>
        <v/>
      </c>
      <c r="AD35" t="str">
        <f t="shared" si="7"/>
        <v/>
      </c>
      <c r="AE35" t="str">
        <f t="shared" si="7"/>
        <v/>
      </c>
      <c r="AG35" t="str">
        <f t="shared" si="6"/>
        <v/>
      </c>
      <c r="AH35" t="str">
        <f t="shared" si="6"/>
        <v/>
      </c>
      <c r="AI35" t="str">
        <f t="shared" si="6"/>
        <v/>
      </c>
      <c r="AJ35" t="str">
        <f t="shared" si="6"/>
        <v/>
      </c>
    </row>
    <row r="36" spans="1:36">
      <c r="AA36" t="str">
        <f>TEXT(基本資料!$M$7,"00-")&amp;TEXT(ROW()-33,"00")</f>
        <v>04-03</v>
      </c>
      <c r="AB36" t="str">
        <f t="shared" si="7"/>
        <v/>
      </c>
      <c r="AC36" t="str">
        <f t="shared" si="7"/>
        <v/>
      </c>
      <c r="AD36" t="str">
        <f t="shared" si="7"/>
        <v/>
      </c>
      <c r="AE36" t="str">
        <f t="shared" si="7"/>
        <v/>
      </c>
      <c r="AG36" t="str">
        <f t="shared" si="6"/>
        <v/>
      </c>
      <c r="AH36" t="str">
        <f t="shared" si="6"/>
        <v/>
      </c>
      <c r="AI36" t="str">
        <f t="shared" si="6"/>
        <v/>
      </c>
      <c r="AJ36" t="str">
        <f t="shared" si="6"/>
        <v/>
      </c>
    </row>
    <row r="37" spans="1:36">
      <c r="AA37" t="str">
        <f>TEXT(基本資料!$M$7,"00-")&amp;TEXT(ROW()-33,"00")</f>
        <v>04-04</v>
      </c>
      <c r="AB37" t="str">
        <f t="shared" si="7"/>
        <v/>
      </c>
      <c r="AC37" t="str">
        <f t="shared" si="7"/>
        <v/>
      </c>
      <c r="AD37" t="str">
        <f t="shared" si="7"/>
        <v/>
      </c>
      <c r="AE37" t="str">
        <f t="shared" si="7"/>
        <v/>
      </c>
      <c r="AG37" t="str">
        <f t="shared" si="6"/>
        <v/>
      </c>
      <c r="AH37" t="str">
        <f t="shared" si="6"/>
        <v/>
      </c>
      <c r="AI37" t="str">
        <f t="shared" si="6"/>
        <v/>
      </c>
      <c r="AJ37" t="str">
        <f t="shared" si="6"/>
        <v/>
      </c>
    </row>
    <row r="38" spans="1:36">
      <c r="AA38" t="str">
        <f>TEXT(基本資料!$M$7,"00-")&amp;TEXT(ROW()-33,"00")</f>
        <v>04-05</v>
      </c>
      <c r="AB38" t="str">
        <f t="shared" si="7"/>
        <v/>
      </c>
      <c r="AC38" t="str">
        <f t="shared" si="7"/>
        <v/>
      </c>
      <c r="AD38" t="str">
        <f t="shared" si="7"/>
        <v/>
      </c>
      <c r="AE38" t="str">
        <f t="shared" si="7"/>
        <v/>
      </c>
      <c r="AG38" t="str">
        <f t="shared" si="6"/>
        <v/>
      </c>
      <c r="AH38" t="str">
        <f t="shared" si="6"/>
        <v/>
      </c>
      <c r="AI38" t="str">
        <f t="shared" si="6"/>
        <v/>
      </c>
      <c r="AJ38" t="str">
        <f t="shared" si="6"/>
        <v/>
      </c>
    </row>
    <row r="39" spans="1:36">
      <c r="AA39" t="str">
        <f>TEXT(基本資料!$M$7,"00-")&amp;TEXT(ROW()-33,"00")</f>
        <v>04-06</v>
      </c>
      <c r="AB39" t="str">
        <f t="shared" si="7"/>
        <v/>
      </c>
      <c r="AC39" t="str">
        <f t="shared" si="7"/>
        <v/>
      </c>
      <c r="AD39" t="str">
        <f t="shared" si="7"/>
        <v/>
      </c>
      <c r="AE39" t="str">
        <f t="shared" si="7"/>
        <v/>
      </c>
      <c r="AG39" t="str">
        <f t="shared" si="6"/>
        <v/>
      </c>
      <c r="AH39" t="str">
        <f t="shared" si="6"/>
        <v/>
      </c>
      <c r="AI39" t="str">
        <f t="shared" si="6"/>
        <v/>
      </c>
      <c r="AJ39" t="str">
        <f t="shared" si="6"/>
        <v/>
      </c>
    </row>
    <row r="40" spans="1:36">
      <c r="AA40" t="str">
        <f>TEXT(基本資料!$M$7,"00-")&amp;TEXT(ROW()-33,"00")</f>
        <v>04-07</v>
      </c>
      <c r="AB40" t="str">
        <f t="shared" si="7"/>
        <v/>
      </c>
      <c r="AC40" t="str">
        <f t="shared" si="7"/>
        <v/>
      </c>
      <c r="AD40" t="str">
        <f t="shared" si="7"/>
        <v/>
      </c>
      <c r="AE40" t="str">
        <f t="shared" si="7"/>
        <v/>
      </c>
      <c r="AG40" t="str">
        <f t="shared" si="6"/>
        <v/>
      </c>
      <c r="AH40" t="str">
        <f t="shared" si="6"/>
        <v/>
      </c>
      <c r="AI40" t="str">
        <f t="shared" si="6"/>
        <v/>
      </c>
      <c r="AJ40" t="str">
        <f t="shared" si="6"/>
        <v/>
      </c>
    </row>
    <row r="41" spans="1:36">
      <c r="AA41" t="str">
        <f>TEXT(基本資料!$M$7,"00-")&amp;TEXT(ROW()-33,"00")</f>
        <v>04-08</v>
      </c>
      <c r="AB41" t="str">
        <f t="shared" si="7"/>
        <v/>
      </c>
      <c r="AC41" t="str">
        <f t="shared" si="7"/>
        <v/>
      </c>
      <c r="AD41" t="str">
        <f t="shared" si="7"/>
        <v/>
      </c>
      <c r="AE41" t="str">
        <f t="shared" si="7"/>
        <v/>
      </c>
      <c r="AG41" t="str">
        <f t="shared" si="6"/>
        <v/>
      </c>
      <c r="AH41" t="str">
        <f t="shared" si="6"/>
        <v/>
      </c>
      <c r="AI41" t="str">
        <f t="shared" si="6"/>
        <v/>
      </c>
      <c r="AJ41" t="str">
        <f t="shared" si="6"/>
        <v/>
      </c>
    </row>
    <row r="42" spans="1:36">
      <c r="AA42" t="str">
        <f>TEXT(基本資料!$M$7,"00-")&amp;TEXT(ROW()-33,"00")</f>
        <v>04-09</v>
      </c>
      <c r="AB42" t="str">
        <f t="shared" si="7"/>
        <v/>
      </c>
      <c r="AC42" t="str">
        <f t="shared" si="7"/>
        <v/>
      </c>
      <c r="AD42" t="str">
        <f t="shared" si="7"/>
        <v/>
      </c>
      <c r="AE42" t="str">
        <f t="shared" si="7"/>
        <v/>
      </c>
      <c r="AG42" t="str">
        <f t="shared" si="6"/>
        <v/>
      </c>
      <c r="AH42" t="str">
        <f t="shared" si="6"/>
        <v/>
      </c>
      <c r="AI42" t="str">
        <f t="shared" si="6"/>
        <v/>
      </c>
      <c r="AJ42" t="str">
        <f t="shared" si="6"/>
        <v/>
      </c>
    </row>
    <row r="43" spans="1:36">
      <c r="AA43" t="str">
        <f>TEXT(基本資料!$M$7,"00-")&amp;TEXT(ROW()-33,"00")</f>
        <v>04-10</v>
      </c>
      <c r="AB43" t="str">
        <f t="shared" si="7"/>
        <v/>
      </c>
      <c r="AC43" t="str">
        <f t="shared" si="7"/>
        <v/>
      </c>
      <c r="AD43" t="str">
        <f t="shared" si="7"/>
        <v/>
      </c>
      <c r="AE43" t="str">
        <f t="shared" si="7"/>
        <v/>
      </c>
      <c r="AG43" t="str">
        <f t="shared" si="6"/>
        <v/>
      </c>
      <c r="AH43" t="str">
        <f t="shared" si="6"/>
        <v/>
      </c>
      <c r="AI43" t="str">
        <f t="shared" si="6"/>
        <v/>
      </c>
      <c r="AJ43" t="str">
        <f t="shared" si="6"/>
        <v/>
      </c>
    </row>
    <row r="44" spans="1:36">
      <c r="AA44" t="str">
        <f>TEXT(基本資料!$M$7,"00-")&amp;TEXT(ROW()-33,"00")</f>
        <v>04-11</v>
      </c>
      <c r="AB44" t="str">
        <f t="shared" si="7"/>
        <v/>
      </c>
      <c r="AC44" t="str">
        <f t="shared" si="7"/>
        <v/>
      </c>
      <c r="AD44" t="str">
        <f t="shared" si="7"/>
        <v/>
      </c>
      <c r="AE44" t="str">
        <f t="shared" si="7"/>
        <v/>
      </c>
      <c r="AG44" t="str">
        <f t="shared" si="6"/>
        <v/>
      </c>
      <c r="AH44" t="str">
        <f t="shared" si="6"/>
        <v/>
      </c>
      <c r="AI44" t="str">
        <f t="shared" si="6"/>
        <v/>
      </c>
      <c r="AJ44" t="str">
        <f t="shared" si="6"/>
        <v/>
      </c>
    </row>
    <row r="45" spans="1:36">
      <c r="AA45" t="str">
        <f>TEXT(基本資料!$M$7,"00-")&amp;TEXT(ROW()-33,"00")</f>
        <v>04-12</v>
      </c>
      <c r="AB45" t="str">
        <f t="shared" si="7"/>
        <v/>
      </c>
      <c r="AC45" t="str">
        <f t="shared" si="7"/>
        <v/>
      </c>
      <c r="AD45" t="str">
        <f t="shared" si="7"/>
        <v/>
      </c>
      <c r="AE45" t="str">
        <f t="shared" si="7"/>
        <v/>
      </c>
      <c r="AG45" t="str">
        <f t="shared" si="6"/>
        <v/>
      </c>
      <c r="AH45" t="str">
        <f t="shared" si="6"/>
        <v/>
      </c>
      <c r="AI45" t="str">
        <f t="shared" si="6"/>
        <v/>
      </c>
      <c r="AJ45" t="str">
        <f t="shared" si="6"/>
        <v/>
      </c>
    </row>
    <row r="46" spans="1:36">
      <c r="AA46" t="str">
        <f>TEXT(基本資料!$M$7,"00-")&amp;TEXT(ROW()-33,"00")</f>
        <v>04-13</v>
      </c>
      <c r="AB46" t="str">
        <f t="shared" si="7"/>
        <v/>
      </c>
      <c r="AC46" t="str">
        <f t="shared" si="7"/>
        <v/>
      </c>
      <c r="AD46" t="str">
        <f t="shared" si="7"/>
        <v/>
      </c>
      <c r="AE46" t="str">
        <f t="shared" si="7"/>
        <v/>
      </c>
      <c r="AG46" t="str">
        <f t="shared" si="6"/>
        <v/>
      </c>
      <c r="AH46" t="str">
        <f t="shared" si="6"/>
        <v/>
      </c>
      <c r="AI46" t="str">
        <f t="shared" si="6"/>
        <v/>
      </c>
      <c r="AJ46" t="str">
        <f t="shared" si="6"/>
        <v/>
      </c>
    </row>
    <row r="47" spans="1:36">
      <c r="AA47" t="str">
        <f>TEXT(基本資料!$M$7,"00-")&amp;TEXT(ROW()-33,"00")</f>
        <v>04-14</v>
      </c>
      <c r="AB47" t="str">
        <f t="shared" si="7"/>
        <v/>
      </c>
      <c r="AC47" t="str">
        <f t="shared" si="7"/>
        <v/>
      </c>
      <c r="AD47" t="str">
        <f t="shared" si="7"/>
        <v/>
      </c>
      <c r="AE47" t="str">
        <f t="shared" si="7"/>
        <v/>
      </c>
      <c r="AG47" t="str">
        <f t="shared" si="6"/>
        <v/>
      </c>
      <c r="AH47" t="str">
        <f t="shared" si="6"/>
        <v/>
      </c>
      <c r="AI47" t="str">
        <f t="shared" si="6"/>
        <v/>
      </c>
      <c r="AJ47" t="str">
        <f t="shared" si="6"/>
        <v/>
      </c>
    </row>
    <row r="48" spans="1:36">
      <c r="AA48" t="str">
        <f>TEXT(基本資料!$M$7,"00-")&amp;TEXT(ROW()-33,"00")</f>
        <v>04-15</v>
      </c>
      <c r="AB48" t="str">
        <f t="shared" si="7"/>
        <v/>
      </c>
      <c r="AC48" t="str">
        <f t="shared" si="7"/>
        <v/>
      </c>
      <c r="AD48" t="str">
        <f t="shared" si="7"/>
        <v/>
      </c>
      <c r="AE48" t="str">
        <f t="shared" si="7"/>
        <v/>
      </c>
      <c r="AG48" t="str">
        <f t="shared" si="6"/>
        <v/>
      </c>
      <c r="AH48" t="str">
        <f t="shared" si="6"/>
        <v/>
      </c>
      <c r="AI48" t="str">
        <f t="shared" si="6"/>
        <v/>
      </c>
      <c r="AJ48" t="str">
        <f t="shared" si="6"/>
        <v/>
      </c>
    </row>
    <row r="49" spans="27:36">
      <c r="AA49" t="str">
        <f>TEXT(基本資料!$N$7,"00-")&amp;TEXT(ROW()-48,"00")</f>
        <v>14-01</v>
      </c>
      <c r="AB49" t="str">
        <f t="shared" si="7"/>
        <v/>
      </c>
      <c r="AC49" t="str">
        <f t="shared" si="7"/>
        <v/>
      </c>
      <c r="AD49" t="str">
        <f t="shared" si="7"/>
        <v/>
      </c>
      <c r="AE49" t="str">
        <f t="shared" si="7"/>
        <v/>
      </c>
      <c r="AG49" t="str">
        <f t="shared" si="6"/>
        <v/>
      </c>
      <c r="AH49" t="str">
        <f t="shared" si="6"/>
        <v/>
      </c>
      <c r="AI49" t="str">
        <f t="shared" si="6"/>
        <v/>
      </c>
      <c r="AJ49" t="str">
        <f t="shared" si="6"/>
        <v/>
      </c>
    </row>
    <row r="50" spans="27:36">
      <c r="AA50" t="str">
        <f>TEXT(基本資料!$N$7,"00-")&amp;TEXT(ROW()-48,"00")</f>
        <v>14-02</v>
      </c>
      <c r="AB50" t="str">
        <f t="shared" si="7"/>
        <v/>
      </c>
      <c r="AC50" t="str">
        <f t="shared" si="7"/>
        <v/>
      </c>
      <c r="AD50" t="str">
        <f t="shared" si="7"/>
        <v/>
      </c>
      <c r="AE50" t="str">
        <f t="shared" si="7"/>
        <v/>
      </c>
      <c r="AG50" t="str">
        <f t="shared" si="6"/>
        <v/>
      </c>
      <c r="AH50" t="str">
        <f t="shared" si="6"/>
        <v/>
      </c>
      <c r="AI50" t="str">
        <f t="shared" si="6"/>
        <v/>
      </c>
      <c r="AJ50" t="str">
        <f t="shared" si="6"/>
        <v/>
      </c>
    </row>
    <row r="51" spans="27:36">
      <c r="AA51" t="str">
        <f>TEXT(基本資料!$N$7,"00-")&amp;TEXT(ROW()-48,"00")</f>
        <v>14-03</v>
      </c>
      <c r="AB51" t="str">
        <f t="shared" si="7"/>
        <v/>
      </c>
      <c r="AC51" t="str">
        <f t="shared" si="7"/>
        <v/>
      </c>
      <c r="AD51" t="str">
        <f t="shared" si="7"/>
        <v/>
      </c>
      <c r="AE51" t="str">
        <f t="shared" si="7"/>
        <v/>
      </c>
      <c r="AG51" t="str">
        <f t="shared" si="6"/>
        <v/>
      </c>
      <c r="AH51" t="str">
        <f t="shared" si="6"/>
        <v/>
      </c>
      <c r="AI51" t="str">
        <f t="shared" si="6"/>
        <v/>
      </c>
      <c r="AJ51" t="str">
        <f t="shared" si="6"/>
        <v/>
      </c>
    </row>
    <row r="52" spans="27:36">
      <c r="AA52" t="str">
        <f>TEXT(基本資料!$N$7,"00-")&amp;TEXT(ROW()-48,"00")</f>
        <v>14-04</v>
      </c>
      <c r="AB52" t="str">
        <f t="shared" si="7"/>
        <v/>
      </c>
      <c r="AC52" t="str">
        <f t="shared" si="7"/>
        <v/>
      </c>
      <c r="AD52" t="str">
        <f t="shared" si="7"/>
        <v/>
      </c>
      <c r="AE52" t="str">
        <f t="shared" si="7"/>
        <v/>
      </c>
      <c r="AG52" t="str">
        <f t="shared" si="6"/>
        <v/>
      </c>
      <c r="AH52" t="str">
        <f t="shared" si="6"/>
        <v/>
      </c>
      <c r="AI52" t="str">
        <f t="shared" si="6"/>
        <v/>
      </c>
      <c r="AJ52" t="str">
        <f t="shared" si="6"/>
        <v/>
      </c>
    </row>
    <row r="53" spans="27:36">
      <c r="AA53" t="str">
        <f>TEXT(基本資料!$N$7,"00-")&amp;TEXT(ROW()-48,"00")</f>
        <v>14-05</v>
      </c>
      <c r="AB53" t="str">
        <f t="shared" si="7"/>
        <v/>
      </c>
      <c r="AC53" t="str">
        <f t="shared" si="7"/>
        <v/>
      </c>
      <c r="AD53" t="str">
        <f t="shared" si="7"/>
        <v/>
      </c>
      <c r="AE53" t="str">
        <f t="shared" si="7"/>
        <v/>
      </c>
      <c r="AG53" t="str">
        <f t="shared" si="6"/>
        <v/>
      </c>
      <c r="AH53" t="str">
        <f t="shared" si="6"/>
        <v/>
      </c>
      <c r="AI53" t="str">
        <f t="shared" si="6"/>
        <v/>
      </c>
      <c r="AJ53" t="str">
        <f t="shared" si="6"/>
        <v/>
      </c>
    </row>
    <row r="54" spans="27:36">
      <c r="AA54" t="str">
        <f>TEXT(基本資料!$N$7,"00-")&amp;TEXT(ROW()-48,"00")</f>
        <v>14-06</v>
      </c>
      <c r="AB54" t="str">
        <f t="shared" si="7"/>
        <v/>
      </c>
      <c r="AC54" t="str">
        <f t="shared" si="7"/>
        <v/>
      </c>
      <c r="AD54" t="str">
        <f t="shared" si="7"/>
        <v/>
      </c>
      <c r="AE54" t="str">
        <f t="shared" si="7"/>
        <v/>
      </c>
      <c r="AG54" t="str">
        <f t="shared" si="6"/>
        <v/>
      </c>
      <c r="AH54" t="str">
        <f t="shared" si="6"/>
        <v/>
      </c>
      <c r="AI54" t="str">
        <f t="shared" si="6"/>
        <v/>
      </c>
      <c r="AJ54" t="str">
        <f t="shared" si="6"/>
        <v/>
      </c>
    </row>
    <row r="55" spans="27:36">
      <c r="AA55" t="str">
        <f>TEXT(基本資料!$N$7,"00-")&amp;TEXT(ROW()-48,"00")</f>
        <v>14-07</v>
      </c>
      <c r="AB55" t="str">
        <f t="shared" si="7"/>
        <v/>
      </c>
      <c r="AC55" t="str">
        <f t="shared" si="7"/>
        <v/>
      </c>
      <c r="AD55" t="str">
        <f t="shared" si="7"/>
        <v/>
      </c>
      <c r="AE55" t="str">
        <f t="shared" si="7"/>
        <v/>
      </c>
      <c r="AG55" t="str">
        <f t="shared" si="6"/>
        <v/>
      </c>
      <c r="AH55" t="str">
        <f t="shared" si="6"/>
        <v/>
      </c>
      <c r="AI55" t="str">
        <f t="shared" si="6"/>
        <v/>
      </c>
      <c r="AJ55" t="str">
        <f t="shared" si="6"/>
        <v/>
      </c>
    </row>
    <row r="56" spans="27:36">
      <c r="AA56" t="str">
        <f>TEXT(基本資料!$N$7,"00-")&amp;TEXT(ROW()-48,"00")</f>
        <v>14-08</v>
      </c>
      <c r="AB56" t="str">
        <f t="shared" si="7"/>
        <v/>
      </c>
      <c r="AC56" t="str">
        <f t="shared" si="7"/>
        <v/>
      </c>
      <c r="AD56" t="str">
        <f t="shared" si="7"/>
        <v/>
      </c>
      <c r="AE56" t="str">
        <f t="shared" si="7"/>
        <v/>
      </c>
      <c r="AG56" t="str">
        <f t="shared" si="6"/>
        <v/>
      </c>
      <c r="AH56" t="str">
        <f t="shared" si="6"/>
        <v/>
      </c>
      <c r="AI56" t="str">
        <f t="shared" si="6"/>
        <v/>
      </c>
      <c r="AJ56" t="str">
        <f t="shared" si="6"/>
        <v/>
      </c>
    </row>
    <row r="57" spans="27:36">
      <c r="AA57" t="str">
        <f>TEXT(基本資料!$N$7,"00-")&amp;TEXT(ROW()-48,"00")</f>
        <v>14-09</v>
      </c>
      <c r="AB57" t="str">
        <f t="shared" si="7"/>
        <v/>
      </c>
      <c r="AC57" t="str">
        <f t="shared" si="7"/>
        <v/>
      </c>
      <c r="AD57" t="str">
        <f t="shared" si="7"/>
        <v/>
      </c>
      <c r="AE57" t="str">
        <f t="shared" si="7"/>
        <v/>
      </c>
      <c r="AG57" t="str">
        <f t="shared" si="6"/>
        <v/>
      </c>
      <c r="AH57" t="str">
        <f t="shared" si="6"/>
        <v/>
      </c>
      <c r="AI57" t="str">
        <f t="shared" si="6"/>
        <v/>
      </c>
      <c r="AJ57" t="str">
        <f t="shared" si="6"/>
        <v/>
      </c>
    </row>
    <row r="58" spans="27:36">
      <c r="AA58" t="str">
        <f>TEXT(基本資料!$N$7,"00-")&amp;TEXT(ROW()-48,"00")</f>
        <v>14-10</v>
      </c>
      <c r="AB58" t="str">
        <f t="shared" si="7"/>
        <v/>
      </c>
      <c r="AC58" t="str">
        <f t="shared" si="7"/>
        <v/>
      </c>
      <c r="AD58" t="str">
        <f t="shared" si="7"/>
        <v/>
      </c>
      <c r="AE58" t="str">
        <f t="shared" si="7"/>
        <v/>
      </c>
      <c r="AG58" t="str">
        <f t="shared" si="6"/>
        <v/>
      </c>
      <c r="AH58" t="str">
        <f t="shared" si="6"/>
        <v/>
      </c>
      <c r="AI58" t="str">
        <f t="shared" si="6"/>
        <v/>
      </c>
      <c r="AJ58" t="str">
        <f t="shared" si="6"/>
        <v/>
      </c>
    </row>
    <row r="59" spans="27:36">
      <c r="AA59" t="str">
        <f>TEXT(基本資料!$N$7,"00-")&amp;TEXT(ROW()-48,"00")</f>
        <v>14-11</v>
      </c>
      <c r="AB59" t="str">
        <f t="shared" si="7"/>
        <v/>
      </c>
      <c r="AC59" t="str">
        <f t="shared" si="7"/>
        <v/>
      </c>
      <c r="AD59" t="str">
        <f t="shared" si="7"/>
        <v/>
      </c>
      <c r="AE59" t="str">
        <f t="shared" si="7"/>
        <v/>
      </c>
      <c r="AG59" t="str">
        <f t="shared" si="6"/>
        <v/>
      </c>
      <c r="AH59" t="str">
        <f t="shared" si="6"/>
        <v/>
      </c>
      <c r="AI59" t="str">
        <f t="shared" si="6"/>
        <v/>
      </c>
      <c r="AJ59" t="str">
        <f t="shared" si="6"/>
        <v/>
      </c>
    </row>
    <row r="60" spans="27:36">
      <c r="AA60" t="str">
        <f>TEXT(基本資料!$N$7,"00-")&amp;TEXT(ROW()-48,"00")</f>
        <v>14-12</v>
      </c>
      <c r="AB60" t="str">
        <f t="shared" si="7"/>
        <v/>
      </c>
      <c r="AC60" t="str">
        <f t="shared" si="7"/>
        <v/>
      </c>
      <c r="AD60" t="str">
        <f t="shared" si="7"/>
        <v/>
      </c>
      <c r="AE60" t="str">
        <f t="shared" si="7"/>
        <v/>
      </c>
      <c r="AG60" t="str">
        <f t="shared" si="6"/>
        <v/>
      </c>
      <c r="AH60" t="str">
        <f t="shared" si="6"/>
        <v/>
      </c>
      <c r="AI60" t="str">
        <f t="shared" si="6"/>
        <v/>
      </c>
      <c r="AJ60" t="str">
        <f t="shared" si="6"/>
        <v/>
      </c>
    </row>
    <row r="61" spans="27:36">
      <c r="AA61" t="str">
        <f>TEXT(基本資料!$N$7,"00-")&amp;TEXT(ROW()-48,"00")</f>
        <v>14-13</v>
      </c>
      <c r="AB61" t="str">
        <f t="shared" si="7"/>
        <v/>
      </c>
      <c r="AC61" t="str">
        <f t="shared" si="7"/>
        <v/>
      </c>
      <c r="AD61" t="str">
        <f t="shared" si="7"/>
        <v/>
      </c>
      <c r="AE61" t="str">
        <f t="shared" si="7"/>
        <v/>
      </c>
      <c r="AG61" t="str">
        <f t="shared" si="6"/>
        <v/>
      </c>
      <c r="AH61" t="str">
        <f t="shared" si="6"/>
        <v/>
      </c>
      <c r="AI61" t="str">
        <f t="shared" si="6"/>
        <v/>
      </c>
      <c r="AJ61" t="str">
        <f t="shared" si="6"/>
        <v/>
      </c>
    </row>
    <row r="62" spans="27:36">
      <c r="AA62" t="str">
        <f>TEXT(基本資料!$N$7,"00-")&amp;TEXT(ROW()-48,"00")</f>
        <v>14-14</v>
      </c>
      <c r="AB62" t="str">
        <f t="shared" si="7"/>
        <v/>
      </c>
      <c r="AC62" t="str">
        <f t="shared" si="7"/>
        <v/>
      </c>
      <c r="AD62" t="str">
        <f t="shared" si="7"/>
        <v/>
      </c>
      <c r="AE62" t="str">
        <f t="shared" si="7"/>
        <v/>
      </c>
      <c r="AG62" t="str">
        <f t="shared" si="6"/>
        <v/>
      </c>
      <c r="AH62" t="str">
        <f t="shared" si="6"/>
        <v/>
      </c>
      <c r="AI62" t="str">
        <f t="shared" si="6"/>
        <v/>
      </c>
      <c r="AJ62" t="str">
        <f t="shared" si="6"/>
        <v/>
      </c>
    </row>
    <row r="63" spans="27:36">
      <c r="AA63" t="str">
        <f>TEXT(基本資料!$N$7,"00-")&amp;TEXT(ROW()-48,"00")</f>
        <v>14-15</v>
      </c>
      <c r="AB63" t="str">
        <f t="shared" si="7"/>
        <v/>
      </c>
      <c r="AC63" t="str">
        <f t="shared" si="7"/>
        <v/>
      </c>
      <c r="AD63" t="str">
        <f t="shared" si="7"/>
        <v/>
      </c>
      <c r="AE63" t="str">
        <f t="shared" si="7"/>
        <v/>
      </c>
      <c r="AG63" t="str">
        <f t="shared" si="6"/>
        <v/>
      </c>
      <c r="AH63" t="str">
        <f t="shared" si="6"/>
        <v/>
      </c>
      <c r="AI63" t="str">
        <f t="shared" si="6"/>
        <v/>
      </c>
      <c r="AJ63" t="str">
        <f t="shared" si="6"/>
        <v/>
      </c>
    </row>
  </sheetData>
  <sheetProtection password="EB6B" sheet="1" objects="1" scenarios="1"/>
  <mergeCells count="2">
    <mergeCell ref="A1:F1"/>
    <mergeCell ref="A35:F35"/>
  </mergeCells>
  <phoneticPr fontId="1" type="noConversion"/>
  <conditionalFormatting sqref="AB4:AE33">
    <cfRule type="expression" dxfId="5" priority="2">
      <formula>FIND(" ",C4)&gt;6</formula>
    </cfRule>
  </conditionalFormatting>
  <conditionalFormatting sqref="AG4:AJ33">
    <cfRule type="expression" dxfId="4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workbookViewId="0">
      <selection activeCell="H11" sqref="H11"/>
    </sheetView>
  </sheetViews>
  <sheetFormatPr defaultRowHeight="16.5"/>
  <cols>
    <col min="1" max="1" width="9.5" bestFit="1" customWidth="1"/>
    <col min="2" max="2" width="6" customWidth="1"/>
    <col min="3" max="6" width="22.625" customWidth="1"/>
    <col min="8" max="8" width="9.5" bestFit="1" customWidth="1"/>
  </cols>
  <sheetData>
    <row r="1" spans="1:36" ht="54" customHeight="1">
      <c r="A1" s="141" t="str">
        <f>'5月05日'!A1:F1</f>
        <v>渣打全國業餘高爾夫2015年5月份北區分區月賽</v>
      </c>
      <c r="B1" s="141"/>
      <c r="C1" s="141"/>
      <c r="D1" s="141"/>
      <c r="E1" s="141"/>
      <c r="F1" s="141"/>
      <c r="H1" s="19">
        <f>116-COUNTBLANK(C4:F32)</f>
        <v>60</v>
      </c>
    </row>
    <row r="2" spans="1:36" ht="20.25" thickBot="1">
      <c r="A2" s="22" t="str">
        <f>'5月05日'!A2</f>
        <v>地點：老爺關西高爾夫俱樂部</v>
      </c>
      <c r="B2" s="22"/>
      <c r="C2" s="22"/>
      <c r="D2" s="23" t="s">
        <v>11</v>
      </c>
      <c r="E2" s="22"/>
      <c r="F2" s="76">
        <f>'5月06日'!F2+1</f>
        <v>42131</v>
      </c>
    </row>
    <row r="3" spans="1:36" ht="17.25" thickBot="1">
      <c r="A3" s="1" t="s">
        <v>6</v>
      </c>
      <c r="B3" s="2" t="s">
        <v>7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34</v>
      </c>
      <c r="B4" s="5">
        <v>0.25</v>
      </c>
      <c r="C4" s="26" t="s">
        <v>196</v>
      </c>
      <c r="D4" s="26" t="s">
        <v>60</v>
      </c>
      <c r="E4" s="26" t="s">
        <v>157</v>
      </c>
      <c r="F4" s="27" t="s">
        <v>9</v>
      </c>
      <c r="AA4" t="str">
        <f>"Out-"&amp;TEXT(ROW()-3,"00")</f>
        <v>Out-01</v>
      </c>
      <c r="AB4" t="str">
        <f t="shared" ref="AB4:AE23" si="0">IF(ISNA(VLOOKUP($AA4,$A$4:$F$32,COLUMN()-25,FALSE)),"",VLOOKUP($AA4,$A$4:$F$32,COLUMN()-25,FALSE))</f>
        <v>殷　毅  男Ｂ</v>
      </c>
      <c r="AC4" t="str">
        <f t="shared" si="0"/>
        <v>佐佐木崇峻  男Ｂ</v>
      </c>
      <c r="AD4" t="str">
        <f t="shared" si="0"/>
        <v>劉相閎  男Ｂ</v>
      </c>
      <c r="AE4" t="str">
        <f t="shared" si="0"/>
        <v/>
      </c>
      <c r="AG4" t="str">
        <f>IF(OR(AB4="",ISERROR(AB4)),"",LEFT(AB4,FIND(" ",AB4)-1))</f>
        <v>殷　毅</v>
      </c>
      <c r="AH4" t="str">
        <f t="shared" ref="AH4:AJ18" si="1">IF(OR(AC4="",ISERROR(AC4)),"",LEFT(AC4,FIND(" ",AC4)-1))</f>
        <v>佐佐木崇峻</v>
      </c>
      <c r="AI4" t="str">
        <f t="shared" si="1"/>
        <v>劉相閎</v>
      </c>
      <c r="AJ4" t="str">
        <f t="shared" si="1"/>
        <v/>
      </c>
    </row>
    <row r="5" spans="1:36" ht="18.75">
      <c r="A5" s="9" t="s">
        <v>35</v>
      </c>
      <c r="B5" s="10">
        <v>0.25624999999999998</v>
      </c>
      <c r="C5" s="28" t="s">
        <v>158</v>
      </c>
      <c r="D5" s="28" t="s">
        <v>197</v>
      </c>
      <c r="E5" s="28" t="s">
        <v>61</v>
      </c>
      <c r="F5" s="29" t="s">
        <v>9</v>
      </c>
      <c r="AA5" t="str">
        <f t="shared" ref="AA5:AA17" si="2">"Out-"&amp;TEXT(ROW()-3,"00")</f>
        <v>Out-02</v>
      </c>
      <c r="AB5" t="str">
        <f t="shared" si="0"/>
        <v>林硯聰  男Ｂ</v>
      </c>
      <c r="AC5" t="str">
        <f t="shared" si="0"/>
        <v>丁桓宇  男Ｂ</v>
      </c>
      <c r="AD5" t="str">
        <f t="shared" si="0"/>
        <v>葉佳運  男Ｂ</v>
      </c>
      <c r="AE5" t="str">
        <f t="shared" si="0"/>
        <v/>
      </c>
      <c r="AG5" t="str">
        <f t="shared" ref="AG5:AJ32" si="3">IF(OR(AB5="",ISERROR(AB5)),"",LEFT(AB5,FIND(" ",AB5)-1))</f>
        <v>林硯聰</v>
      </c>
      <c r="AH5" t="str">
        <f t="shared" si="1"/>
        <v>丁桓宇</v>
      </c>
      <c r="AI5" t="str">
        <f t="shared" si="1"/>
        <v>葉佳運</v>
      </c>
      <c r="AJ5" t="str">
        <f t="shared" si="1"/>
        <v/>
      </c>
    </row>
    <row r="6" spans="1:36" ht="18.75">
      <c r="A6" s="9" t="s">
        <v>36</v>
      </c>
      <c r="B6" s="10">
        <v>0.26249999999999996</v>
      </c>
      <c r="C6" s="28" t="s">
        <v>198</v>
      </c>
      <c r="D6" s="28" t="s">
        <v>199</v>
      </c>
      <c r="E6" s="28" t="s">
        <v>63</v>
      </c>
      <c r="F6" s="29" t="s">
        <v>50</v>
      </c>
      <c r="AA6" t="str">
        <f t="shared" si="2"/>
        <v>Out-03</v>
      </c>
      <c r="AB6" t="str">
        <f t="shared" si="0"/>
        <v>黃承瀚  男Ｂ</v>
      </c>
      <c r="AC6" t="str">
        <f t="shared" si="0"/>
        <v>陳科壹  男Ｂ</v>
      </c>
      <c r="AD6" t="str">
        <f t="shared" si="0"/>
        <v>林凡皓  男Ｂ</v>
      </c>
      <c r="AE6" t="str">
        <f t="shared" si="0"/>
        <v>朱吉莘  男Ｂ</v>
      </c>
      <c r="AG6" t="str">
        <f t="shared" si="3"/>
        <v>黃承瀚</v>
      </c>
      <c r="AH6" t="str">
        <f t="shared" si="1"/>
        <v>陳科壹</v>
      </c>
      <c r="AI6" t="str">
        <f t="shared" si="1"/>
        <v>林凡皓</v>
      </c>
      <c r="AJ6" t="str">
        <f t="shared" si="1"/>
        <v>朱吉莘</v>
      </c>
    </row>
    <row r="7" spans="1:36" ht="18.75">
      <c r="A7" s="9" t="s">
        <v>37</v>
      </c>
      <c r="B7" s="10">
        <v>0.26874999999999993</v>
      </c>
      <c r="C7" s="28" t="s">
        <v>156</v>
      </c>
      <c r="D7" s="28" t="s">
        <v>154</v>
      </c>
      <c r="E7" s="28" t="s">
        <v>204</v>
      </c>
      <c r="F7" s="29" t="s">
        <v>9</v>
      </c>
      <c r="AA7" t="str">
        <f t="shared" si="2"/>
        <v>Out-04</v>
      </c>
      <c r="AB7" t="str">
        <f t="shared" si="0"/>
        <v>黃郁評  女Ｂ</v>
      </c>
      <c r="AC7" t="str">
        <f t="shared" si="0"/>
        <v>賴思彤  女Ｂ</v>
      </c>
      <c r="AD7" t="str">
        <f t="shared" si="0"/>
        <v>羅文妤  女Ｂ</v>
      </c>
      <c r="AE7" t="str">
        <f t="shared" si="0"/>
        <v/>
      </c>
      <c r="AG7" t="str">
        <f t="shared" si="3"/>
        <v>黃郁評</v>
      </c>
      <c r="AH7" t="str">
        <f t="shared" si="1"/>
        <v>賴思彤</v>
      </c>
      <c r="AI7" t="str">
        <f t="shared" si="1"/>
        <v>羅文妤</v>
      </c>
      <c r="AJ7" t="str">
        <f t="shared" si="1"/>
        <v/>
      </c>
    </row>
    <row r="8" spans="1:36" ht="18.75">
      <c r="A8" s="9" t="s">
        <v>38</v>
      </c>
      <c r="B8" s="10">
        <v>0.27499999999999991</v>
      </c>
      <c r="C8" s="28" t="s">
        <v>205</v>
      </c>
      <c r="D8" s="28" t="s">
        <v>155</v>
      </c>
      <c r="E8" s="100" t="s">
        <v>150</v>
      </c>
      <c r="F8" s="29" t="s">
        <v>9</v>
      </c>
      <c r="AA8" t="str">
        <f t="shared" si="2"/>
        <v>Out-05</v>
      </c>
      <c r="AB8" t="str">
        <f t="shared" si="0"/>
        <v>陳奕融  女Ｂ</v>
      </c>
      <c r="AC8" t="str">
        <f t="shared" si="0"/>
        <v>陳彥竹  女Ｂ</v>
      </c>
      <c r="AD8" t="str">
        <f t="shared" si="0"/>
        <v>曾　楨  女Ｂ</v>
      </c>
      <c r="AE8" t="str">
        <f t="shared" si="0"/>
        <v/>
      </c>
      <c r="AG8" t="str">
        <f t="shared" si="3"/>
        <v>陳奕融</v>
      </c>
      <c r="AH8" t="str">
        <f t="shared" si="1"/>
        <v>陳彥竹</v>
      </c>
      <c r="AI8" t="str">
        <f t="shared" si="1"/>
        <v>曾　楨</v>
      </c>
      <c r="AJ8" t="str">
        <f t="shared" si="1"/>
        <v/>
      </c>
    </row>
    <row r="9" spans="1:36" ht="18.75">
      <c r="A9" s="9" t="s">
        <v>39</v>
      </c>
      <c r="B9" s="10">
        <v>0.28124999999999989</v>
      </c>
      <c r="C9" s="28" t="s">
        <v>58</v>
      </c>
      <c r="D9" s="28" t="s">
        <v>52</v>
      </c>
      <c r="E9" s="100" t="s">
        <v>151</v>
      </c>
      <c r="F9" s="29" t="s">
        <v>57</v>
      </c>
      <c r="AA9" t="str">
        <f t="shared" si="2"/>
        <v>Out-06</v>
      </c>
      <c r="AB9" t="str">
        <f t="shared" si="0"/>
        <v>周翊庭  女Ｂ</v>
      </c>
      <c r="AC9" t="str">
        <f t="shared" si="0"/>
        <v>林家榆  女Ｂ</v>
      </c>
      <c r="AD9" t="str">
        <f t="shared" si="0"/>
        <v>張子怡  女Ｂ</v>
      </c>
      <c r="AE9" t="str">
        <f t="shared" si="0"/>
        <v>陳姿凝  女Ｂ</v>
      </c>
      <c r="AG9" t="str">
        <f t="shared" si="3"/>
        <v>周翊庭</v>
      </c>
      <c r="AH9" t="str">
        <f t="shared" si="1"/>
        <v>林家榆</v>
      </c>
      <c r="AI9" t="str">
        <f t="shared" si="1"/>
        <v>張子怡</v>
      </c>
      <c r="AJ9" t="str">
        <f t="shared" si="1"/>
        <v>陳姿凝</v>
      </c>
    </row>
    <row r="10" spans="1:36" ht="18.75">
      <c r="A10" s="21" t="s">
        <v>137</v>
      </c>
      <c r="B10" s="10">
        <v>0.28749999999999987</v>
      </c>
      <c r="C10" s="28" t="s">
        <v>153</v>
      </c>
      <c r="D10" s="28" t="s">
        <v>78</v>
      </c>
      <c r="E10" s="100" t="s">
        <v>152</v>
      </c>
      <c r="F10" s="29" t="s">
        <v>146</v>
      </c>
      <c r="AA10" t="str">
        <f t="shared" si="2"/>
        <v>Out-07</v>
      </c>
      <c r="AB10" t="str">
        <f t="shared" si="0"/>
        <v>陳文芸  女Ｂ</v>
      </c>
      <c r="AC10" t="str">
        <f t="shared" si="0"/>
        <v>楊棋文  女Ｂ</v>
      </c>
      <c r="AD10" t="str">
        <f t="shared" si="0"/>
        <v>洪珮綺  女Ｂ</v>
      </c>
      <c r="AE10" t="str">
        <f t="shared" si="0"/>
        <v>陳葶伃  女Ｂ</v>
      </c>
      <c r="AG10" t="str">
        <f t="shared" si="3"/>
        <v>陳文芸</v>
      </c>
      <c r="AH10" t="str">
        <f t="shared" si="1"/>
        <v>楊棋文</v>
      </c>
      <c r="AI10" t="str">
        <f t="shared" si="1"/>
        <v>洪珮綺</v>
      </c>
      <c r="AJ10" t="str">
        <f t="shared" si="1"/>
        <v>陳葶伃</v>
      </c>
    </row>
    <row r="11" spans="1:36" ht="18.75">
      <c r="A11" s="21" t="s">
        <v>138</v>
      </c>
      <c r="B11" s="10">
        <v>0.29374999999999984</v>
      </c>
      <c r="C11" s="28" t="s">
        <v>77</v>
      </c>
      <c r="D11" s="28" t="s">
        <v>145</v>
      </c>
      <c r="E11" s="100" t="s">
        <v>59</v>
      </c>
      <c r="F11" s="29" t="s">
        <v>76</v>
      </c>
      <c r="AA11" t="str">
        <f t="shared" si="2"/>
        <v>Out-08</v>
      </c>
      <c r="AB11" t="str">
        <f t="shared" si="0"/>
        <v>戴佑珊  女Ｂ</v>
      </c>
      <c r="AC11" t="str">
        <f t="shared" si="0"/>
        <v>詹芷綺  女Ｂ</v>
      </c>
      <c r="AD11" t="str">
        <f t="shared" si="0"/>
        <v>劉可艾  女Ｂ</v>
      </c>
      <c r="AE11" t="str">
        <f t="shared" si="0"/>
        <v>楊亞賓  女Ｂ</v>
      </c>
      <c r="AG11" t="str">
        <f t="shared" si="3"/>
        <v>戴佑珊</v>
      </c>
      <c r="AH11" t="str">
        <f t="shared" si="1"/>
        <v>詹芷綺</v>
      </c>
      <c r="AI11" t="str">
        <f t="shared" si="1"/>
        <v>劉可艾</v>
      </c>
      <c r="AJ11" t="str">
        <f t="shared" si="1"/>
        <v>楊亞賓</v>
      </c>
    </row>
    <row r="12" spans="1:36" ht="18.75">
      <c r="A12" s="21" t="s">
        <v>40</v>
      </c>
      <c r="B12" s="10">
        <v>0.25</v>
      </c>
      <c r="C12" s="28" t="s">
        <v>65</v>
      </c>
      <c r="D12" s="28" t="s">
        <v>200</v>
      </c>
      <c r="E12" s="100" t="s">
        <v>162</v>
      </c>
      <c r="F12" s="29" t="s">
        <v>201</v>
      </c>
      <c r="AA12" t="str">
        <f t="shared" si="2"/>
        <v>Out-09</v>
      </c>
      <c r="AB12" t="str">
        <f t="shared" si="0"/>
        <v/>
      </c>
      <c r="AC12" t="str">
        <f t="shared" si="0"/>
        <v/>
      </c>
      <c r="AD12" t="str">
        <f t="shared" si="0"/>
        <v/>
      </c>
      <c r="AE12" t="str">
        <f t="shared" si="0"/>
        <v/>
      </c>
      <c r="AG12" t="str">
        <f t="shared" si="3"/>
        <v/>
      </c>
      <c r="AH12" t="str">
        <f t="shared" si="1"/>
        <v/>
      </c>
      <c r="AI12" t="str">
        <f t="shared" si="1"/>
        <v/>
      </c>
      <c r="AJ12" t="str">
        <f t="shared" si="1"/>
        <v/>
      </c>
    </row>
    <row r="13" spans="1:36" ht="18.75">
      <c r="A13" s="21" t="s">
        <v>41</v>
      </c>
      <c r="B13" s="10">
        <v>0.25624999999999998</v>
      </c>
      <c r="C13" s="28" t="s">
        <v>71</v>
      </c>
      <c r="D13" s="28" t="s">
        <v>202</v>
      </c>
      <c r="E13" s="28" t="s">
        <v>148</v>
      </c>
      <c r="F13" s="29" t="s">
        <v>62</v>
      </c>
      <c r="AA13" t="str">
        <f t="shared" si="2"/>
        <v>Out-10</v>
      </c>
      <c r="AB13" t="str">
        <f t="shared" si="0"/>
        <v/>
      </c>
      <c r="AC13" t="str">
        <f t="shared" si="0"/>
        <v/>
      </c>
      <c r="AD13" t="str">
        <f t="shared" si="0"/>
        <v/>
      </c>
      <c r="AE13" t="str">
        <f t="shared" si="0"/>
        <v/>
      </c>
      <c r="AG13" t="str">
        <f t="shared" si="3"/>
        <v/>
      </c>
      <c r="AH13" t="str">
        <f t="shared" si="1"/>
        <v/>
      </c>
      <c r="AI13" t="str">
        <f t="shared" si="1"/>
        <v/>
      </c>
      <c r="AJ13" t="str">
        <f t="shared" si="1"/>
        <v/>
      </c>
    </row>
    <row r="14" spans="1:36" ht="18.75">
      <c r="A14" s="9" t="s">
        <v>42</v>
      </c>
      <c r="B14" s="10">
        <v>0.26249999999999996</v>
      </c>
      <c r="C14" s="28" t="s">
        <v>47</v>
      </c>
      <c r="D14" s="28" t="s">
        <v>73</v>
      </c>
      <c r="E14" s="28" t="s">
        <v>147</v>
      </c>
      <c r="F14" s="29" t="s">
        <v>56</v>
      </c>
      <c r="AA14" t="str">
        <f t="shared" si="2"/>
        <v>Out-11</v>
      </c>
      <c r="AB14" t="str">
        <f t="shared" si="0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3"/>
        <v/>
      </c>
      <c r="AH14" t="str">
        <f t="shared" si="1"/>
        <v/>
      </c>
      <c r="AI14" t="str">
        <f t="shared" si="1"/>
        <v/>
      </c>
      <c r="AJ14" t="str">
        <f t="shared" si="1"/>
        <v/>
      </c>
    </row>
    <row r="15" spans="1:36" ht="18.75">
      <c r="A15" s="9" t="s">
        <v>43</v>
      </c>
      <c r="B15" s="10">
        <v>0.26874999999999993</v>
      </c>
      <c r="C15" s="28" t="s">
        <v>68</v>
      </c>
      <c r="D15" s="28" t="s">
        <v>67</v>
      </c>
      <c r="E15" s="28" t="s">
        <v>46</v>
      </c>
      <c r="F15" s="29" t="s">
        <v>69</v>
      </c>
      <c r="AA15" t="str">
        <f t="shared" si="2"/>
        <v>Out-12</v>
      </c>
      <c r="AB15" t="str">
        <f t="shared" si="0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3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9" t="s">
        <v>44</v>
      </c>
      <c r="B16" s="10">
        <v>0.27499999999999991</v>
      </c>
      <c r="C16" s="28" t="s">
        <v>49</v>
      </c>
      <c r="D16" s="28" t="s">
        <v>51</v>
      </c>
      <c r="E16" s="28" t="s">
        <v>163</v>
      </c>
      <c r="F16" s="29" t="s">
        <v>75</v>
      </c>
      <c r="AA16" t="str">
        <f t="shared" si="2"/>
        <v>Out-13</v>
      </c>
      <c r="AB16" t="str">
        <f t="shared" si="0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3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9" t="s">
        <v>45</v>
      </c>
      <c r="B17" s="10">
        <v>0.28124999999999989</v>
      </c>
      <c r="C17" s="28" t="s">
        <v>70</v>
      </c>
      <c r="D17" s="28" t="s">
        <v>72</v>
      </c>
      <c r="E17" s="28" t="s">
        <v>164</v>
      </c>
      <c r="F17" s="29" t="s">
        <v>149</v>
      </c>
      <c r="AA17" t="str">
        <f t="shared" si="2"/>
        <v>Out-14</v>
      </c>
      <c r="AB17" t="str">
        <f t="shared" si="0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3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9" t="s">
        <v>123</v>
      </c>
      <c r="B18" s="10">
        <v>0.28749999999999987</v>
      </c>
      <c r="C18" s="28" t="s">
        <v>66</v>
      </c>
      <c r="D18" s="28" t="s">
        <v>48</v>
      </c>
      <c r="E18" s="28" t="s">
        <v>159</v>
      </c>
      <c r="F18" s="29" t="s">
        <v>160</v>
      </c>
      <c r="AA18" t="str">
        <f>"In-"&amp;TEXT(ROW()-18,"00")</f>
        <v>In-00</v>
      </c>
      <c r="AB18" t="str">
        <f t="shared" si="0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3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21" t="s">
        <v>142</v>
      </c>
      <c r="B19" s="10">
        <v>0.29374999999999984</v>
      </c>
      <c r="C19" s="28" t="s">
        <v>161</v>
      </c>
      <c r="D19" s="28" t="s">
        <v>203</v>
      </c>
      <c r="E19" s="28" t="s">
        <v>74</v>
      </c>
      <c r="F19" s="29" t="s">
        <v>64</v>
      </c>
      <c r="AA19" t="str">
        <f t="shared" ref="AA19:AA32" si="4">"In-"&amp;TEXT(ROW()-18,"00")</f>
        <v>In-01</v>
      </c>
      <c r="AB19" t="str">
        <f t="shared" si="0"/>
        <v>黃言奕  男Ｂ</v>
      </c>
      <c r="AC19" t="str">
        <f t="shared" si="0"/>
        <v>廖子邦  男Ｂ</v>
      </c>
      <c r="AD19" t="str">
        <f t="shared" si="0"/>
        <v>楊英翰  男Ｂ</v>
      </c>
      <c r="AE19" t="str">
        <f t="shared" si="0"/>
        <v>黃而夫  男Ｂ</v>
      </c>
      <c r="AG19" t="str">
        <f t="shared" si="3"/>
        <v>黃言奕</v>
      </c>
      <c r="AH19" t="str">
        <f t="shared" si="3"/>
        <v>廖子邦</v>
      </c>
      <c r="AI19" t="str">
        <f t="shared" si="3"/>
        <v>楊英翰</v>
      </c>
      <c r="AJ19" t="str">
        <f t="shared" si="3"/>
        <v>黃而夫</v>
      </c>
    </row>
    <row r="20" spans="1:36" ht="18.75">
      <c r="A20" s="21"/>
      <c r="B20" s="10"/>
      <c r="C20" s="28"/>
      <c r="D20" s="28"/>
      <c r="E20" s="28"/>
      <c r="F20" s="29"/>
      <c r="AA20" t="str">
        <f t="shared" si="4"/>
        <v>In-02</v>
      </c>
      <c r="AB20" t="str">
        <f t="shared" si="0"/>
        <v>黃至謙  男Ｂ</v>
      </c>
      <c r="AC20" t="str">
        <f t="shared" si="0"/>
        <v>張庭碩89  男Ｂ</v>
      </c>
      <c r="AD20" t="str">
        <f t="shared" si="0"/>
        <v>莊文諺  男Ｂ</v>
      </c>
      <c r="AE20" t="str">
        <f t="shared" si="0"/>
        <v>羅政元  男Ｂ</v>
      </c>
      <c r="AG20" t="str">
        <f t="shared" si="3"/>
        <v>黃至謙</v>
      </c>
      <c r="AH20" t="str">
        <f t="shared" si="3"/>
        <v>張庭碩89</v>
      </c>
      <c r="AI20" t="str">
        <f t="shared" si="3"/>
        <v>莊文諺</v>
      </c>
      <c r="AJ20" t="str">
        <f t="shared" si="3"/>
        <v>羅政元</v>
      </c>
    </row>
    <row r="21" spans="1:36" ht="18.75">
      <c r="A21" s="21"/>
      <c r="B21" s="10"/>
      <c r="C21" s="28"/>
      <c r="D21" s="28"/>
      <c r="E21" s="28"/>
      <c r="F21" s="29"/>
      <c r="AA21" t="str">
        <f t="shared" si="4"/>
        <v>In-03</v>
      </c>
      <c r="AB21" t="str">
        <f t="shared" si="0"/>
        <v>林銓泰  男Ｂ</v>
      </c>
      <c r="AC21" t="str">
        <f t="shared" si="0"/>
        <v>徐兆維  男Ｂ</v>
      </c>
      <c r="AD21" t="str">
        <f t="shared" si="0"/>
        <v>郭翰農  男Ｂ</v>
      </c>
      <c r="AE21" t="str">
        <f t="shared" si="0"/>
        <v>周雨農  男Ｂ</v>
      </c>
      <c r="AG21" t="str">
        <f t="shared" si="3"/>
        <v>林銓泰</v>
      </c>
      <c r="AH21" t="str">
        <f t="shared" si="3"/>
        <v>徐兆維</v>
      </c>
      <c r="AI21" t="str">
        <f t="shared" si="3"/>
        <v>郭翰農</v>
      </c>
      <c r="AJ21" t="str">
        <f t="shared" si="3"/>
        <v>周雨農</v>
      </c>
    </row>
    <row r="22" spans="1:36" ht="18.75">
      <c r="A22" s="21"/>
      <c r="B22" s="10"/>
      <c r="C22" s="28"/>
      <c r="D22" s="28"/>
      <c r="E22" s="28"/>
      <c r="F22" s="29"/>
      <c r="AA22" t="str">
        <f t="shared" si="4"/>
        <v>In-04</v>
      </c>
      <c r="AB22" t="str">
        <f t="shared" si="0"/>
        <v>郭傳良  男Ｂ</v>
      </c>
      <c r="AC22" t="str">
        <f t="shared" si="0"/>
        <v>黃至翊  男Ｂ</v>
      </c>
      <c r="AD22" t="str">
        <f t="shared" si="0"/>
        <v>廖崇漢  男Ｂ</v>
      </c>
      <c r="AE22" t="str">
        <f t="shared" si="0"/>
        <v>黃奕銘  男Ｂ</v>
      </c>
      <c r="AG22" t="str">
        <f t="shared" si="3"/>
        <v>郭傳良</v>
      </c>
      <c r="AH22" t="str">
        <f t="shared" si="3"/>
        <v>黃至翊</v>
      </c>
      <c r="AI22" t="str">
        <f t="shared" si="3"/>
        <v>廖崇漢</v>
      </c>
      <c r="AJ22" t="str">
        <f t="shared" si="3"/>
        <v>黃奕銘</v>
      </c>
    </row>
    <row r="23" spans="1:36" ht="18.75">
      <c r="A23" s="21"/>
      <c r="B23" s="10"/>
      <c r="C23" s="28"/>
      <c r="D23" s="28"/>
      <c r="E23" s="28"/>
      <c r="F23" s="29"/>
      <c r="AA23" t="str">
        <f t="shared" si="4"/>
        <v>In-05</v>
      </c>
      <c r="AB23" t="str">
        <f t="shared" si="0"/>
        <v>詹亞維  男Ｂ</v>
      </c>
      <c r="AC23" t="str">
        <f t="shared" si="0"/>
        <v>葉佳胤  男Ｂ</v>
      </c>
      <c r="AD23" t="str">
        <f t="shared" si="0"/>
        <v>陳頎森  男Ｂ</v>
      </c>
      <c r="AE23" t="str">
        <f t="shared" si="0"/>
        <v>許維宸  男Ｂ</v>
      </c>
      <c r="AG23" t="str">
        <f t="shared" si="3"/>
        <v>詹亞維</v>
      </c>
      <c r="AH23" t="str">
        <f t="shared" si="3"/>
        <v>葉佳胤</v>
      </c>
      <c r="AI23" t="str">
        <f t="shared" si="3"/>
        <v>陳頎森</v>
      </c>
      <c r="AJ23" t="str">
        <f t="shared" si="3"/>
        <v>許維宸</v>
      </c>
    </row>
    <row r="24" spans="1:36" ht="18.75">
      <c r="A24" s="9"/>
      <c r="B24" s="10"/>
      <c r="C24" s="28"/>
      <c r="D24" s="28"/>
      <c r="E24" s="28"/>
      <c r="F24" s="29"/>
      <c r="AA24" t="str">
        <f t="shared" si="4"/>
        <v>In-06</v>
      </c>
      <c r="AB24" t="str">
        <f t="shared" ref="AB24:AE43" si="5">IF(ISNA(VLOOKUP($AA24,$A$4:$F$32,COLUMN()-25,FALSE)),"",VLOOKUP($AA24,$A$4:$F$32,COLUMN()-25,FALSE))</f>
        <v>廖家呈  男Ｂ</v>
      </c>
      <c r="AC24" t="str">
        <f t="shared" si="5"/>
        <v>林紹白  男Ｂ</v>
      </c>
      <c r="AD24" t="str">
        <f t="shared" si="5"/>
        <v>孟繁揚  男Ｂ</v>
      </c>
      <c r="AE24" t="str">
        <f t="shared" si="5"/>
        <v>楊子賢  男Ｂ</v>
      </c>
      <c r="AG24" t="str">
        <f t="shared" si="3"/>
        <v>廖家呈</v>
      </c>
      <c r="AH24" t="str">
        <f t="shared" si="3"/>
        <v>林紹白</v>
      </c>
      <c r="AI24" t="str">
        <f t="shared" si="3"/>
        <v>孟繁揚</v>
      </c>
      <c r="AJ24" t="str">
        <f t="shared" si="3"/>
        <v>楊子賢</v>
      </c>
    </row>
    <row r="25" spans="1:36" ht="18.75">
      <c r="A25" s="9"/>
      <c r="B25" s="10"/>
      <c r="C25" s="28"/>
      <c r="D25" s="28"/>
      <c r="E25" s="28"/>
      <c r="F25" s="29" t="s">
        <v>9</v>
      </c>
      <c r="AA25" t="str">
        <f t="shared" si="4"/>
        <v>In-07</v>
      </c>
      <c r="AB25" t="str">
        <f t="shared" si="5"/>
        <v>陳　澤  男Ｂ</v>
      </c>
      <c r="AC25" t="str">
        <f t="shared" si="5"/>
        <v>陳霆宇  男Ｂ</v>
      </c>
      <c r="AD25" t="str">
        <f t="shared" si="5"/>
        <v>李泰翰  男Ｂ</v>
      </c>
      <c r="AE25" t="str">
        <f t="shared" si="5"/>
        <v>洪棋剴  男Ｂ</v>
      </c>
      <c r="AG25" t="str">
        <f t="shared" si="3"/>
        <v>陳　澤</v>
      </c>
      <c r="AH25" t="str">
        <f t="shared" si="3"/>
        <v>陳霆宇</v>
      </c>
      <c r="AI25" t="str">
        <f t="shared" si="3"/>
        <v>李泰翰</v>
      </c>
      <c r="AJ25" t="str">
        <f t="shared" si="3"/>
        <v>洪棋剴</v>
      </c>
    </row>
    <row r="26" spans="1:36" ht="18.75">
      <c r="A26" s="9"/>
      <c r="B26" s="10"/>
      <c r="C26" s="28"/>
      <c r="D26" s="28"/>
      <c r="E26" s="28"/>
      <c r="F26" s="29"/>
      <c r="AA26" t="str">
        <f t="shared" si="4"/>
        <v>In-08</v>
      </c>
      <c r="AB26" t="str">
        <f t="shared" si="5"/>
        <v>楊凱鈞  男Ｂ</v>
      </c>
      <c r="AC26" t="str">
        <f t="shared" si="5"/>
        <v>馮冠湧  男Ｂ</v>
      </c>
      <c r="AD26" t="str">
        <f t="shared" si="5"/>
        <v>潘繹凱  男Ｂ</v>
      </c>
      <c r="AE26" t="str">
        <f t="shared" si="5"/>
        <v>鄧庭皓  男Ｂ</v>
      </c>
      <c r="AG26" t="str">
        <f t="shared" si="3"/>
        <v>楊凱鈞</v>
      </c>
      <c r="AH26" t="str">
        <f t="shared" si="3"/>
        <v>馮冠湧</v>
      </c>
      <c r="AI26" t="str">
        <f t="shared" si="3"/>
        <v>潘繹凱</v>
      </c>
      <c r="AJ26" t="str">
        <f t="shared" si="3"/>
        <v>鄧庭皓</v>
      </c>
    </row>
    <row r="27" spans="1:36" ht="18.75">
      <c r="A27" s="9"/>
      <c r="B27" s="10"/>
      <c r="C27" s="28"/>
      <c r="D27" s="28"/>
      <c r="E27" s="28"/>
      <c r="F27" s="29"/>
      <c r="AA27" t="str">
        <f t="shared" si="4"/>
        <v>In-09</v>
      </c>
      <c r="AB27" t="str">
        <f t="shared" si="5"/>
        <v/>
      </c>
      <c r="AC27" t="str">
        <f t="shared" si="5"/>
        <v/>
      </c>
      <c r="AD27" t="str">
        <f t="shared" si="5"/>
        <v/>
      </c>
      <c r="AE27" t="str">
        <f t="shared" si="5"/>
        <v/>
      </c>
      <c r="AG27" t="str">
        <f t="shared" si="3"/>
        <v/>
      </c>
      <c r="AH27" t="str">
        <f t="shared" si="3"/>
        <v/>
      </c>
      <c r="AI27" t="str">
        <f t="shared" si="3"/>
        <v/>
      </c>
      <c r="AJ27" t="str">
        <f t="shared" si="3"/>
        <v/>
      </c>
    </row>
    <row r="28" spans="1:36" ht="18.75">
      <c r="A28" s="9"/>
      <c r="B28" s="10"/>
      <c r="C28" s="28"/>
      <c r="D28" s="28"/>
      <c r="E28" s="28"/>
      <c r="F28" s="29"/>
      <c r="AA28" t="str">
        <f t="shared" si="4"/>
        <v>In-10</v>
      </c>
      <c r="AB28" t="str">
        <f t="shared" si="5"/>
        <v/>
      </c>
      <c r="AC28" t="str">
        <f t="shared" si="5"/>
        <v/>
      </c>
      <c r="AD28" t="str">
        <f t="shared" si="5"/>
        <v/>
      </c>
      <c r="AE28" t="str">
        <f t="shared" si="5"/>
        <v/>
      </c>
      <c r="AG28" t="str">
        <f t="shared" si="3"/>
        <v/>
      </c>
      <c r="AH28" t="str">
        <f t="shared" si="3"/>
        <v/>
      </c>
      <c r="AI28" t="str">
        <f t="shared" si="3"/>
        <v/>
      </c>
      <c r="AJ28" t="str">
        <f t="shared" si="3"/>
        <v/>
      </c>
    </row>
    <row r="29" spans="1:36" ht="18.75">
      <c r="A29" s="9"/>
      <c r="B29" s="10"/>
      <c r="C29" s="28"/>
      <c r="D29" s="28"/>
      <c r="E29" s="28"/>
      <c r="F29" s="29"/>
      <c r="AA29" t="str">
        <f t="shared" si="4"/>
        <v>In-11</v>
      </c>
      <c r="AB29" t="str">
        <f t="shared" si="5"/>
        <v/>
      </c>
      <c r="AC29" t="str">
        <f t="shared" si="5"/>
        <v/>
      </c>
      <c r="AD29" t="str">
        <f t="shared" si="5"/>
        <v/>
      </c>
      <c r="AE29" t="str">
        <f t="shared" si="5"/>
        <v/>
      </c>
      <c r="AG29" t="str">
        <f t="shared" si="3"/>
        <v/>
      </c>
      <c r="AH29" t="str">
        <f t="shared" si="3"/>
        <v/>
      </c>
      <c r="AI29" t="str">
        <f t="shared" si="3"/>
        <v/>
      </c>
      <c r="AJ29" t="str">
        <f t="shared" si="3"/>
        <v/>
      </c>
    </row>
    <row r="30" spans="1:36" ht="18.75">
      <c r="A30" s="9"/>
      <c r="B30" s="10"/>
      <c r="C30" s="28"/>
      <c r="D30" s="28"/>
      <c r="E30" s="28"/>
      <c r="F30" s="29"/>
      <c r="AA30" t="str">
        <f t="shared" si="4"/>
        <v>In-12</v>
      </c>
      <c r="AB30" t="str">
        <f t="shared" si="5"/>
        <v/>
      </c>
      <c r="AC30" t="str">
        <f t="shared" si="5"/>
        <v/>
      </c>
      <c r="AD30" t="str">
        <f t="shared" si="5"/>
        <v/>
      </c>
      <c r="AE30" t="str">
        <f t="shared" si="5"/>
        <v/>
      </c>
      <c r="AG30" t="str">
        <f t="shared" si="3"/>
        <v/>
      </c>
      <c r="AH30" t="str">
        <f t="shared" si="3"/>
        <v/>
      </c>
      <c r="AI30" t="str">
        <f t="shared" si="3"/>
        <v/>
      </c>
      <c r="AJ30" t="str">
        <f t="shared" si="3"/>
        <v/>
      </c>
    </row>
    <row r="31" spans="1:36" ht="18.75">
      <c r="A31" s="9"/>
      <c r="B31" s="10"/>
      <c r="C31" s="28"/>
      <c r="D31" s="28"/>
      <c r="E31" s="28"/>
      <c r="F31" s="29"/>
      <c r="AA31" t="str">
        <f t="shared" si="4"/>
        <v>In-13</v>
      </c>
      <c r="AB31" t="str">
        <f t="shared" si="5"/>
        <v/>
      </c>
      <c r="AC31" t="str">
        <f t="shared" si="5"/>
        <v/>
      </c>
      <c r="AD31" t="str">
        <f t="shared" si="5"/>
        <v/>
      </c>
      <c r="AE31" t="str">
        <f t="shared" si="5"/>
        <v/>
      </c>
      <c r="AG31" t="str">
        <f t="shared" si="3"/>
        <v/>
      </c>
      <c r="AH31" t="str">
        <f t="shared" si="3"/>
        <v/>
      </c>
      <c r="AI31" t="str">
        <f t="shared" si="3"/>
        <v/>
      </c>
      <c r="AJ31" t="str">
        <f t="shared" si="3"/>
        <v/>
      </c>
    </row>
    <row r="32" spans="1:36" ht="19.5" thickBot="1">
      <c r="A32" s="14"/>
      <c r="B32" s="15"/>
      <c r="C32" s="97"/>
      <c r="D32" s="97"/>
      <c r="E32" s="97"/>
      <c r="F32" s="98"/>
      <c r="AA32" t="str">
        <f t="shared" si="4"/>
        <v>In-14</v>
      </c>
      <c r="AB32" t="str">
        <f t="shared" si="5"/>
        <v/>
      </c>
      <c r="AC32" t="str">
        <f t="shared" si="5"/>
        <v/>
      </c>
      <c r="AD32" t="str">
        <f t="shared" si="5"/>
        <v/>
      </c>
      <c r="AE32" t="str">
        <f t="shared" si="5"/>
        <v/>
      </c>
      <c r="AG32" t="str">
        <f t="shared" si="3"/>
        <v/>
      </c>
      <c r="AH32" t="str">
        <f t="shared" si="3"/>
        <v/>
      </c>
      <c r="AI32" t="str">
        <f t="shared" si="3"/>
        <v/>
      </c>
      <c r="AJ32" t="str">
        <f t="shared" si="3"/>
        <v/>
      </c>
    </row>
    <row r="33" spans="1:36">
      <c r="A33" s="18" t="s">
        <v>8</v>
      </c>
      <c r="B33" s="18"/>
      <c r="C33" s="18"/>
      <c r="D33" s="18"/>
      <c r="E33" s="18"/>
      <c r="F33" s="18"/>
      <c r="AA33" t="str">
        <f>TEXT(基本資料!$M$7,"00-")&amp;TEXT(ROW()-33,"00")</f>
        <v>04-00</v>
      </c>
      <c r="AB33" t="str">
        <f t="shared" si="5"/>
        <v/>
      </c>
      <c r="AC33" t="str">
        <f t="shared" si="5"/>
        <v/>
      </c>
      <c r="AD33" t="str">
        <f t="shared" si="5"/>
        <v/>
      </c>
      <c r="AE33" t="str">
        <f t="shared" si="5"/>
        <v/>
      </c>
      <c r="AG33" t="str">
        <f t="shared" ref="AG33:AJ62" si="6">IF(OR(AB33="",ISERROR(AB33)),"",LEFT(AB33,FIND(" ",AB33)-1))</f>
        <v/>
      </c>
      <c r="AH33" t="str">
        <f t="shared" si="6"/>
        <v/>
      </c>
      <c r="AI33" t="str">
        <f t="shared" si="6"/>
        <v/>
      </c>
      <c r="AJ33" t="str">
        <f t="shared" si="6"/>
        <v/>
      </c>
    </row>
    <row r="34" spans="1:36" ht="98.45" customHeight="1">
      <c r="A34" s="142" t="s">
        <v>125</v>
      </c>
      <c r="B34" s="142"/>
      <c r="C34" s="142"/>
      <c r="D34" s="142"/>
      <c r="E34" s="142"/>
      <c r="F34" s="142"/>
      <c r="AA34" t="str">
        <f>TEXT(基本資料!$M$7,"00-")&amp;TEXT(ROW()-33,"00")</f>
        <v>04-01</v>
      </c>
      <c r="AB34" t="str">
        <f t="shared" si="5"/>
        <v/>
      </c>
      <c r="AC34" t="str">
        <f t="shared" si="5"/>
        <v/>
      </c>
      <c r="AD34" t="str">
        <f t="shared" si="5"/>
        <v/>
      </c>
      <c r="AE34" t="str">
        <f t="shared" si="5"/>
        <v/>
      </c>
      <c r="AG34" t="str">
        <f t="shared" si="6"/>
        <v/>
      </c>
      <c r="AH34" t="str">
        <f t="shared" si="6"/>
        <v/>
      </c>
      <c r="AI34" t="str">
        <f t="shared" si="6"/>
        <v/>
      </c>
      <c r="AJ34" t="str">
        <f t="shared" si="6"/>
        <v/>
      </c>
    </row>
    <row r="35" spans="1:36">
      <c r="AA35" t="str">
        <f>TEXT(基本資料!$M$7,"00-")&amp;TEXT(ROW()-33,"00")</f>
        <v>04-02</v>
      </c>
      <c r="AB35" t="str">
        <f t="shared" si="5"/>
        <v/>
      </c>
      <c r="AC35" t="str">
        <f t="shared" si="5"/>
        <v/>
      </c>
      <c r="AD35" t="str">
        <f t="shared" si="5"/>
        <v/>
      </c>
      <c r="AE35" t="str">
        <f t="shared" si="5"/>
        <v/>
      </c>
      <c r="AG35" t="str">
        <f t="shared" si="6"/>
        <v/>
      </c>
      <c r="AH35" t="str">
        <f t="shared" si="6"/>
        <v/>
      </c>
      <c r="AI35" t="str">
        <f t="shared" si="6"/>
        <v/>
      </c>
      <c r="AJ35" t="str">
        <f t="shared" si="6"/>
        <v/>
      </c>
    </row>
    <row r="36" spans="1:36">
      <c r="AA36" t="str">
        <f>TEXT(基本資料!$M$7,"00-")&amp;TEXT(ROW()-33,"00")</f>
        <v>04-03</v>
      </c>
      <c r="AB36" t="str">
        <f t="shared" si="5"/>
        <v/>
      </c>
      <c r="AC36" t="str">
        <f t="shared" si="5"/>
        <v/>
      </c>
      <c r="AD36" t="str">
        <f t="shared" si="5"/>
        <v/>
      </c>
      <c r="AE36" t="str">
        <f t="shared" si="5"/>
        <v/>
      </c>
      <c r="AG36" t="str">
        <f t="shared" si="6"/>
        <v/>
      </c>
      <c r="AH36" t="str">
        <f t="shared" si="6"/>
        <v/>
      </c>
      <c r="AI36" t="str">
        <f t="shared" si="6"/>
        <v/>
      </c>
      <c r="AJ36" t="str">
        <f t="shared" si="6"/>
        <v/>
      </c>
    </row>
    <row r="37" spans="1:36">
      <c r="AA37" t="str">
        <f>TEXT(基本資料!$M$7,"00-")&amp;TEXT(ROW()-33,"00")</f>
        <v>04-04</v>
      </c>
      <c r="AB37" t="str">
        <f t="shared" si="5"/>
        <v/>
      </c>
      <c r="AC37" t="str">
        <f t="shared" si="5"/>
        <v/>
      </c>
      <c r="AD37" t="str">
        <f t="shared" si="5"/>
        <v/>
      </c>
      <c r="AE37" t="str">
        <f t="shared" si="5"/>
        <v/>
      </c>
      <c r="AG37" t="str">
        <f t="shared" si="6"/>
        <v/>
      </c>
      <c r="AH37" t="str">
        <f t="shared" si="6"/>
        <v/>
      </c>
      <c r="AI37" t="str">
        <f t="shared" si="6"/>
        <v/>
      </c>
      <c r="AJ37" t="str">
        <f t="shared" si="6"/>
        <v/>
      </c>
    </row>
    <row r="38" spans="1:36">
      <c r="AA38" t="str">
        <f>TEXT(基本資料!$M$7,"00-")&amp;TEXT(ROW()-33,"00")</f>
        <v>04-05</v>
      </c>
      <c r="AB38" t="str">
        <f t="shared" si="5"/>
        <v/>
      </c>
      <c r="AC38" t="str">
        <f t="shared" si="5"/>
        <v/>
      </c>
      <c r="AD38" t="str">
        <f t="shared" si="5"/>
        <v/>
      </c>
      <c r="AE38" t="str">
        <f t="shared" si="5"/>
        <v/>
      </c>
      <c r="AG38" t="str">
        <f t="shared" si="6"/>
        <v/>
      </c>
      <c r="AH38" t="str">
        <f t="shared" si="6"/>
        <v/>
      </c>
      <c r="AI38" t="str">
        <f t="shared" si="6"/>
        <v/>
      </c>
      <c r="AJ38" t="str">
        <f t="shared" si="6"/>
        <v/>
      </c>
    </row>
    <row r="39" spans="1:36">
      <c r="AA39" t="str">
        <f>TEXT(基本資料!$M$7,"00-")&amp;TEXT(ROW()-33,"00")</f>
        <v>04-06</v>
      </c>
      <c r="AB39" t="str">
        <f t="shared" si="5"/>
        <v/>
      </c>
      <c r="AC39" t="str">
        <f t="shared" si="5"/>
        <v/>
      </c>
      <c r="AD39" t="str">
        <f t="shared" si="5"/>
        <v/>
      </c>
      <c r="AE39" t="str">
        <f t="shared" si="5"/>
        <v/>
      </c>
      <c r="AG39" t="str">
        <f t="shared" si="6"/>
        <v/>
      </c>
      <c r="AH39" t="str">
        <f t="shared" si="6"/>
        <v/>
      </c>
      <c r="AI39" t="str">
        <f t="shared" si="6"/>
        <v/>
      </c>
      <c r="AJ39" t="str">
        <f t="shared" si="6"/>
        <v/>
      </c>
    </row>
    <row r="40" spans="1:36">
      <c r="AA40" t="str">
        <f>TEXT(基本資料!$M$7,"00-")&amp;TEXT(ROW()-33,"00")</f>
        <v>04-07</v>
      </c>
      <c r="AB40" t="str">
        <f t="shared" si="5"/>
        <v/>
      </c>
      <c r="AC40" t="str">
        <f t="shared" si="5"/>
        <v/>
      </c>
      <c r="AD40" t="str">
        <f t="shared" si="5"/>
        <v/>
      </c>
      <c r="AE40" t="str">
        <f t="shared" si="5"/>
        <v/>
      </c>
      <c r="AG40" t="str">
        <f t="shared" si="6"/>
        <v/>
      </c>
      <c r="AH40" t="str">
        <f t="shared" si="6"/>
        <v/>
      </c>
      <c r="AI40" t="str">
        <f t="shared" si="6"/>
        <v/>
      </c>
      <c r="AJ40" t="str">
        <f t="shared" si="6"/>
        <v/>
      </c>
    </row>
    <row r="41" spans="1:36">
      <c r="AA41" t="str">
        <f>TEXT(基本資料!$M$7,"00-")&amp;TEXT(ROW()-33,"00")</f>
        <v>04-08</v>
      </c>
      <c r="AB41" t="str">
        <f t="shared" si="5"/>
        <v/>
      </c>
      <c r="AC41" t="str">
        <f t="shared" si="5"/>
        <v/>
      </c>
      <c r="AD41" t="str">
        <f t="shared" si="5"/>
        <v/>
      </c>
      <c r="AE41" t="str">
        <f t="shared" si="5"/>
        <v/>
      </c>
      <c r="AG41" t="str">
        <f t="shared" si="6"/>
        <v/>
      </c>
      <c r="AH41" t="str">
        <f t="shared" si="6"/>
        <v/>
      </c>
      <c r="AI41" t="str">
        <f t="shared" si="6"/>
        <v/>
      </c>
      <c r="AJ41" t="str">
        <f t="shared" si="6"/>
        <v/>
      </c>
    </row>
    <row r="42" spans="1:36">
      <c r="AA42" t="str">
        <f>TEXT(基本資料!$M$7,"00-")&amp;TEXT(ROW()-33,"00")</f>
        <v>04-09</v>
      </c>
      <c r="AB42" t="str">
        <f t="shared" si="5"/>
        <v/>
      </c>
      <c r="AC42" t="str">
        <f t="shared" si="5"/>
        <v/>
      </c>
      <c r="AD42" t="str">
        <f t="shared" si="5"/>
        <v/>
      </c>
      <c r="AE42" t="str">
        <f t="shared" si="5"/>
        <v/>
      </c>
      <c r="AG42" t="str">
        <f t="shared" si="6"/>
        <v/>
      </c>
      <c r="AH42" t="str">
        <f t="shared" si="6"/>
        <v/>
      </c>
      <c r="AI42" t="str">
        <f t="shared" si="6"/>
        <v/>
      </c>
      <c r="AJ42" t="str">
        <f t="shared" si="6"/>
        <v/>
      </c>
    </row>
    <row r="43" spans="1:36">
      <c r="AA43" t="str">
        <f>TEXT(基本資料!$M$7,"00-")&amp;TEXT(ROW()-33,"00")</f>
        <v>04-10</v>
      </c>
      <c r="AB43" t="str">
        <f t="shared" si="5"/>
        <v/>
      </c>
      <c r="AC43" t="str">
        <f t="shared" si="5"/>
        <v/>
      </c>
      <c r="AD43" t="str">
        <f t="shared" si="5"/>
        <v/>
      </c>
      <c r="AE43" t="str">
        <f t="shared" si="5"/>
        <v/>
      </c>
      <c r="AG43" t="str">
        <f t="shared" si="6"/>
        <v/>
      </c>
      <c r="AH43" t="str">
        <f t="shared" si="6"/>
        <v/>
      </c>
      <c r="AI43" t="str">
        <f t="shared" si="6"/>
        <v/>
      </c>
      <c r="AJ43" t="str">
        <f t="shared" si="6"/>
        <v/>
      </c>
    </row>
    <row r="44" spans="1:36">
      <c r="AA44" t="str">
        <f>TEXT(基本資料!$M$7,"00-")&amp;TEXT(ROW()-33,"00")</f>
        <v>04-11</v>
      </c>
      <c r="AB44" t="str">
        <f t="shared" ref="AB44:AE62" si="7">IF(ISNA(VLOOKUP($AA44,$A$4:$F$32,COLUMN()-25,FALSE)),"",VLOOKUP($AA44,$A$4:$F$32,COLUMN()-25,FALSE))</f>
        <v/>
      </c>
      <c r="AC44" t="str">
        <f t="shared" si="7"/>
        <v/>
      </c>
      <c r="AD44" t="str">
        <f t="shared" si="7"/>
        <v/>
      </c>
      <c r="AE44" t="str">
        <f t="shared" si="7"/>
        <v/>
      </c>
      <c r="AG44" t="str">
        <f t="shared" si="6"/>
        <v/>
      </c>
      <c r="AH44" t="str">
        <f t="shared" si="6"/>
        <v/>
      </c>
      <c r="AI44" t="str">
        <f t="shared" si="6"/>
        <v/>
      </c>
      <c r="AJ44" t="str">
        <f t="shared" si="6"/>
        <v/>
      </c>
    </row>
    <row r="45" spans="1:36">
      <c r="AA45" t="str">
        <f>TEXT(基本資料!$M$7,"00-")&amp;TEXT(ROW()-33,"00")</f>
        <v>04-12</v>
      </c>
      <c r="AB45" t="str">
        <f t="shared" si="7"/>
        <v/>
      </c>
      <c r="AC45" t="str">
        <f t="shared" si="7"/>
        <v/>
      </c>
      <c r="AD45" t="str">
        <f t="shared" si="7"/>
        <v/>
      </c>
      <c r="AE45" t="str">
        <f t="shared" si="7"/>
        <v/>
      </c>
      <c r="AG45" t="str">
        <f t="shared" si="6"/>
        <v/>
      </c>
      <c r="AH45" t="str">
        <f t="shared" si="6"/>
        <v/>
      </c>
      <c r="AI45" t="str">
        <f t="shared" si="6"/>
        <v/>
      </c>
      <c r="AJ45" t="str">
        <f t="shared" si="6"/>
        <v/>
      </c>
    </row>
    <row r="46" spans="1:36">
      <c r="AA46" t="str">
        <f>TEXT(基本資料!$M$7,"00-")&amp;TEXT(ROW()-33,"00")</f>
        <v>04-13</v>
      </c>
      <c r="AB46" t="str">
        <f t="shared" si="7"/>
        <v/>
      </c>
      <c r="AC46" t="str">
        <f t="shared" si="7"/>
        <v/>
      </c>
      <c r="AD46" t="str">
        <f t="shared" si="7"/>
        <v/>
      </c>
      <c r="AE46" t="str">
        <f t="shared" si="7"/>
        <v/>
      </c>
      <c r="AG46" t="str">
        <f t="shared" si="6"/>
        <v/>
      </c>
      <c r="AH46" t="str">
        <f t="shared" si="6"/>
        <v/>
      </c>
      <c r="AI46" t="str">
        <f t="shared" si="6"/>
        <v/>
      </c>
      <c r="AJ46" t="str">
        <f t="shared" si="6"/>
        <v/>
      </c>
    </row>
    <row r="47" spans="1:36">
      <c r="AA47" t="str">
        <f>TEXT(基本資料!$M$7,"00-")&amp;TEXT(ROW()-33,"00")</f>
        <v>04-14</v>
      </c>
      <c r="AB47" t="str">
        <f t="shared" si="7"/>
        <v/>
      </c>
      <c r="AC47" t="str">
        <f t="shared" si="7"/>
        <v/>
      </c>
      <c r="AD47" t="str">
        <f t="shared" si="7"/>
        <v/>
      </c>
      <c r="AE47" t="str">
        <f t="shared" si="7"/>
        <v/>
      </c>
      <c r="AG47" t="str">
        <f t="shared" si="6"/>
        <v/>
      </c>
      <c r="AH47" t="str">
        <f t="shared" si="6"/>
        <v/>
      </c>
      <c r="AI47" t="str">
        <f t="shared" si="6"/>
        <v/>
      </c>
      <c r="AJ47" t="str">
        <f t="shared" si="6"/>
        <v/>
      </c>
    </row>
    <row r="48" spans="1:36">
      <c r="AA48" t="str">
        <f>TEXT(基本資料!$N$7,"00-")&amp;TEXT(ROW()-48,"00")</f>
        <v>14-00</v>
      </c>
      <c r="AB48" t="str">
        <f t="shared" si="7"/>
        <v/>
      </c>
      <c r="AC48" t="str">
        <f t="shared" si="7"/>
        <v/>
      </c>
      <c r="AD48" t="str">
        <f t="shared" si="7"/>
        <v/>
      </c>
      <c r="AE48" t="str">
        <f t="shared" si="7"/>
        <v/>
      </c>
      <c r="AG48" t="str">
        <f t="shared" si="6"/>
        <v/>
      </c>
      <c r="AH48" t="str">
        <f t="shared" si="6"/>
        <v/>
      </c>
      <c r="AI48" t="str">
        <f t="shared" si="6"/>
        <v/>
      </c>
      <c r="AJ48" t="str">
        <f t="shared" si="6"/>
        <v/>
      </c>
    </row>
    <row r="49" spans="27:36">
      <c r="AA49" t="str">
        <f>TEXT(基本資料!$N$7,"00-")&amp;TEXT(ROW()-48,"00")</f>
        <v>14-01</v>
      </c>
      <c r="AB49" t="str">
        <f t="shared" si="7"/>
        <v/>
      </c>
      <c r="AC49" t="str">
        <f t="shared" si="7"/>
        <v/>
      </c>
      <c r="AD49" t="str">
        <f t="shared" si="7"/>
        <v/>
      </c>
      <c r="AE49" t="str">
        <f t="shared" si="7"/>
        <v/>
      </c>
      <c r="AG49" t="str">
        <f t="shared" si="6"/>
        <v/>
      </c>
      <c r="AH49" t="str">
        <f t="shared" si="6"/>
        <v/>
      </c>
      <c r="AI49" t="str">
        <f t="shared" si="6"/>
        <v/>
      </c>
      <c r="AJ49" t="str">
        <f t="shared" si="6"/>
        <v/>
      </c>
    </row>
    <row r="50" spans="27:36">
      <c r="AA50" t="str">
        <f>TEXT(基本資料!$N$7,"00-")&amp;TEXT(ROW()-48,"00")</f>
        <v>14-02</v>
      </c>
      <c r="AB50" t="str">
        <f t="shared" si="7"/>
        <v/>
      </c>
      <c r="AC50" t="str">
        <f t="shared" si="7"/>
        <v/>
      </c>
      <c r="AD50" t="str">
        <f t="shared" si="7"/>
        <v/>
      </c>
      <c r="AE50" t="str">
        <f t="shared" si="7"/>
        <v/>
      </c>
      <c r="AG50" t="str">
        <f t="shared" si="6"/>
        <v/>
      </c>
      <c r="AH50" t="str">
        <f t="shared" si="6"/>
        <v/>
      </c>
      <c r="AI50" t="str">
        <f t="shared" si="6"/>
        <v/>
      </c>
      <c r="AJ50" t="str">
        <f t="shared" si="6"/>
        <v/>
      </c>
    </row>
    <row r="51" spans="27:36">
      <c r="AA51" t="str">
        <f>TEXT(基本資料!$N$7,"00-")&amp;TEXT(ROW()-48,"00")</f>
        <v>14-03</v>
      </c>
      <c r="AB51" t="str">
        <f t="shared" si="7"/>
        <v/>
      </c>
      <c r="AC51" t="str">
        <f t="shared" si="7"/>
        <v/>
      </c>
      <c r="AD51" t="str">
        <f t="shared" si="7"/>
        <v/>
      </c>
      <c r="AE51" t="str">
        <f t="shared" si="7"/>
        <v/>
      </c>
      <c r="AG51" t="str">
        <f t="shared" si="6"/>
        <v/>
      </c>
      <c r="AH51" t="str">
        <f t="shared" si="6"/>
        <v/>
      </c>
      <c r="AI51" t="str">
        <f t="shared" si="6"/>
        <v/>
      </c>
      <c r="AJ51" t="str">
        <f t="shared" si="6"/>
        <v/>
      </c>
    </row>
    <row r="52" spans="27:36">
      <c r="AA52" t="str">
        <f>TEXT(基本資料!$N$7,"00-")&amp;TEXT(ROW()-48,"00")</f>
        <v>14-04</v>
      </c>
      <c r="AB52" t="str">
        <f t="shared" si="7"/>
        <v/>
      </c>
      <c r="AC52" t="str">
        <f t="shared" si="7"/>
        <v/>
      </c>
      <c r="AD52" t="str">
        <f t="shared" si="7"/>
        <v/>
      </c>
      <c r="AE52" t="str">
        <f t="shared" si="7"/>
        <v/>
      </c>
      <c r="AG52" t="str">
        <f t="shared" si="6"/>
        <v/>
      </c>
      <c r="AH52" t="str">
        <f t="shared" si="6"/>
        <v/>
      </c>
      <c r="AI52" t="str">
        <f t="shared" si="6"/>
        <v/>
      </c>
      <c r="AJ52" t="str">
        <f t="shared" si="6"/>
        <v/>
      </c>
    </row>
    <row r="53" spans="27:36">
      <c r="AA53" t="str">
        <f>TEXT(基本資料!$N$7,"00-")&amp;TEXT(ROW()-48,"00")</f>
        <v>14-05</v>
      </c>
      <c r="AB53" t="str">
        <f t="shared" si="7"/>
        <v/>
      </c>
      <c r="AC53" t="str">
        <f t="shared" si="7"/>
        <v/>
      </c>
      <c r="AD53" t="str">
        <f t="shared" si="7"/>
        <v/>
      </c>
      <c r="AE53" t="str">
        <f t="shared" si="7"/>
        <v/>
      </c>
      <c r="AG53" t="str">
        <f t="shared" si="6"/>
        <v/>
      </c>
      <c r="AH53" t="str">
        <f t="shared" si="6"/>
        <v/>
      </c>
      <c r="AI53" t="str">
        <f t="shared" si="6"/>
        <v/>
      </c>
      <c r="AJ53" t="str">
        <f t="shared" si="6"/>
        <v/>
      </c>
    </row>
    <row r="54" spans="27:36">
      <c r="AA54" t="str">
        <f>TEXT(基本資料!$N$7,"00-")&amp;TEXT(ROW()-48,"00")</f>
        <v>14-06</v>
      </c>
      <c r="AB54" t="str">
        <f t="shared" si="7"/>
        <v/>
      </c>
      <c r="AC54" t="str">
        <f t="shared" si="7"/>
        <v/>
      </c>
      <c r="AD54" t="str">
        <f t="shared" si="7"/>
        <v/>
      </c>
      <c r="AE54" t="str">
        <f t="shared" si="7"/>
        <v/>
      </c>
      <c r="AG54" t="str">
        <f t="shared" si="6"/>
        <v/>
      </c>
      <c r="AH54" t="str">
        <f t="shared" si="6"/>
        <v/>
      </c>
      <c r="AI54" t="str">
        <f t="shared" si="6"/>
        <v/>
      </c>
      <c r="AJ54" t="str">
        <f t="shared" si="6"/>
        <v/>
      </c>
    </row>
    <row r="55" spans="27:36">
      <c r="AA55" t="str">
        <f>TEXT(基本資料!$N$7,"00-")&amp;TEXT(ROW()-48,"00")</f>
        <v>14-07</v>
      </c>
      <c r="AB55" t="str">
        <f t="shared" si="7"/>
        <v/>
      </c>
      <c r="AC55" t="str">
        <f t="shared" si="7"/>
        <v/>
      </c>
      <c r="AD55" t="str">
        <f t="shared" si="7"/>
        <v/>
      </c>
      <c r="AE55" t="str">
        <f t="shared" si="7"/>
        <v/>
      </c>
      <c r="AG55" t="str">
        <f t="shared" si="6"/>
        <v/>
      </c>
      <c r="AH55" t="str">
        <f t="shared" si="6"/>
        <v/>
      </c>
      <c r="AI55" t="str">
        <f t="shared" si="6"/>
        <v/>
      </c>
      <c r="AJ55" t="str">
        <f t="shared" si="6"/>
        <v/>
      </c>
    </row>
    <row r="56" spans="27:36">
      <c r="AA56" t="str">
        <f>TEXT(基本資料!$N$7,"00-")&amp;TEXT(ROW()-48,"00")</f>
        <v>14-08</v>
      </c>
      <c r="AB56" t="str">
        <f t="shared" si="7"/>
        <v/>
      </c>
      <c r="AC56" t="str">
        <f t="shared" si="7"/>
        <v/>
      </c>
      <c r="AD56" t="str">
        <f t="shared" si="7"/>
        <v/>
      </c>
      <c r="AE56" t="str">
        <f t="shared" si="7"/>
        <v/>
      </c>
      <c r="AG56" t="str">
        <f t="shared" si="6"/>
        <v/>
      </c>
      <c r="AH56" t="str">
        <f t="shared" si="6"/>
        <v/>
      </c>
      <c r="AI56" t="str">
        <f t="shared" si="6"/>
        <v/>
      </c>
      <c r="AJ56" t="str">
        <f t="shared" si="6"/>
        <v/>
      </c>
    </row>
    <row r="57" spans="27:36">
      <c r="AA57" t="str">
        <f>TEXT(基本資料!$N$7,"00-")&amp;TEXT(ROW()-48,"00")</f>
        <v>14-09</v>
      </c>
      <c r="AB57" t="str">
        <f t="shared" si="7"/>
        <v/>
      </c>
      <c r="AC57" t="str">
        <f t="shared" si="7"/>
        <v/>
      </c>
      <c r="AD57" t="str">
        <f t="shared" si="7"/>
        <v/>
      </c>
      <c r="AE57" t="str">
        <f t="shared" si="7"/>
        <v/>
      </c>
      <c r="AG57" t="str">
        <f t="shared" si="6"/>
        <v/>
      </c>
      <c r="AH57" t="str">
        <f t="shared" si="6"/>
        <v/>
      </c>
      <c r="AI57" t="str">
        <f t="shared" si="6"/>
        <v/>
      </c>
      <c r="AJ57" t="str">
        <f t="shared" si="6"/>
        <v/>
      </c>
    </row>
    <row r="58" spans="27:36">
      <c r="AA58" t="str">
        <f>TEXT(基本資料!$N$7,"00-")&amp;TEXT(ROW()-48,"00")</f>
        <v>14-10</v>
      </c>
      <c r="AB58" t="str">
        <f t="shared" si="7"/>
        <v/>
      </c>
      <c r="AC58" t="str">
        <f t="shared" si="7"/>
        <v/>
      </c>
      <c r="AD58" t="str">
        <f t="shared" si="7"/>
        <v/>
      </c>
      <c r="AE58" t="str">
        <f t="shared" si="7"/>
        <v/>
      </c>
      <c r="AG58" t="str">
        <f t="shared" si="6"/>
        <v/>
      </c>
      <c r="AH58" t="str">
        <f t="shared" si="6"/>
        <v/>
      </c>
      <c r="AI58" t="str">
        <f t="shared" si="6"/>
        <v/>
      </c>
      <c r="AJ58" t="str">
        <f t="shared" si="6"/>
        <v/>
      </c>
    </row>
    <row r="59" spans="27:36">
      <c r="AA59" t="str">
        <f>TEXT(基本資料!$N$7,"00-")&amp;TEXT(ROW()-48,"00")</f>
        <v>14-11</v>
      </c>
      <c r="AB59" t="str">
        <f t="shared" si="7"/>
        <v/>
      </c>
      <c r="AC59" t="str">
        <f t="shared" si="7"/>
        <v/>
      </c>
      <c r="AD59" t="str">
        <f t="shared" si="7"/>
        <v/>
      </c>
      <c r="AE59" t="str">
        <f t="shared" si="7"/>
        <v/>
      </c>
      <c r="AG59" t="str">
        <f t="shared" si="6"/>
        <v/>
      </c>
      <c r="AH59" t="str">
        <f t="shared" si="6"/>
        <v/>
      </c>
      <c r="AI59" t="str">
        <f t="shared" si="6"/>
        <v/>
      </c>
      <c r="AJ59" t="str">
        <f t="shared" si="6"/>
        <v/>
      </c>
    </row>
    <row r="60" spans="27:36">
      <c r="AA60" t="str">
        <f>TEXT(基本資料!$N$7,"00-")&amp;TEXT(ROW()-48,"00")</f>
        <v>14-12</v>
      </c>
      <c r="AB60" t="str">
        <f t="shared" si="7"/>
        <v/>
      </c>
      <c r="AC60" t="str">
        <f t="shared" si="7"/>
        <v/>
      </c>
      <c r="AD60" t="str">
        <f t="shared" si="7"/>
        <v/>
      </c>
      <c r="AE60" t="str">
        <f t="shared" si="7"/>
        <v/>
      </c>
      <c r="AG60" t="str">
        <f t="shared" si="6"/>
        <v/>
      </c>
      <c r="AH60" t="str">
        <f t="shared" si="6"/>
        <v/>
      </c>
      <c r="AI60" t="str">
        <f t="shared" si="6"/>
        <v/>
      </c>
      <c r="AJ60" t="str">
        <f t="shared" si="6"/>
        <v/>
      </c>
    </row>
    <row r="61" spans="27:36">
      <c r="AA61" t="str">
        <f>TEXT(基本資料!$N$7,"00-")&amp;TEXT(ROW()-48,"00")</f>
        <v>14-13</v>
      </c>
      <c r="AB61" t="str">
        <f t="shared" si="7"/>
        <v/>
      </c>
      <c r="AC61" t="str">
        <f t="shared" si="7"/>
        <v/>
      </c>
      <c r="AD61" t="str">
        <f t="shared" si="7"/>
        <v/>
      </c>
      <c r="AE61" t="str">
        <f t="shared" si="7"/>
        <v/>
      </c>
      <c r="AG61" t="str">
        <f t="shared" si="6"/>
        <v/>
      </c>
      <c r="AH61" t="str">
        <f t="shared" si="6"/>
        <v/>
      </c>
      <c r="AI61" t="str">
        <f t="shared" si="6"/>
        <v/>
      </c>
      <c r="AJ61" t="str">
        <f t="shared" si="6"/>
        <v/>
      </c>
    </row>
    <row r="62" spans="27:36">
      <c r="AA62" t="str">
        <f>TEXT(基本資料!$N$7,"00-")&amp;TEXT(ROW()-48,"00")</f>
        <v>14-14</v>
      </c>
      <c r="AB62" t="str">
        <f t="shared" si="7"/>
        <v/>
      </c>
      <c r="AC62" t="str">
        <f t="shared" si="7"/>
        <v/>
      </c>
      <c r="AD62" t="str">
        <f t="shared" si="7"/>
        <v/>
      </c>
      <c r="AE62" t="str">
        <f t="shared" si="7"/>
        <v/>
      </c>
      <c r="AG62" t="str">
        <f t="shared" si="6"/>
        <v/>
      </c>
      <c r="AH62" t="str">
        <f t="shared" si="6"/>
        <v/>
      </c>
      <c r="AI62" t="str">
        <f t="shared" si="6"/>
        <v/>
      </c>
      <c r="AJ62" t="str">
        <f t="shared" si="6"/>
        <v/>
      </c>
    </row>
  </sheetData>
  <sheetProtection password="EB6B" sheet="1" objects="1" scenarios="1"/>
  <mergeCells count="2">
    <mergeCell ref="A1:F1"/>
    <mergeCell ref="A34:F34"/>
  </mergeCells>
  <phoneticPr fontId="1" type="noConversion"/>
  <conditionalFormatting sqref="AB4:AE32">
    <cfRule type="expression" dxfId="3" priority="2">
      <formula>FIND(" ",C4)&gt;6</formula>
    </cfRule>
  </conditionalFormatting>
  <conditionalFormatting sqref="AG4:AJ32">
    <cfRule type="expression" dxfId="2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3"/>
  <sheetViews>
    <sheetView tabSelected="1" workbookViewId="0">
      <selection activeCell="D11" sqref="D11"/>
    </sheetView>
  </sheetViews>
  <sheetFormatPr defaultRowHeight="16.5"/>
  <cols>
    <col min="1" max="1" width="9.5" bestFit="1" customWidth="1"/>
    <col min="2" max="2" width="6" customWidth="1"/>
    <col min="3" max="6" width="22.625" customWidth="1"/>
  </cols>
  <sheetData>
    <row r="1" spans="1:36" ht="54" customHeight="1">
      <c r="A1" s="141" t="str">
        <f>'5月05日'!A1:F1</f>
        <v>渣打全國業餘高爾夫2015年5月份北區分區月賽</v>
      </c>
      <c r="B1" s="141"/>
      <c r="C1" s="141"/>
      <c r="D1" s="141"/>
      <c r="E1" s="141"/>
      <c r="F1" s="141"/>
      <c r="H1" s="19">
        <f>120-COUNTBLANK(C4:F33)</f>
        <v>57</v>
      </c>
    </row>
    <row r="2" spans="1:36" ht="20.25" thickBot="1">
      <c r="A2" s="22" t="str">
        <f>'5月05日'!A2</f>
        <v>地點：老爺關西高爾夫俱樂部</v>
      </c>
      <c r="B2" s="22"/>
      <c r="C2" s="22"/>
      <c r="D2" s="23" t="s">
        <v>10</v>
      </c>
      <c r="E2" s="22"/>
      <c r="F2" s="76">
        <f>'5月07日'!F2+1</f>
        <v>42132</v>
      </c>
    </row>
    <row r="3" spans="1:36" ht="17.25" thickBot="1">
      <c r="A3" s="1" t="s">
        <v>6</v>
      </c>
      <c r="B3" s="2" t="s">
        <v>7</v>
      </c>
      <c r="C3" s="2" t="s">
        <v>1</v>
      </c>
      <c r="D3" s="2" t="s">
        <v>1</v>
      </c>
      <c r="E3" s="2" t="s">
        <v>1</v>
      </c>
      <c r="F3" s="3" t="s">
        <v>1</v>
      </c>
    </row>
    <row r="4" spans="1:36" ht="18.75">
      <c r="A4" s="4" t="s">
        <v>34</v>
      </c>
      <c r="B4" s="5">
        <v>0.25</v>
      </c>
      <c r="C4" s="12" t="s">
        <v>278</v>
      </c>
      <c r="D4" s="12" t="s">
        <v>279</v>
      </c>
      <c r="E4" s="12" t="s">
        <v>280</v>
      </c>
      <c r="F4" s="13" t="s">
        <v>281</v>
      </c>
      <c r="AA4" t="str">
        <f>"Out-"&amp;TEXT(ROW()-3,"00")</f>
        <v>Out-01</v>
      </c>
      <c r="AB4" t="str">
        <f t="shared" ref="AB4:AE33" si="0">IF(ISNA(VLOOKUP($AA4,$A$4:$F$32,COLUMN()-25,FALSE)),"",VLOOKUP($AA4,$A$4:$F$32,COLUMN()-25,FALSE))</f>
        <v>陳文芸  女Ｂ  96 桿</v>
      </c>
      <c r="AC4" t="str">
        <f t="shared" si="0"/>
        <v>楊亞賓  女Ｂ  97 桿</v>
      </c>
      <c r="AD4" t="str">
        <f t="shared" si="0"/>
        <v>賴思彤  女Ｂ  100 桿</v>
      </c>
      <c r="AE4" t="str">
        <f t="shared" si="0"/>
        <v>洪珮綺  女Ｂ  106 桿</v>
      </c>
      <c r="AG4" t="str">
        <f>IF(OR(AB4="",ISERROR(AB4)),"",LEFT(AB4,FIND(" ",AB4)-1))</f>
        <v>陳文芸</v>
      </c>
      <c r="AH4" t="str">
        <f t="shared" ref="AH4:AJ19" si="1">IF(OR(AC4="",ISERROR(AC4)),"",LEFT(AC4,FIND(" ",AC4)-1))</f>
        <v>楊亞賓</v>
      </c>
      <c r="AI4" t="str">
        <f t="shared" si="1"/>
        <v>賴思彤</v>
      </c>
      <c r="AJ4" t="str">
        <f t="shared" si="1"/>
        <v>洪珮綺</v>
      </c>
    </row>
    <row r="5" spans="1:36" ht="18.75">
      <c r="A5" s="9" t="s">
        <v>35</v>
      </c>
      <c r="B5" s="10">
        <v>0.25624999999999998</v>
      </c>
      <c r="C5" s="11" t="s">
        <v>282</v>
      </c>
      <c r="D5" s="11" t="s">
        <v>283</v>
      </c>
      <c r="E5" s="12" t="s">
        <v>284</v>
      </c>
      <c r="F5" s="13" t="s">
        <v>285</v>
      </c>
      <c r="AA5" t="str">
        <f t="shared" ref="AA5:AA18" si="2">"Out-"&amp;TEXT(ROW()-3,"00")</f>
        <v>Out-02</v>
      </c>
      <c r="AB5" t="str">
        <f t="shared" si="0"/>
        <v>戴佑珊  女Ｂ  89 桿</v>
      </c>
      <c r="AC5" t="str">
        <f t="shared" si="0"/>
        <v>楊棋文  女Ｂ  89 桿</v>
      </c>
      <c r="AD5" t="str">
        <f t="shared" si="0"/>
        <v>陳葶伃  女Ｂ  90 桿</v>
      </c>
      <c r="AE5" t="str">
        <f t="shared" si="0"/>
        <v>曾　楨  女Ｂ  95 桿</v>
      </c>
      <c r="AG5" t="str">
        <f t="shared" ref="AG5:AJ32" si="3">IF(OR(AB5="",ISERROR(AB5)),"",LEFT(AB5,FIND(" ",AB5)-1))</f>
        <v>戴佑珊</v>
      </c>
      <c r="AH5" t="str">
        <f t="shared" si="1"/>
        <v>楊棋文</v>
      </c>
      <c r="AI5" t="str">
        <f t="shared" si="1"/>
        <v>陳葶伃</v>
      </c>
      <c r="AJ5" t="str">
        <f t="shared" si="1"/>
        <v>曾　楨</v>
      </c>
    </row>
    <row r="6" spans="1:36" ht="18.75">
      <c r="A6" s="9" t="s">
        <v>36</v>
      </c>
      <c r="B6" s="10">
        <v>0.26249999999999996</v>
      </c>
      <c r="C6" s="11" t="s">
        <v>286</v>
      </c>
      <c r="D6" s="11" t="s">
        <v>287</v>
      </c>
      <c r="E6" s="12" t="s">
        <v>288</v>
      </c>
      <c r="F6" s="13" t="s">
        <v>289</v>
      </c>
      <c r="AA6" t="str">
        <f t="shared" si="2"/>
        <v>Out-03</v>
      </c>
      <c r="AB6" t="str">
        <f t="shared" si="0"/>
        <v>陳姿凝  女Ｂ  83 桿</v>
      </c>
      <c r="AC6" t="str">
        <f t="shared" si="0"/>
        <v>劉可艾  女Ｂ  84 桿</v>
      </c>
      <c r="AD6" t="str">
        <f t="shared" si="0"/>
        <v>詹芷綺  女Ｂ  85 桿</v>
      </c>
      <c r="AE6" t="str">
        <f t="shared" si="0"/>
        <v>陳奕融  女Ｂ  86 桿</v>
      </c>
      <c r="AG6" t="str">
        <f t="shared" si="3"/>
        <v>陳姿凝</v>
      </c>
      <c r="AH6" t="str">
        <f t="shared" si="1"/>
        <v>劉可艾</v>
      </c>
      <c r="AI6" t="str">
        <f t="shared" si="1"/>
        <v>詹芷綺</v>
      </c>
      <c r="AJ6" t="str">
        <f t="shared" si="1"/>
        <v>陳奕融</v>
      </c>
    </row>
    <row r="7" spans="1:36" ht="18.75">
      <c r="A7" s="9" t="s">
        <v>37</v>
      </c>
      <c r="B7" s="10">
        <v>0.26874999999999993</v>
      </c>
      <c r="C7" s="11" t="s">
        <v>290</v>
      </c>
      <c r="D7" s="11" t="s">
        <v>291</v>
      </c>
      <c r="E7" s="12" t="s">
        <v>292</v>
      </c>
      <c r="F7" s="13" t="s">
        <v>293</v>
      </c>
      <c r="AA7" t="str">
        <f t="shared" si="2"/>
        <v>Out-04</v>
      </c>
      <c r="AB7" t="str">
        <f t="shared" si="0"/>
        <v>黃郁評  女Ｂ  71 桿</v>
      </c>
      <c r="AC7" t="str">
        <f t="shared" si="0"/>
        <v>張子怡  女Ｂ  76 桿</v>
      </c>
      <c r="AD7" t="str">
        <f t="shared" si="0"/>
        <v>林家榆  女Ｂ  77 桿</v>
      </c>
      <c r="AE7" t="str">
        <f t="shared" si="0"/>
        <v>周翊庭  女Ｂ  79 桿</v>
      </c>
      <c r="AG7" t="str">
        <f t="shared" si="3"/>
        <v>黃郁評</v>
      </c>
      <c r="AH7" t="str">
        <f t="shared" si="1"/>
        <v>張子怡</v>
      </c>
      <c r="AI7" t="str">
        <f t="shared" si="1"/>
        <v>林家榆</v>
      </c>
      <c r="AJ7" t="str">
        <f t="shared" si="1"/>
        <v>周翊庭</v>
      </c>
    </row>
    <row r="8" spans="1:36" ht="18.75">
      <c r="A8" s="9" t="s">
        <v>38</v>
      </c>
      <c r="B8" s="10">
        <v>0.27499999999999991</v>
      </c>
      <c r="C8" s="11" t="s">
        <v>294</v>
      </c>
      <c r="D8" s="12" t="s">
        <v>295</v>
      </c>
      <c r="E8" s="12" t="s">
        <v>296</v>
      </c>
      <c r="F8" s="25" t="s">
        <v>9</v>
      </c>
      <c r="AA8" t="str">
        <f t="shared" si="2"/>
        <v>Out-05</v>
      </c>
      <c r="AB8" t="str">
        <f t="shared" si="0"/>
        <v>黃至謙  男Ｂ  110 桿</v>
      </c>
      <c r="AC8" t="str">
        <f t="shared" si="0"/>
        <v>殷　毅  男Ｂ  110 桿</v>
      </c>
      <c r="AD8" t="str">
        <f t="shared" si="0"/>
        <v>丁桓宇  男Ｂ  112 桿</v>
      </c>
      <c r="AE8" t="str">
        <f t="shared" si="0"/>
        <v/>
      </c>
      <c r="AG8" t="str">
        <f t="shared" si="3"/>
        <v>黃至謙</v>
      </c>
      <c r="AH8" t="str">
        <f t="shared" si="1"/>
        <v>殷　毅</v>
      </c>
      <c r="AI8" t="str">
        <f t="shared" si="1"/>
        <v>丁桓宇</v>
      </c>
      <c r="AJ8" t="str">
        <f t="shared" si="1"/>
        <v/>
      </c>
    </row>
    <row r="9" spans="1:36" ht="18.75">
      <c r="A9" s="9" t="s">
        <v>39</v>
      </c>
      <c r="B9" s="10">
        <v>0.28124999999999989</v>
      </c>
      <c r="C9" s="12" t="s">
        <v>297</v>
      </c>
      <c r="D9" s="12" t="s">
        <v>298</v>
      </c>
      <c r="E9" s="11" t="s">
        <v>299</v>
      </c>
      <c r="F9" s="25" t="s">
        <v>9</v>
      </c>
      <c r="AA9" t="str">
        <f t="shared" si="2"/>
        <v>Out-06</v>
      </c>
      <c r="AB9" t="str">
        <f t="shared" si="0"/>
        <v>劉相閎  男Ｂ  101 桿</v>
      </c>
      <c r="AC9" t="str">
        <f t="shared" si="0"/>
        <v>林硯聰  男Ｂ  105 桿</v>
      </c>
      <c r="AD9" t="str">
        <f t="shared" si="0"/>
        <v>廖子邦  男Ｂ  109 桿</v>
      </c>
      <c r="AE9" t="str">
        <f t="shared" si="0"/>
        <v/>
      </c>
      <c r="AG9" t="str">
        <f t="shared" si="3"/>
        <v>劉相閎</v>
      </c>
      <c r="AH9" t="str">
        <f t="shared" si="1"/>
        <v>林硯聰</v>
      </c>
      <c r="AI9" t="str">
        <f t="shared" si="1"/>
        <v>廖子邦</v>
      </c>
      <c r="AJ9" t="str">
        <f t="shared" si="1"/>
        <v/>
      </c>
    </row>
    <row r="10" spans="1:36" ht="18.75">
      <c r="A10" s="9" t="s">
        <v>137</v>
      </c>
      <c r="B10" s="10">
        <v>0.28749999999999987</v>
      </c>
      <c r="C10" s="11" t="s">
        <v>300</v>
      </c>
      <c r="D10" s="11" t="s">
        <v>301</v>
      </c>
      <c r="E10" s="12" t="s">
        <v>302</v>
      </c>
      <c r="F10" s="25" t="s">
        <v>9</v>
      </c>
      <c r="AA10" t="str">
        <f t="shared" si="2"/>
        <v>Out-07</v>
      </c>
      <c r="AB10" t="str">
        <f t="shared" si="0"/>
        <v>黃言奕  男Ｂ  93 桿</v>
      </c>
      <c r="AC10" t="str">
        <f t="shared" si="0"/>
        <v>詹亞維  男Ｂ  94 桿</v>
      </c>
      <c r="AD10" t="str">
        <f t="shared" si="0"/>
        <v>陳科壹  男Ｂ  98 桿</v>
      </c>
      <c r="AE10" t="str">
        <f t="shared" si="0"/>
        <v/>
      </c>
      <c r="AG10" t="str">
        <f t="shared" si="3"/>
        <v>黃言奕</v>
      </c>
      <c r="AH10" t="str">
        <f t="shared" si="1"/>
        <v>詹亞維</v>
      </c>
      <c r="AI10" t="str">
        <f t="shared" si="1"/>
        <v>陳科壹</v>
      </c>
      <c r="AJ10" t="str">
        <f t="shared" si="1"/>
        <v/>
      </c>
    </row>
    <row r="11" spans="1:36" ht="18.75">
      <c r="A11" s="9" t="s">
        <v>138</v>
      </c>
      <c r="B11" s="10">
        <v>0.29374999999999984</v>
      </c>
      <c r="C11" s="11" t="s">
        <v>303</v>
      </c>
      <c r="D11" s="11" t="s">
        <v>304</v>
      </c>
      <c r="E11" s="12" t="s">
        <v>305</v>
      </c>
      <c r="F11" s="25" t="s">
        <v>306</v>
      </c>
      <c r="AA11" t="str">
        <f t="shared" si="2"/>
        <v>Out-08</v>
      </c>
      <c r="AB11" t="str">
        <f t="shared" si="0"/>
        <v>楊子賢  男Ｂ  89 桿</v>
      </c>
      <c r="AC11" t="str">
        <f t="shared" si="0"/>
        <v>廖家呈  男Ｂ  90 桿</v>
      </c>
      <c r="AD11" t="str">
        <f t="shared" si="0"/>
        <v>周雨農  男Ｂ  92 桿</v>
      </c>
      <c r="AE11" t="str">
        <f t="shared" si="0"/>
        <v>孟繁揚  男Ｂ  92 桿</v>
      </c>
      <c r="AG11" t="str">
        <f t="shared" si="3"/>
        <v>楊子賢</v>
      </c>
      <c r="AH11" t="str">
        <f t="shared" si="1"/>
        <v>廖家呈</v>
      </c>
      <c r="AI11" t="str">
        <f t="shared" si="1"/>
        <v>周雨農</v>
      </c>
      <c r="AJ11" t="str">
        <f t="shared" si="1"/>
        <v>孟繁揚</v>
      </c>
    </row>
    <row r="12" spans="1:36" ht="18.75">
      <c r="A12" s="9" t="s">
        <v>40</v>
      </c>
      <c r="B12" s="10">
        <v>0.25</v>
      </c>
      <c r="C12" s="11" t="s">
        <v>307</v>
      </c>
      <c r="D12" s="11" t="s">
        <v>308</v>
      </c>
      <c r="E12" s="12" t="s">
        <v>309</v>
      </c>
      <c r="F12" s="25" t="s">
        <v>310</v>
      </c>
      <c r="AA12" t="str">
        <f t="shared" si="2"/>
        <v>Out-09</v>
      </c>
      <c r="AB12" t="str">
        <f t="shared" si="0"/>
        <v/>
      </c>
      <c r="AC12" t="str">
        <f t="shared" si="0"/>
        <v/>
      </c>
      <c r="AD12" t="str">
        <f t="shared" si="0"/>
        <v/>
      </c>
      <c r="AE12" t="str">
        <f t="shared" si="0"/>
        <v/>
      </c>
      <c r="AG12" t="str">
        <f t="shared" si="3"/>
        <v/>
      </c>
      <c r="AH12" t="str">
        <f t="shared" si="1"/>
        <v/>
      </c>
      <c r="AI12" t="str">
        <f t="shared" si="1"/>
        <v/>
      </c>
      <c r="AJ12" t="str">
        <f t="shared" si="1"/>
        <v/>
      </c>
    </row>
    <row r="13" spans="1:36" ht="18.75">
      <c r="A13" s="9" t="s">
        <v>41</v>
      </c>
      <c r="B13" s="10">
        <v>0.25624999999999998</v>
      </c>
      <c r="C13" s="24" t="s">
        <v>311</v>
      </c>
      <c r="D13" s="11" t="s">
        <v>312</v>
      </c>
      <c r="E13" s="12" t="s">
        <v>313</v>
      </c>
      <c r="F13" s="25" t="s">
        <v>314</v>
      </c>
      <c r="AA13" t="str">
        <f t="shared" si="2"/>
        <v>Out-10</v>
      </c>
      <c r="AB13" t="str">
        <f t="shared" si="0"/>
        <v/>
      </c>
      <c r="AC13" t="str">
        <f t="shared" si="0"/>
        <v/>
      </c>
      <c r="AD13" t="str">
        <f t="shared" si="0"/>
        <v/>
      </c>
      <c r="AE13" t="str">
        <f t="shared" si="0"/>
        <v/>
      </c>
      <c r="AG13" t="str">
        <f t="shared" si="3"/>
        <v/>
      </c>
      <c r="AH13" t="str">
        <f t="shared" si="1"/>
        <v/>
      </c>
      <c r="AI13" t="str">
        <f t="shared" si="1"/>
        <v/>
      </c>
      <c r="AJ13" t="str">
        <f t="shared" si="1"/>
        <v/>
      </c>
    </row>
    <row r="14" spans="1:36" ht="18.75">
      <c r="A14" s="9" t="s">
        <v>42</v>
      </c>
      <c r="B14" s="10">
        <v>0.26249999999999996</v>
      </c>
      <c r="C14" s="11" t="s">
        <v>315</v>
      </c>
      <c r="D14" s="11" t="s">
        <v>316</v>
      </c>
      <c r="E14" s="12" t="s">
        <v>317</v>
      </c>
      <c r="F14" s="25" t="s">
        <v>318</v>
      </c>
      <c r="AA14" t="str">
        <f t="shared" si="2"/>
        <v>Out-11</v>
      </c>
      <c r="AB14" t="str">
        <f t="shared" si="0"/>
        <v/>
      </c>
      <c r="AC14" t="str">
        <f t="shared" si="0"/>
        <v/>
      </c>
      <c r="AD14" t="str">
        <f t="shared" si="0"/>
        <v/>
      </c>
      <c r="AE14" t="str">
        <f t="shared" si="0"/>
        <v/>
      </c>
      <c r="AG14" t="str">
        <f t="shared" si="3"/>
        <v/>
      </c>
      <c r="AH14" t="str">
        <f t="shared" si="1"/>
        <v/>
      </c>
      <c r="AI14" t="str">
        <f t="shared" si="1"/>
        <v/>
      </c>
      <c r="AJ14" t="str">
        <f t="shared" si="1"/>
        <v/>
      </c>
    </row>
    <row r="15" spans="1:36" ht="18.75">
      <c r="A15" s="9" t="s">
        <v>43</v>
      </c>
      <c r="B15" s="10">
        <v>0.26874999999999993</v>
      </c>
      <c r="C15" s="11" t="s">
        <v>319</v>
      </c>
      <c r="D15" s="11" t="s">
        <v>320</v>
      </c>
      <c r="E15" s="12" t="s">
        <v>321</v>
      </c>
      <c r="F15" s="25" t="s">
        <v>322</v>
      </c>
      <c r="AA15" t="str">
        <f t="shared" si="2"/>
        <v>Out-12</v>
      </c>
      <c r="AB15" t="str">
        <f t="shared" si="0"/>
        <v/>
      </c>
      <c r="AC15" t="str">
        <f t="shared" si="0"/>
        <v/>
      </c>
      <c r="AD15" t="str">
        <f t="shared" si="0"/>
        <v/>
      </c>
      <c r="AE15" t="str">
        <f t="shared" si="0"/>
        <v/>
      </c>
      <c r="AG15" t="str">
        <f t="shared" si="3"/>
        <v/>
      </c>
      <c r="AH15" t="str">
        <f t="shared" si="1"/>
        <v/>
      </c>
      <c r="AI15" t="str">
        <f t="shared" si="1"/>
        <v/>
      </c>
      <c r="AJ15" t="str">
        <f t="shared" si="1"/>
        <v/>
      </c>
    </row>
    <row r="16" spans="1:36" ht="18.75">
      <c r="A16" s="9" t="s">
        <v>44</v>
      </c>
      <c r="B16" s="10">
        <v>0.27499999999999991</v>
      </c>
      <c r="C16" s="11" t="s">
        <v>323</v>
      </c>
      <c r="D16" s="11" t="s">
        <v>324</v>
      </c>
      <c r="E16" s="12" t="s">
        <v>325</v>
      </c>
      <c r="F16" s="13" t="s">
        <v>326</v>
      </c>
      <c r="AA16" t="str">
        <f t="shared" si="2"/>
        <v>Out-13</v>
      </c>
      <c r="AB16" t="str">
        <f t="shared" si="0"/>
        <v/>
      </c>
      <c r="AC16" t="str">
        <f t="shared" si="0"/>
        <v/>
      </c>
      <c r="AD16" t="str">
        <f t="shared" si="0"/>
        <v/>
      </c>
      <c r="AE16" t="str">
        <f t="shared" si="0"/>
        <v/>
      </c>
      <c r="AG16" t="str">
        <f t="shared" si="3"/>
        <v/>
      </c>
      <c r="AH16" t="str">
        <f t="shared" si="1"/>
        <v/>
      </c>
      <c r="AI16" t="str">
        <f t="shared" si="1"/>
        <v/>
      </c>
      <c r="AJ16" t="str">
        <f t="shared" si="1"/>
        <v/>
      </c>
    </row>
    <row r="17" spans="1:36" ht="18.75">
      <c r="A17" s="9" t="s">
        <v>45</v>
      </c>
      <c r="B17" s="10">
        <v>0.28124999999999989</v>
      </c>
      <c r="C17" s="11" t="s">
        <v>327</v>
      </c>
      <c r="D17" s="11" t="s">
        <v>328</v>
      </c>
      <c r="E17" s="12" t="s">
        <v>329</v>
      </c>
      <c r="F17" s="13" t="s">
        <v>330</v>
      </c>
      <c r="AA17" t="str">
        <f t="shared" si="2"/>
        <v>Out-14</v>
      </c>
      <c r="AB17" t="str">
        <f t="shared" si="0"/>
        <v/>
      </c>
      <c r="AC17" t="str">
        <f t="shared" si="0"/>
        <v/>
      </c>
      <c r="AD17" t="str">
        <f t="shared" si="0"/>
        <v/>
      </c>
      <c r="AE17" t="str">
        <f t="shared" si="0"/>
        <v/>
      </c>
      <c r="AG17" t="str">
        <f t="shared" si="3"/>
        <v/>
      </c>
      <c r="AH17" t="str">
        <f t="shared" si="1"/>
        <v/>
      </c>
      <c r="AI17" t="str">
        <f t="shared" si="1"/>
        <v/>
      </c>
      <c r="AJ17" t="str">
        <f t="shared" si="1"/>
        <v/>
      </c>
    </row>
    <row r="18" spans="1:36" ht="18.75">
      <c r="A18" s="9" t="s">
        <v>123</v>
      </c>
      <c r="B18" s="10">
        <v>0.28749999999999987</v>
      </c>
      <c r="C18" s="12" t="s">
        <v>334</v>
      </c>
      <c r="D18" s="12" t="s">
        <v>331</v>
      </c>
      <c r="E18" s="12" t="s">
        <v>332</v>
      </c>
      <c r="F18" s="13" t="s">
        <v>333</v>
      </c>
      <c r="AA18" t="str">
        <f t="shared" si="2"/>
        <v>Out-15</v>
      </c>
      <c r="AB18" t="str">
        <f t="shared" si="0"/>
        <v/>
      </c>
      <c r="AC18" t="str">
        <f t="shared" si="0"/>
        <v/>
      </c>
      <c r="AD18" t="str">
        <f t="shared" si="0"/>
        <v/>
      </c>
      <c r="AE18" t="str">
        <f t="shared" si="0"/>
        <v/>
      </c>
      <c r="AG18" t="str">
        <f t="shared" si="3"/>
        <v/>
      </c>
      <c r="AH18" t="str">
        <f t="shared" si="1"/>
        <v/>
      </c>
      <c r="AI18" t="str">
        <f t="shared" si="1"/>
        <v/>
      </c>
      <c r="AJ18" t="str">
        <f t="shared" si="1"/>
        <v/>
      </c>
    </row>
    <row r="19" spans="1:36" ht="18.75">
      <c r="A19" s="9"/>
      <c r="B19" s="10"/>
      <c r="C19" s="11" t="s">
        <v>9</v>
      </c>
      <c r="D19" s="11" t="s">
        <v>9</v>
      </c>
      <c r="E19" s="12" t="s">
        <v>9</v>
      </c>
      <c r="F19" s="13" t="s">
        <v>9</v>
      </c>
      <c r="AA19" t="str">
        <f>"In-"&amp;TEXT(ROW()-18,"00")</f>
        <v>In-01</v>
      </c>
      <c r="AB19" t="str">
        <f t="shared" si="0"/>
        <v>馮冠湧  男Ｂ  86 桿</v>
      </c>
      <c r="AC19" t="str">
        <f t="shared" si="0"/>
        <v>黃承瀚  男Ｂ  86 桿</v>
      </c>
      <c r="AD19" t="str">
        <f t="shared" si="0"/>
        <v>郭傳良  男Ｂ  86 桿</v>
      </c>
      <c r="AE19" t="str">
        <f t="shared" si="0"/>
        <v>黃而夫  男Ｂ  88 桿</v>
      </c>
      <c r="AG19" t="str">
        <f t="shared" si="3"/>
        <v>馮冠湧</v>
      </c>
      <c r="AH19" t="str">
        <f t="shared" si="1"/>
        <v>黃承瀚</v>
      </c>
      <c r="AI19" t="str">
        <f t="shared" si="1"/>
        <v>郭傳良</v>
      </c>
      <c r="AJ19" t="str">
        <f t="shared" si="1"/>
        <v>黃而夫</v>
      </c>
    </row>
    <row r="20" spans="1:36" ht="18.75">
      <c r="A20" s="9"/>
      <c r="B20" s="10"/>
      <c r="C20" s="12"/>
      <c r="D20" s="12"/>
      <c r="E20" s="12"/>
      <c r="F20" s="13"/>
      <c r="AA20" t="str">
        <f t="shared" ref="AA20:AA33" si="4">"In-"&amp;TEXT(ROW()-18,"00")</f>
        <v>In-02</v>
      </c>
      <c r="AB20" t="str">
        <f t="shared" si="0"/>
        <v>潘繹凱  男Ｂ  84 桿</v>
      </c>
      <c r="AC20" t="str">
        <f t="shared" si="0"/>
        <v>楊英翰  男Ｂ  85 桿</v>
      </c>
      <c r="AD20" t="str">
        <f t="shared" si="0"/>
        <v>洪棋剴  男Ｂ  86 桿</v>
      </c>
      <c r="AE20" t="str">
        <f t="shared" si="0"/>
        <v>鄧庭皓  男Ｂ  86 桿</v>
      </c>
      <c r="AG20" t="str">
        <f t="shared" si="3"/>
        <v>潘繹凱</v>
      </c>
      <c r="AH20" t="str">
        <f t="shared" si="3"/>
        <v>楊英翰</v>
      </c>
      <c r="AI20" t="str">
        <f t="shared" si="3"/>
        <v>洪棋剴</v>
      </c>
      <c r="AJ20" t="str">
        <f t="shared" si="3"/>
        <v>鄧庭皓</v>
      </c>
    </row>
    <row r="21" spans="1:36" ht="18.75">
      <c r="A21" s="9"/>
      <c r="B21" s="10"/>
      <c r="C21" s="12"/>
      <c r="D21" s="12"/>
      <c r="E21" s="12"/>
      <c r="F21" s="13"/>
      <c r="AA21" t="str">
        <f t="shared" si="4"/>
        <v>In-03</v>
      </c>
      <c r="AB21" t="str">
        <f t="shared" si="0"/>
        <v>葉佳胤  男Ｂ  82 桿</v>
      </c>
      <c r="AC21" t="str">
        <f t="shared" si="0"/>
        <v>徐兆維  男Ｂ  83 桿</v>
      </c>
      <c r="AD21" t="str">
        <f t="shared" si="0"/>
        <v>陳頎森  男Ｂ  83 桿</v>
      </c>
      <c r="AE21" t="str">
        <f t="shared" si="0"/>
        <v>林凡皓  男Ｂ  83 桿</v>
      </c>
      <c r="AG21" t="str">
        <f t="shared" si="3"/>
        <v>葉佳胤</v>
      </c>
      <c r="AH21" t="str">
        <f t="shared" si="3"/>
        <v>徐兆維</v>
      </c>
      <c r="AI21" t="str">
        <f t="shared" si="3"/>
        <v>陳頎森</v>
      </c>
      <c r="AJ21" t="str">
        <f t="shared" si="3"/>
        <v>林凡皓</v>
      </c>
    </row>
    <row r="22" spans="1:36" ht="18.75">
      <c r="A22" s="9"/>
      <c r="B22" s="10"/>
      <c r="C22" s="12"/>
      <c r="D22" s="12"/>
      <c r="E22" s="12"/>
      <c r="F22" s="13"/>
      <c r="AA22" t="str">
        <f t="shared" si="4"/>
        <v>In-04</v>
      </c>
      <c r="AB22" t="str">
        <f t="shared" si="0"/>
        <v>林銓泰  男Ｂ  80 桿</v>
      </c>
      <c r="AC22" t="str">
        <f t="shared" si="0"/>
        <v>葉佳運  男Ｂ  81 桿</v>
      </c>
      <c r="AD22" t="str">
        <f t="shared" si="0"/>
        <v>陳　澤  男Ｂ  82 桿</v>
      </c>
      <c r="AE22" t="str">
        <f t="shared" si="0"/>
        <v>郭翰農  男Ｂ  82 桿</v>
      </c>
      <c r="AG22" t="str">
        <f t="shared" si="3"/>
        <v>林銓泰</v>
      </c>
      <c r="AH22" t="str">
        <f t="shared" si="3"/>
        <v>葉佳運</v>
      </c>
      <c r="AI22" t="str">
        <f t="shared" si="3"/>
        <v>陳　澤</v>
      </c>
      <c r="AJ22" t="str">
        <f t="shared" si="3"/>
        <v>郭翰農</v>
      </c>
    </row>
    <row r="23" spans="1:36" ht="18.75">
      <c r="A23" s="9"/>
      <c r="B23" s="10"/>
      <c r="C23" s="12"/>
      <c r="D23" s="12"/>
      <c r="E23" s="12"/>
      <c r="F23" s="13"/>
      <c r="AA23" t="str">
        <f t="shared" si="4"/>
        <v>In-05</v>
      </c>
      <c r="AB23" t="str">
        <f t="shared" si="0"/>
        <v>羅政元  男Ｂ  79 桿</v>
      </c>
      <c r="AC23" t="str">
        <f t="shared" si="0"/>
        <v>林紹白  男Ｂ  79 桿</v>
      </c>
      <c r="AD23" t="str">
        <f t="shared" si="0"/>
        <v>佐佐木崇峻  男Ｂ  79 桿</v>
      </c>
      <c r="AE23" t="str">
        <f t="shared" si="0"/>
        <v>李泰翰  男Ｂ  80 桿</v>
      </c>
      <c r="AG23" t="str">
        <f t="shared" si="3"/>
        <v>羅政元</v>
      </c>
      <c r="AH23" t="str">
        <f t="shared" si="3"/>
        <v>林紹白</v>
      </c>
      <c r="AI23" t="str">
        <f t="shared" si="3"/>
        <v>佐佐木崇峻</v>
      </c>
      <c r="AJ23" t="str">
        <f t="shared" si="3"/>
        <v>李泰翰</v>
      </c>
    </row>
    <row r="24" spans="1:36" ht="18.75">
      <c r="A24" s="9"/>
      <c r="B24" s="10"/>
      <c r="C24" s="12"/>
      <c r="D24" s="12"/>
      <c r="E24" s="12"/>
      <c r="F24" s="13"/>
      <c r="AA24" t="str">
        <f t="shared" si="4"/>
        <v>In-06</v>
      </c>
      <c r="AB24" t="str">
        <f t="shared" si="0"/>
        <v>陳霆宇  男Ｂ  78 桿</v>
      </c>
      <c r="AC24" t="str">
        <f t="shared" si="0"/>
        <v>楊凱鈞  男Ｂ  78 桿</v>
      </c>
      <c r="AD24" t="str">
        <f t="shared" si="0"/>
        <v>朱吉莘  男Ｂ  78 桿</v>
      </c>
      <c r="AE24" t="str">
        <f t="shared" si="0"/>
        <v>莊文諺  男Ｂ  79 桿</v>
      </c>
      <c r="AG24" t="str">
        <f t="shared" si="3"/>
        <v>陳霆宇</v>
      </c>
      <c r="AH24" t="str">
        <f t="shared" si="3"/>
        <v>楊凱鈞</v>
      </c>
      <c r="AI24" t="str">
        <f t="shared" si="3"/>
        <v>朱吉莘</v>
      </c>
      <c r="AJ24" t="str">
        <f t="shared" si="3"/>
        <v>莊文諺</v>
      </c>
    </row>
    <row r="25" spans="1:36" ht="18.75">
      <c r="A25" s="9"/>
      <c r="B25" s="10"/>
      <c r="C25" s="12"/>
      <c r="D25" s="12"/>
      <c r="E25" s="12"/>
      <c r="F25" s="13"/>
      <c r="AA25" t="str">
        <f t="shared" si="4"/>
        <v>In-07</v>
      </c>
      <c r="AB25" t="str">
        <f t="shared" si="0"/>
        <v>張庭碩  男Ｂ  71 桿</v>
      </c>
      <c r="AC25" t="str">
        <f t="shared" si="0"/>
        <v>黃至翊  男Ｂ  73 桿</v>
      </c>
      <c r="AD25" t="str">
        <f t="shared" si="0"/>
        <v>許維宸  男Ｂ  76 桿</v>
      </c>
      <c r="AE25" t="str">
        <f t="shared" si="0"/>
        <v>廖崇漢  男Ｂ  77 桿</v>
      </c>
      <c r="AG25" t="str">
        <f t="shared" si="3"/>
        <v>張庭碩</v>
      </c>
      <c r="AH25" t="str">
        <f t="shared" si="3"/>
        <v>黃至翊</v>
      </c>
      <c r="AI25" t="str">
        <f t="shared" si="3"/>
        <v>許維宸</v>
      </c>
      <c r="AJ25" t="str">
        <f t="shared" si="3"/>
        <v>廖崇漢</v>
      </c>
    </row>
    <row r="26" spans="1:36" ht="18.75">
      <c r="A26" s="9"/>
      <c r="B26" s="10"/>
      <c r="C26" s="12"/>
      <c r="D26" s="12"/>
      <c r="E26" s="12"/>
      <c r="F26" s="13"/>
      <c r="AA26" t="str">
        <f t="shared" si="4"/>
        <v>In-08</v>
      </c>
      <c r="AB26" t="str">
        <f t="shared" si="0"/>
        <v/>
      </c>
      <c r="AC26" t="str">
        <f t="shared" si="0"/>
        <v/>
      </c>
      <c r="AD26" t="str">
        <f t="shared" si="0"/>
        <v/>
      </c>
      <c r="AE26" t="str">
        <f t="shared" si="0"/>
        <v/>
      </c>
      <c r="AG26" t="str">
        <f t="shared" si="3"/>
        <v/>
      </c>
      <c r="AH26" t="str">
        <f t="shared" si="3"/>
        <v/>
      </c>
      <c r="AI26" t="str">
        <f t="shared" si="3"/>
        <v/>
      </c>
      <c r="AJ26" t="str">
        <f t="shared" si="3"/>
        <v/>
      </c>
    </row>
    <row r="27" spans="1:36" ht="18.75">
      <c r="A27" s="9"/>
      <c r="B27" s="10"/>
      <c r="C27" s="12"/>
      <c r="D27" s="12"/>
      <c r="E27" s="12"/>
      <c r="F27" s="13"/>
      <c r="AA27" t="str">
        <f t="shared" si="4"/>
        <v>In-09</v>
      </c>
      <c r="AB27" t="str">
        <f t="shared" si="0"/>
        <v/>
      </c>
      <c r="AC27" t="str">
        <f t="shared" si="0"/>
        <v/>
      </c>
      <c r="AD27" t="str">
        <f t="shared" si="0"/>
        <v/>
      </c>
      <c r="AE27" t="str">
        <f t="shared" si="0"/>
        <v/>
      </c>
      <c r="AG27" t="str">
        <f t="shared" si="3"/>
        <v/>
      </c>
      <c r="AH27" t="str">
        <f t="shared" si="3"/>
        <v/>
      </c>
      <c r="AI27" t="str">
        <f t="shared" si="3"/>
        <v/>
      </c>
      <c r="AJ27" t="str">
        <f t="shared" si="3"/>
        <v/>
      </c>
    </row>
    <row r="28" spans="1:36" ht="18.75">
      <c r="A28" s="9"/>
      <c r="B28" s="10"/>
      <c r="C28" s="12"/>
      <c r="D28" s="12"/>
      <c r="E28" s="12"/>
      <c r="F28" s="13"/>
      <c r="AA28" t="str">
        <f t="shared" si="4"/>
        <v>In-10</v>
      </c>
      <c r="AB28" t="str">
        <f t="shared" si="0"/>
        <v/>
      </c>
      <c r="AC28" t="str">
        <f t="shared" si="0"/>
        <v/>
      </c>
      <c r="AD28" t="str">
        <f t="shared" si="0"/>
        <v/>
      </c>
      <c r="AE28" t="str">
        <f t="shared" si="0"/>
        <v/>
      </c>
      <c r="AG28" t="str">
        <f t="shared" si="3"/>
        <v/>
      </c>
      <c r="AH28" t="str">
        <f t="shared" si="3"/>
        <v/>
      </c>
      <c r="AI28" t="str">
        <f t="shared" si="3"/>
        <v/>
      </c>
      <c r="AJ28" t="str">
        <f t="shared" si="3"/>
        <v/>
      </c>
    </row>
    <row r="29" spans="1:36" ht="18.75">
      <c r="A29" s="9"/>
      <c r="B29" s="10"/>
      <c r="C29" s="12"/>
      <c r="D29" s="12"/>
      <c r="E29" s="12"/>
      <c r="F29" s="13"/>
      <c r="AA29" t="str">
        <f t="shared" si="4"/>
        <v>In-11</v>
      </c>
      <c r="AB29" t="str">
        <f t="shared" si="0"/>
        <v/>
      </c>
      <c r="AC29" t="str">
        <f t="shared" si="0"/>
        <v/>
      </c>
      <c r="AD29" t="str">
        <f t="shared" si="0"/>
        <v/>
      </c>
      <c r="AE29" t="str">
        <f t="shared" si="0"/>
        <v/>
      </c>
      <c r="AG29" t="str">
        <f t="shared" si="3"/>
        <v/>
      </c>
      <c r="AH29" t="str">
        <f t="shared" si="3"/>
        <v/>
      </c>
      <c r="AI29" t="str">
        <f t="shared" si="3"/>
        <v/>
      </c>
      <c r="AJ29" t="str">
        <f t="shared" si="3"/>
        <v/>
      </c>
    </row>
    <row r="30" spans="1:36" ht="18.75">
      <c r="A30" s="9"/>
      <c r="B30" s="10"/>
      <c r="C30" s="12"/>
      <c r="D30" s="12"/>
      <c r="E30" s="12"/>
      <c r="F30" s="13"/>
      <c r="AA30" t="str">
        <f t="shared" si="4"/>
        <v>In-12</v>
      </c>
      <c r="AB30" t="str">
        <f t="shared" si="0"/>
        <v/>
      </c>
      <c r="AC30" t="str">
        <f t="shared" si="0"/>
        <v/>
      </c>
      <c r="AD30" t="str">
        <f t="shared" si="0"/>
        <v/>
      </c>
      <c r="AE30" t="str">
        <f t="shared" si="0"/>
        <v/>
      </c>
      <c r="AG30" t="str">
        <f t="shared" si="3"/>
        <v/>
      </c>
      <c r="AH30" t="str">
        <f t="shared" si="3"/>
        <v/>
      </c>
      <c r="AI30" t="str">
        <f t="shared" si="3"/>
        <v/>
      </c>
      <c r="AJ30" t="str">
        <f t="shared" si="3"/>
        <v/>
      </c>
    </row>
    <row r="31" spans="1:36" ht="18.75">
      <c r="A31" s="9"/>
      <c r="B31" s="10"/>
      <c r="C31" s="12"/>
      <c r="D31" s="12"/>
      <c r="E31" s="12"/>
      <c r="F31" s="13"/>
      <c r="AA31" t="str">
        <f t="shared" si="4"/>
        <v>In-13</v>
      </c>
      <c r="AB31" t="str">
        <f t="shared" si="0"/>
        <v/>
      </c>
      <c r="AC31" t="str">
        <f t="shared" si="0"/>
        <v/>
      </c>
      <c r="AD31" t="str">
        <f t="shared" si="0"/>
        <v/>
      </c>
      <c r="AE31" t="str">
        <f t="shared" si="0"/>
        <v/>
      </c>
      <c r="AG31" t="str">
        <f t="shared" si="3"/>
        <v/>
      </c>
      <c r="AH31" t="str">
        <f t="shared" si="3"/>
        <v/>
      </c>
      <c r="AI31" t="str">
        <f t="shared" si="3"/>
        <v/>
      </c>
      <c r="AJ31" t="str">
        <f t="shared" si="3"/>
        <v/>
      </c>
    </row>
    <row r="32" spans="1:36" ht="18.75">
      <c r="A32" s="9"/>
      <c r="B32" s="10"/>
      <c r="C32" s="12"/>
      <c r="D32" s="12"/>
      <c r="E32" s="12"/>
      <c r="F32" s="13"/>
      <c r="AA32" t="str">
        <f t="shared" si="4"/>
        <v>In-14</v>
      </c>
      <c r="AB32" t="str">
        <f t="shared" si="0"/>
        <v/>
      </c>
      <c r="AC32" t="str">
        <f t="shared" si="0"/>
        <v/>
      </c>
      <c r="AD32" t="str">
        <f t="shared" si="0"/>
        <v/>
      </c>
      <c r="AE32" t="str">
        <f t="shared" si="0"/>
        <v/>
      </c>
      <c r="AG32" t="str">
        <f t="shared" si="3"/>
        <v/>
      </c>
      <c r="AH32" t="str">
        <f t="shared" si="3"/>
        <v/>
      </c>
      <c r="AI32" t="str">
        <f t="shared" si="3"/>
        <v/>
      </c>
    </row>
    <row r="33" spans="1:36" ht="19.5" thickBot="1">
      <c r="A33" s="14"/>
      <c r="B33" s="15"/>
      <c r="C33" s="16"/>
      <c r="D33" s="16"/>
      <c r="E33" s="16"/>
      <c r="F33" s="17"/>
      <c r="AA33" t="str">
        <f t="shared" si="4"/>
        <v>In-15</v>
      </c>
      <c r="AB33" t="str">
        <f t="shared" si="0"/>
        <v/>
      </c>
      <c r="AC33" t="str">
        <f t="shared" si="0"/>
        <v/>
      </c>
      <c r="AD33" t="str">
        <f t="shared" si="0"/>
        <v/>
      </c>
      <c r="AE33" t="str">
        <f t="shared" si="0"/>
        <v/>
      </c>
      <c r="AG33" t="str">
        <f>IF(OR(AB33="",ISERROR(AB33)),"",LEFT(AB33,FIND(" ",AB33)-1))</f>
        <v/>
      </c>
      <c r="AH33" t="str">
        <f>IF(OR(AC33="",ISERROR(AC33)),"",LEFT(AC33,FIND(" ",AC33)-1))</f>
        <v/>
      </c>
      <c r="AI33" t="str">
        <f>IF(OR(AD33="",ISERROR(AD33)),"",LEFT(AD33,FIND(" ",AD33)-1))</f>
        <v/>
      </c>
    </row>
    <row r="34" spans="1:36">
      <c r="A34" s="18" t="s">
        <v>8</v>
      </c>
      <c r="B34" s="18"/>
      <c r="C34" s="18"/>
      <c r="D34" s="18"/>
      <c r="E34" s="18"/>
      <c r="F34" s="18"/>
      <c r="AA34" t="str">
        <f>TEXT(基本資料!$M$7,"00-")&amp;TEXT(ROW()-33,"00")</f>
        <v>04-01</v>
      </c>
      <c r="AB34" t="str">
        <f>IF(ISNA(VLOOKUP($AA34,$A$4:$F$33,COLUMN()-25,FALSE)),"",VLOOKUP($AA34,$A$4:$F$33,COLUMN()-25,FALSE))</f>
        <v/>
      </c>
      <c r="AC34" t="str">
        <f>IF(ISNA(VLOOKUP($AA34,$A$4:$F$33,COLUMN()-25,FALSE)),"",VLOOKUP($AA34,$A$4:$F$33,COLUMN()-25,FALSE))</f>
        <v/>
      </c>
      <c r="AD34" t="str">
        <f>IF(ISNA(VLOOKUP($AA34,$A$4:$F$33,COLUMN()-25,FALSE)),"",VLOOKUP($AA34,$A$4:$F$33,COLUMN()-25,FALSE))</f>
        <v/>
      </c>
      <c r="AE34" t="str">
        <f>IF(ISNA(VLOOKUP($AA34,$A$4:$F$33,COLUMN()-25,FALSE)),"",VLOOKUP($AA34,$A$4:$F$33,COLUMN()-25,FALSE))</f>
        <v/>
      </c>
      <c r="AG34" t="str">
        <f t="shared" ref="AG34:AJ63" si="5">IF(OR(AB34="",ISERROR(AB34)),"",LEFT(AB34,FIND(" ",AB34)-1))</f>
        <v/>
      </c>
      <c r="AH34" t="str">
        <f t="shared" si="5"/>
        <v/>
      </c>
      <c r="AI34" t="str">
        <f t="shared" si="5"/>
        <v/>
      </c>
      <c r="AJ34" t="str">
        <f t="shared" si="5"/>
        <v/>
      </c>
    </row>
    <row r="35" spans="1:36" ht="98.45" customHeight="1">
      <c r="A35" s="142" t="s">
        <v>125</v>
      </c>
      <c r="B35" s="142"/>
      <c r="C35" s="142"/>
      <c r="D35" s="142"/>
      <c r="E35" s="142"/>
      <c r="F35" s="142"/>
      <c r="AA35" t="str">
        <f>TEXT(基本資料!$M$7,"00-")&amp;TEXT(ROW()-33,"00")</f>
        <v>04-02</v>
      </c>
      <c r="AB35" t="str">
        <f t="shared" ref="AB35:AE63" si="6">IF(ISNA(VLOOKUP($AA35,$A$4:$F$33,COLUMN()-25,FALSE)),"",VLOOKUP($AA35,$A$4:$F$33,COLUMN()-25,FALSE))</f>
        <v/>
      </c>
      <c r="AC35" t="str">
        <f t="shared" si="6"/>
        <v/>
      </c>
      <c r="AD35" t="str">
        <f t="shared" si="6"/>
        <v/>
      </c>
      <c r="AE35" t="str">
        <f t="shared" si="6"/>
        <v/>
      </c>
      <c r="AG35" t="str">
        <f t="shared" si="5"/>
        <v/>
      </c>
      <c r="AH35" t="str">
        <f t="shared" si="5"/>
        <v/>
      </c>
      <c r="AI35" t="str">
        <f t="shared" si="5"/>
        <v/>
      </c>
      <c r="AJ35" t="str">
        <f t="shared" si="5"/>
        <v/>
      </c>
    </row>
    <row r="36" spans="1:36">
      <c r="AA36" t="str">
        <f>TEXT(基本資料!$M$7,"00-")&amp;TEXT(ROW()-33,"00")</f>
        <v>04-03</v>
      </c>
      <c r="AB36" t="str">
        <f t="shared" si="6"/>
        <v/>
      </c>
      <c r="AC36" t="str">
        <f t="shared" si="6"/>
        <v/>
      </c>
      <c r="AD36" t="str">
        <f t="shared" si="6"/>
        <v/>
      </c>
      <c r="AE36" t="str">
        <f t="shared" si="6"/>
        <v/>
      </c>
      <c r="AG36" t="str">
        <f t="shared" si="5"/>
        <v/>
      </c>
      <c r="AH36" t="str">
        <f t="shared" si="5"/>
        <v/>
      </c>
      <c r="AI36" t="str">
        <f t="shared" si="5"/>
        <v/>
      </c>
      <c r="AJ36" t="str">
        <f t="shared" si="5"/>
        <v/>
      </c>
    </row>
    <row r="37" spans="1:36">
      <c r="AA37" t="str">
        <f>TEXT(基本資料!$M$7,"00-")&amp;TEXT(ROW()-33,"00")</f>
        <v>04-04</v>
      </c>
      <c r="AB37" t="str">
        <f t="shared" si="6"/>
        <v/>
      </c>
      <c r="AC37" t="str">
        <f t="shared" si="6"/>
        <v/>
      </c>
      <c r="AD37" t="str">
        <f t="shared" si="6"/>
        <v/>
      </c>
      <c r="AE37" t="str">
        <f t="shared" si="6"/>
        <v/>
      </c>
      <c r="AG37" t="str">
        <f t="shared" si="5"/>
        <v/>
      </c>
      <c r="AH37" t="str">
        <f t="shared" si="5"/>
        <v/>
      </c>
      <c r="AI37" t="str">
        <f t="shared" si="5"/>
        <v/>
      </c>
      <c r="AJ37" t="str">
        <f t="shared" si="5"/>
        <v/>
      </c>
    </row>
    <row r="38" spans="1:36">
      <c r="AA38" t="str">
        <f>TEXT(基本資料!$M$7,"00-")&amp;TEXT(ROW()-33,"00")</f>
        <v>04-05</v>
      </c>
      <c r="AB38" t="str">
        <f t="shared" si="6"/>
        <v/>
      </c>
      <c r="AC38" t="str">
        <f t="shared" si="6"/>
        <v/>
      </c>
      <c r="AD38" t="str">
        <f t="shared" si="6"/>
        <v/>
      </c>
      <c r="AE38" t="str">
        <f t="shared" si="6"/>
        <v/>
      </c>
      <c r="AG38" t="str">
        <f t="shared" si="5"/>
        <v/>
      </c>
      <c r="AH38" t="str">
        <f t="shared" si="5"/>
        <v/>
      </c>
      <c r="AI38" t="str">
        <f t="shared" si="5"/>
        <v/>
      </c>
      <c r="AJ38" t="str">
        <f t="shared" si="5"/>
        <v/>
      </c>
    </row>
    <row r="39" spans="1:36">
      <c r="AA39" t="str">
        <f>TEXT(基本資料!$M$7,"00-")&amp;TEXT(ROW()-33,"00")</f>
        <v>04-06</v>
      </c>
      <c r="AB39" t="str">
        <f t="shared" si="6"/>
        <v/>
      </c>
      <c r="AC39" t="str">
        <f t="shared" si="6"/>
        <v/>
      </c>
      <c r="AD39" t="str">
        <f t="shared" si="6"/>
        <v/>
      </c>
      <c r="AE39" t="str">
        <f t="shared" si="6"/>
        <v/>
      </c>
      <c r="AG39" t="str">
        <f t="shared" si="5"/>
        <v/>
      </c>
      <c r="AH39" t="str">
        <f t="shared" si="5"/>
        <v/>
      </c>
      <c r="AI39" t="str">
        <f t="shared" si="5"/>
        <v/>
      </c>
      <c r="AJ39" t="str">
        <f t="shared" si="5"/>
        <v/>
      </c>
    </row>
    <row r="40" spans="1:36">
      <c r="AA40" t="str">
        <f>TEXT(基本資料!$M$7,"00-")&amp;TEXT(ROW()-33,"00")</f>
        <v>04-07</v>
      </c>
      <c r="AB40" t="str">
        <f t="shared" si="6"/>
        <v/>
      </c>
      <c r="AC40" t="str">
        <f t="shared" si="6"/>
        <v/>
      </c>
      <c r="AD40" t="str">
        <f t="shared" si="6"/>
        <v/>
      </c>
      <c r="AE40" t="str">
        <f t="shared" si="6"/>
        <v/>
      </c>
      <c r="AG40" t="str">
        <f t="shared" si="5"/>
        <v/>
      </c>
      <c r="AH40" t="str">
        <f t="shared" si="5"/>
        <v/>
      </c>
      <c r="AI40" t="str">
        <f t="shared" si="5"/>
        <v/>
      </c>
      <c r="AJ40" t="str">
        <f t="shared" si="5"/>
        <v/>
      </c>
    </row>
    <row r="41" spans="1:36">
      <c r="AA41" t="str">
        <f>TEXT(基本資料!$M$7,"00-")&amp;TEXT(ROW()-33,"00")</f>
        <v>04-08</v>
      </c>
      <c r="AB41" t="str">
        <f t="shared" si="6"/>
        <v/>
      </c>
      <c r="AC41" t="str">
        <f t="shared" si="6"/>
        <v/>
      </c>
      <c r="AD41" t="str">
        <f t="shared" si="6"/>
        <v/>
      </c>
      <c r="AE41" t="str">
        <f t="shared" si="6"/>
        <v/>
      </c>
      <c r="AG41" t="str">
        <f t="shared" si="5"/>
        <v/>
      </c>
      <c r="AH41" t="str">
        <f t="shared" si="5"/>
        <v/>
      </c>
      <c r="AI41" t="str">
        <f t="shared" si="5"/>
        <v/>
      </c>
      <c r="AJ41" t="str">
        <f t="shared" si="5"/>
        <v/>
      </c>
    </row>
    <row r="42" spans="1:36">
      <c r="AA42" t="str">
        <f>TEXT(基本資料!$M$7,"00-")&amp;TEXT(ROW()-33,"00")</f>
        <v>04-09</v>
      </c>
      <c r="AB42" t="str">
        <f t="shared" si="6"/>
        <v/>
      </c>
      <c r="AC42" t="str">
        <f t="shared" si="6"/>
        <v/>
      </c>
      <c r="AD42" t="str">
        <f t="shared" si="6"/>
        <v/>
      </c>
      <c r="AE42" t="str">
        <f t="shared" si="6"/>
        <v/>
      </c>
      <c r="AG42" t="str">
        <f t="shared" si="5"/>
        <v/>
      </c>
      <c r="AH42" t="str">
        <f t="shared" si="5"/>
        <v/>
      </c>
      <c r="AI42" t="str">
        <f t="shared" si="5"/>
        <v/>
      </c>
      <c r="AJ42" t="str">
        <f t="shared" si="5"/>
        <v/>
      </c>
    </row>
    <row r="43" spans="1:36">
      <c r="AA43" t="str">
        <f>TEXT(基本資料!$M$7,"00-")&amp;TEXT(ROW()-33,"00")</f>
        <v>04-10</v>
      </c>
      <c r="AB43" t="str">
        <f t="shared" si="6"/>
        <v/>
      </c>
      <c r="AC43" t="str">
        <f t="shared" si="6"/>
        <v/>
      </c>
      <c r="AD43" t="str">
        <f t="shared" si="6"/>
        <v/>
      </c>
      <c r="AE43" t="str">
        <f t="shared" si="6"/>
        <v/>
      </c>
      <c r="AG43" t="str">
        <f t="shared" si="5"/>
        <v/>
      </c>
      <c r="AH43" t="str">
        <f t="shared" si="5"/>
        <v/>
      </c>
      <c r="AI43" t="str">
        <f t="shared" si="5"/>
        <v/>
      </c>
      <c r="AJ43" t="str">
        <f t="shared" si="5"/>
        <v/>
      </c>
    </row>
    <row r="44" spans="1:36">
      <c r="AA44" t="str">
        <f>TEXT(基本資料!$M$7,"00-")&amp;TEXT(ROW()-33,"00")</f>
        <v>04-11</v>
      </c>
      <c r="AB44" t="str">
        <f t="shared" si="6"/>
        <v/>
      </c>
      <c r="AC44" t="str">
        <f t="shared" si="6"/>
        <v/>
      </c>
      <c r="AD44" t="str">
        <f t="shared" si="6"/>
        <v/>
      </c>
      <c r="AE44" t="str">
        <f t="shared" si="6"/>
        <v/>
      </c>
      <c r="AG44" t="str">
        <f t="shared" si="5"/>
        <v/>
      </c>
      <c r="AH44" t="str">
        <f t="shared" si="5"/>
        <v/>
      </c>
      <c r="AI44" t="str">
        <f t="shared" si="5"/>
        <v/>
      </c>
      <c r="AJ44" t="str">
        <f t="shared" si="5"/>
        <v/>
      </c>
    </row>
    <row r="45" spans="1:36">
      <c r="AA45" t="str">
        <f>TEXT(基本資料!$M$7,"00-")&amp;TEXT(ROW()-33,"00")</f>
        <v>04-12</v>
      </c>
      <c r="AB45" t="str">
        <f t="shared" si="6"/>
        <v/>
      </c>
      <c r="AC45" t="str">
        <f t="shared" si="6"/>
        <v/>
      </c>
      <c r="AD45" t="str">
        <f t="shared" si="6"/>
        <v/>
      </c>
      <c r="AE45" t="str">
        <f t="shared" si="6"/>
        <v/>
      </c>
      <c r="AG45" t="str">
        <f t="shared" si="5"/>
        <v/>
      </c>
      <c r="AH45" t="str">
        <f t="shared" si="5"/>
        <v/>
      </c>
      <c r="AI45" t="str">
        <f t="shared" si="5"/>
        <v/>
      </c>
      <c r="AJ45" t="str">
        <f t="shared" si="5"/>
        <v/>
      </c>
    </row>
    <row r="46" spans="1:36">
      <c r="AA46" t="str">
        <f>TEXT(基本資料!$M$7,"00-")&amp;TEXT(ROW()-33,"00")</f>
        <v>04-13</v>
      </c>
      <c r="AB46" t="str">
        <f t="shared" si="6"/>
        <v/>
      </c>
      <c r="AC46" t="str">
        <f t="shared" si="6"/>
        <v/>
      </c>
      <c r="AD46" t="str">
        <f t="shared" si="6"/>
        <v/>
      </c>
      <c r="AE46" t="str">
        <f t="shared" si="6"/>
        <v/>
      </c>
      <c r="AG46" t="str">
        <f t="shared" si="5"/>
        <v/>
      </c>
      <c r="AH46" t="str">
        <f t="shared" si="5"/>
        <v/>
      </c>
      <c r="AI46" t="str">
        <f t="shared" si="5"/>
        <v/>
      </c>
      <c r="AJ46" t="str">
        <f t="shared" si="5"/>
        <v/>
      </c>
    </row>
    <row r="47" spans="1:36">
      <c r="AA47" t="str">
        <f>TEXT(基本資料!$M$7,"00-")&amp;TEXT(ROW()-33,"00")</f>
        <v>04-14</v>
      </c>
      <c r="AB47" t="str">
        <f t="shared" si="6"/>
        <v/>
      </c>
      <c r="AC47" t="str">
        <f t="shared" si="6"/>
        <v/>
      </c>
      <c r="AD47" t="str">
        <f t="shared" si="6"/>
        <v/>
      </c>
      <c r="AE47" t="str">
        <f t="shared" si="6"/>
        <v/>
      </c>
      <c r="AG47" t="str">
        <f t="shared" si="5"/>
        <v/>
      </c>
      <c r="AH47" t="str">
        <f t="shared" si="5"/>
        <v/>
      </c>
      <c r="AI47" t="str">
        <f t="shared" si="5"/>
        <v/>
      </c>
      <c r="AJ47" t="str">
        <f t="shared" si="5"/>
        <v/>
      </c>
    </row>
    <row r="48" spans="1:36">
      <c r="AA48" t="str">
        <f>TEXT(基本資料!$M$7,"00-")&amp;TEXT(ROW()-33,"00")</f>
        <v>04-15</v>
      </c>
      <c r="AB48" t="str">
        <f t="shared" si="6"/>
        <v/>
      </c>
      <c r="AC48" t="str">
        <f t="shared" si="6"/>
        <v/>
      </c>
      <c r="AD48" t="str">
        <f t="shared" si="6"/>
        <v/>
      </c>
      <c r="AE48" t="str">
        <f t="shared" si="6"/>
        <v/>
      </c>
      <c r="AG48" t="str">
        <f t="shared" si="5"/>
        <v/>
      </c>
      <c r="AH48" t="str">
        <f t="shared" si="5"/>
        <v/>
      </c>
      <c r="AI48" t="str">
        <f t="shared" si="5"/>
        <v/>
      </c>
      <c r="AJ48" t="str">
        <f t="shared" si="5"/>
        <v/>
      </c>
    </row>
    <row r="49" spans="27:36">
      <c r="AA49" t="str">
        <f>TEXT(基本資料!$N$7,"00-")&amp;TEXT(ROW()-48,"00")</f>
        <v>14-01</v>
      </c>
      <c r="AB49" t="str">
        <f t="shared" si="6"/>
        <v/>
      </c>
      <c r="AC49" t="str">
        <f t="shared" si="6"/>
        <v/>
      </c>
      <c r="AD49" t="str">
        <f t="shared" si="6"/>
        <v/>
      </c>
      <c r="AE49" t="str">
        <f t="shared" si="6"/>
        <v/>
      </c>
      <c r="AG49" t="str">
        <f t="shared" si="5"/>
        <v/>
      </c>
      <c r="AH49" t="str">
        <f t="shared" si="5"/>
        <v/>
      </c>
      <c r="AI49" t="str">
        <f t="shared" si="5"/>
        <v/>
      </c>
      <c r="AJ49" t="str">
        <f t="shared" si="5"/>
        <v/>
      </c>
    </row>
    <row r="50" spans="27:36">
      <c r="AA50" t="str">
        <f>TEXT(基本資料!$N$7,"00-")&amp;TEXT(ROW()-48,"00")</f>
        <v>14-02</v>
      </c>
      <c r="AB50" t="str">
        <f t="shared" si="6"/>
        <v/>
      </c>
      <c r="AC50" t="str">
        <f t="shared" si="6"/>
        <v/>
      </c>
      <c r="AD50" t="str">
        <f t="shared" si="6"/>
        <v/>
      </c>
      <c r="AE50" t="str">
        <f t="shared" si="6"/>
        <v/>
      </c>
      <c r="AG50" t="str">
        <f t="shared" si="5"/>
        <v/>
      </c>
      <c r="AH50" t="str">
        <f t="shared" si="5"/>
        <v/>
      </c>
      <c r="AI50" t="str">
        <f t="shared" si="5"/>
        <v/>
      </c>
      <c r="AJ50" t="str">
        <f t="shared" si="5"/>
        <v/>
      </c>
    </row>
    <row r="51" spans="27:36">
      <c r="AA51" t="str">
        <f>TEXT(基本資料!$N$7,"00-")&amp;TEXT(ROW()-48,"00")</f>
        <v>14-03</v>
      </c>
      <c r="AB51" t="str">
        <f t="shared" si="6"/>
        <v/>
      </c>
      <c r="AC51" t="str">
        <f t="shared" si="6"/>
        <v/>
      </c>
      <c r="AD51" t="str">
        <f t="shared" si="6"/>
        <v/>
      </c>
      <c r="AE51" t="str">
        <f t="shared" si="6"/>
        <v/>
      </c>
      <c r="AG51" t="str">
        <f t="shared" si="5"/>
        <v/>
      </c>
      <c r="AH51" t="str">
        <f t="shared" si="5"/>
        <v/>
      </c>
      <c r="AI51" t="str">
        <f t="shared" si="5"/>
        <v/>
      </c>
      <c r="AJ51" t="str">
        <f t="shared" si="5"/>
        <v/>
      </c>
    </row>
    <row r="52" spans="27:36">
      <c r="AA52" t="str">
        <f>TEXT(基本資料!$N$7,"00-")&amp;TEXT(ROW()-48,"00")</f>
        <v>14-04</v>
      </c>
      <c r="AB52" t="str">
        <f t="shared" si="6"/>
        <v/>
      </c>
      <c r="AC52" t="str">
        <f t="shared" si="6"/>
        <v/>
      </c>
      <c r="AD52" t="str">
        <f t="shared" si="6"/>
        <v/>
      </c>
      <c r="AE52" t="str">
        <f t="shared" si="6"/>
        <v/>
      </c>
      <c r="AG52" t="str">
        <f t="shared" si="5"/>
        <v/>
      </c>
      <c r="AH52" t="str">
        <f t="shared" si="5"/>
        <v/>
      </c>
      <c r="AI52" t="str">
        <f t="shared" si="5"/>
        <v/>
      </c>
      <c r="AJ52" t="str">
        <f t="shared" si="5"/>
        <v/>
      </c>
    </row>
    <row r="53" spans="27:36">
      <c r="AA53" t="str">
        <f>TEXT(基本資料!$N$7,"00-")&amp;TEXT(ROW()-48,"00")</f>
        <v>14-05</v>
      </c>
      <c r="AB53" t="str">
        <f t="shared" si="6"/>
        <v/>
      </c>
      <c r="AC53" t="str">
        <f t="shared" si="6"/>
        <v/>
      </c>
      <c r="AD53" t="str">
        <f t="shared" si="6"/>
        <v/>
      </c>
      <c r="AE53" t="str">
        <f t="shared" si="6"/>
        <v/>
      </c>
      <c r="AG53" t="str">
        <f t="shared" si="5"/>
        <v/>
      </c>
      <c r="AH53" t="str">
        <f t="shared" si="5"/>
        <v/>
      </c>
      <c r="AI53" t="str">
        <f t="shared" si="5"/>
        <v/>
      </c>
      <c r="AJ53" t="str">
        <f t="shared" si="5"/>
        <v/>
      </c>
    </row>
    <row r="54" spans="27:36">
      <c r="AA54" t="str">
        <f>TEXT(基本資料!$N$7,"00-")&amp;TEXT(ROW()-48,"00")</f>
        <v>14-06</v>
      </c>
      <c r="AB54" t="str">
        <f t="shared" si="6"/>
        <v/>
      </c>
      <c r="AC54" t="str">
        <f t="shared" si="6"/>
        <v/>
      </c>
      <c r="AD54" t="str">
        <f t="shared" si="6"/>
        <v/>
      </c>
      <c r="AE54" t="str">
        <f t="shared" si="6"/>
        <v/>
      </c>
      <c r="AG54" t="str">
        <f t="shared" si="5"/>
        <v/>
      </c>
      <c r="AH54" t="str">
        <f t="shared" si="5"/>
        <v/>
      </c>
      <c r="AI54" t="str">
        <f t="shared" si="5"/>
        <v/>
      </c>
      <c r="AJ54" t="str">
        <f t="shared" si="5"/>
        <v/>
      </c>
    </row>
    <row r="55" spans="27:36">
      <c r="AA55" t="str">
        <f>TEXT(基本資料!$N$7,"00-")&amp;TEXT(ROW()-48,"00")</f>
        <v>14-07</v>
      </c>
      <c r="AB55" t="str">
        <f t="shared" si="6"/>
        <v/>
      </c>
      <c r="AC55" t="str">
        <f t="shared" si="6"/>
        <v/>
      </c>
      <c r="AD55" t="str">
        <f t="shared" si="6"/>
        <v/>
      </c>
      <c r="AE55" t="str">
        <f t="shared" si="6"/>
        <v/>
      </c>
      <c r="AG55" t="str">
        <f t="shared" si="5"/>
        <v/>
      </c>
      <c r="AH55" t="str">
        <f t="shared" si="5"/>
        <v/>
      </c>
      <c r="AI55" t="str">
        <f t="shared" si="5"/>
        <v/>
      </c>
      <c r="AJ55" t="str">
        <f t="shared" si="5"/>
        <v/>
      </c>
    </row>
    <row r="56" spans="27:36">
      <c r="AA56" t="str">
        <f>TEXT(基本資料!$N$7,"00-")&amp;TEXT(ROW()-48,"00")</f>
        <v>14-08</v>
      </c>
      <c r="AB56" t="str">
        <f t="shared" si="6"/>
        <v/>
      </c>
      <c r="AC56" t="str">
        <f t="shared" si="6"/>
        <v/>
      </c>
      <c r="AD56" t="str">
        <f t="shared" si="6"/>
        <v/>
      </c>
      <c r="AE56" t="str">
        <f t="shared" si="6"/>
        <v/>
      </c>
      <c r="AG56" t="str">
        <f t="shared" si="5"/>
        <v/>
      </c>
      <c r="AH56" t="str">
        <f t="shared" si="5"/>
        <v/>
      </c>
      <c r="AI56" t="str">
        <f t="shared" si="5"/>
        <v/>
      </c>
      <c r="AJ56" t="str">
        <f t="shared" si="5"/>
        <v/>
      </c>
    </row>
    <row r="57" spans="27:36">
      <c r="AA57" t="str">
        <f>TEXT(基本資料!$N$7,"00-")&amp;TEXT(ROW()-48,"00")</f>
        <v>14-09</v>
      </c>
      <c r="AB57" t="str">
        <f t="shared" si="6"/>
        <v/>
      </c>
      <c r="AC57" t="str">
        <f t="shared" si="6"/>
        <v/>
      </c>
      <c r="AD57" t="str">
        <f t="shared" si="6"/>
        <v/>
      </c>
      <c r="AE57" t="str">
        <f t="shared" si="6"/>
        <v/>
      </c>
      <c r="AG57" t="str">
        <f t="shared" si="5"/>
        <v/>
      </c>
      <c r="AH57" t="str">
        <f t="shared" si="5"/>
        <v/>
      </c>
      <c r="AI57" t="str">
        <f t="shared" si="5"/>
        <v/>
      </c>
      <c r="AJ57" t="str">
        <f t="shared" si="5"/>
        <v/>
      </c>
    </row>
    <row r="58" spans="27:36">
      <c r="AA58" t="str">
        <f>TEXT(基本資料!$N$7,"00-")&amp;TEXT(ROW()-48,"00")</f>
        <v>14-10</v>
      </c>
      <c r="AB58" t="str">
        <f t="shared" si="6"/>
        <v/>
      </c>
      <c r="AC58" t="str">
        <f t="shared" si="6"/>
        <v/>
      </c>
      <c r="AD58" t="str">
        <f t="shared" si="6"/>
        <v/>
      </c>
      <c r="AE58" t="str">
        <f t="shared" si="6"/>
        <v/>
      </c>
      <c r="AG58" t="str">
        <f t="shared" si="5"/>
        <v/>
      </c>
      <c r="AH58" t="str">
        <f t="shared" si="5"/>
        <v/>
      </c>
      <c r="AI58" t="str">
        <f t="shared" si="5"/>
        <v/>
      </c>
      <c r="AJ58" t="str">
        <f t="shared" si="5"/>
        <v/>
      </c>
    </row>
    <row r="59" spans="27:36">
      <c r="AA59" t="str">
        <f>TEXT(基本資料!$N$7,"00-")&amp;TEXT(ROW()-48,"00")</f>
        <v>14-11</v>
      </c>
      <c r="AB59" t="str">
        <f t="shared" si="6"/>
        <v/>
      </c>
      <c r="AC59" t="str">
        <f t="shared" si="6"/>
        <v/>
      </c>
      <c r="AD59" t="str">
        <f t="shared" si="6"/>
        <v/>
      </c>
      <c r="AE59" t="str">
        <f t="shared" si="6"/>
        <v/>
      </c>
      <c r="AG59" t="str">
        <f t="shared" si="5"/>
        <v/>
      </c>
      <c r="AH59" t="str">
        <f t="shared" si="5"/>
        <v/>
      </c>
      <c r="AI59" t="str">
        <f t="shared" si="5"/>
        <v/>
      </c>
      <c r="AJ59" t="str">
        <f t="shared" si="5"/>
        <v/>
      </c>
    </row>
    <row r="60" spans="27:36">
      <c r="AA60" t="str">
        <f>TEXT(基本資料!$N$7,"00-")&amp;TEXT(ROW()-48,"00")</f>
        <v>14-12</v>
      </c>
      <c r="AB60" t="str">
        <f t="shared" si="6"/>
        <v/>
      </c>
      <c r="AC60" t="str">
        <f t="shared" si="6"/>
        <v/>
      </c>
      <c r="AD60" t="str">
        <f t="shared" si="6"/>
        <v/>
      </c>
      <c r="AE60" t="str">
        <f t="shared" si="6"/>
        <v/>
      </c>
      <c r="AG60" t="str">
        <f t="shared" si="5"/>
        <v/>
      </c>
      <c r="AH60" t="str">
        <f t="shared" si="5"/>
        <v/>
      </c>
      <c r="AI60" t="str">
        <f t="shared" si="5"/>
        <v/>
      </c>
      <c r="AJ60" t="str">
        <f t="shared" si="5"/>
        <v/>
      </c>
    </row>
    <row r="61" spans="27:36">
      <c r="AA61" t="str">
        <f>TEXT(基本資料!$N$7,"00-")&amp;TEXT(ROW()-48,"00")</f>
        <v>14-13</v>
      </c>
      <c r="AB61" t="str">
        <f t="shared" si="6"/>
        <v/>
      </c>
      <c r="AC61" t="str">
        <f t="shared" si="6"/>
        <v/>
      </c>
      <c r="AD61" t="str">
        <f t="shared" si="6"/>
        <v/>
      </c>
      <c r="AE61" t="str">
        <f t="shared" si="6"/>
        <v/>
      </c>
      <c r="AG61" t="str">
        <f t="shared" si="5"/>
        <v/>
      </c>
      <c r="AH61" t="str">
        <f t="shared" si="5"/>
        <v/>
      </c>
      <c r="AI61" t="str">
        <f t="shared" si="5"/>
        <v/>
      </c>
      <c r="AJ61" t="str">
        <f t="shared" si="5"/>
        <v/>
      </c>
    </row>
    <row r="62" spans="27:36">
      <c r="AA62" t="str">
        <f>TEXT(基本資料!$N$7,"00-")&amp;TEXT(ROW()-48,"00")</f>
        <v>14-14</v>
      </c>
      <c r="AB62" t="str">
        <f t="shared" si="6"/>
        <v/>
      </c>
      <c r="AC62" t="str">
        <f t="shared" si="6"/>
        <v/>
      </c>
      <c r="AD62" t="str">
        <f t="shared" si="6"/>
        <v/>
      </c>
      <c r="AE62" t="str">
        <f t="shared" si="6"/>
        <v/>
      </c>
      <c r="AG62" t="str">
        <f t="shared" si="5"/>
        <v/>
      </c>
      <c r="AH62" t="str">
        <f t="shared" si="5"/>
        <v/>
      </c>
      <c r="AI62" t="str">
        <f t="shared" si="5"/>
        <v/>
      </c>
      <c r="AJ62" t="str">
        <f t="shared" si="5"/>
        <v/>
      </c>
    </row>
    <row r="63" spans="27:36">
      <c r="AA63" t="str">
        <f>TEXT(基本資料!$N$7,"00-")&amp;TEXT(ROW()-48,"00")</f>
        <v>14-15</v>
      </c>
      <c r="AB63" t="str">
        <f t="shared" si="6"/>
        <v/>
      </c>
      <c r="AC63" t="str">
        <f t="shared" si="6"/>
        <v/>
      </c>
      <c r="AD63" t="str">
        <f t="shared" si="6"/>
        <v/>
      </c>
      <c r="AE63" t="str">
        <f t="shared" si="6"/>
        <v/>
      </c>
      <c r="AG63" t="str">
        <f t="shared" si="5"/>
        <v/>
      </c>
      <c r="AH63" t="str">
        <f t="shared" si="5"/>
        <v/>
      </c>
      <c r="AI63" t="str">
        <f t="shared" si="5"/>
        <v/>
      </c>
      <c r="AJ63" t="str">
        <f t="shared" si="5"/>
        <v/>
      </c>
    </row>
  </sheetData>
  <mergeCells count="2">
    <mergeCell ref="A1:F1"/>
    <mergeCell ref="A35:F35"/>
  </mergeCells>
  <phoneticPr fontId="1" type="noConversion"/>
  <conditionalFormatting sqref="AB4:AE33">
    <cfRule type="expression" dxfId="1" priority="2">
      <formula>FIND(" ",C4)&gt;6</formula>
    </cfRule>
  </conditionalFormatting>
  <conditionalFormatting sqref="AG4:AJ31 AG32:AI33">
    <cfRule type="expression" dxfId="0" priority="1">
      <formula>FIND(" ",$AB$4)&gt;6</formula>
    </cfRule>
  </conditionalFormatting>
  <printOptions horizontalCentered="1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topLeftCell="A10" workbookViewId="0">
      <selection activeCell="E13" sqref="E13"/>
    </sheetView>
  </sheetViews>
  <sheetFormatPr defaultRowHeight="16.5"/>
  <cols>
    <col min="1" max="1" width="3.875" customWidth="1"/>
    <col min="2" max="2" width="3.625" customWidth="1"/>
    <col min="7" max="16" width="8.125" customWidth="1"/>
    <col min="18" max="18" width="10.625" bestFit="1" customWidth="1"/>
  </cols>
  <sheetData>
    <row r="1" spans="1:18">
      <c r="A1" s="148" t="str">
        <f>基本資料!B1</f>
        <v>渣打全國業餘高爾夫2015年5月份北區分區月賽</v>
      </c>
      <c r="B1" s="148"/>
      <c r="C1" s="148"/>
      <c r="D1" s="148"/>
      <c r="E1" s="148"/>
      <c r="F1" s="149"/>
      <c r="G1" s="30" t="s">
        <v>12</v>
      </c>
      <c r="H1" s="95">
        <f>A4</f>
        <v>1</v>
      </c>
      <c r="I1" s="30">
        <v>2</v>
      </c>
      <c r="J1" s="30">
        <v>3</v>
      </c>
      <c r="K1" s="30">
        <v>4</v>
      </c>
      <c r="L1" s="30">
        <v>5</v>
      </c>
      <c r="M1" s="30">
        <v>6</v>
      </c>
      <c r="N1" s="30">
        <v>7</v>
      </c>
      <c r="O1" s="30">
        <v>8</v>
      </c>
      <c r="P1" s="30">
        <v>9</v>
      </c>
    </row>
    <row r="2" spans="1:18">
      <c r="A2" s="150">
        <f>IF(MOD(E2-'5月05日'!F2,2)=0,1,2)</f>
        <v>2</v>
      </c>
      <c r="B2" s="150"/>
      <c r="C2" s="150"/>
      <c r="D2" s="31"/>
      <c r="E2" s="154">
        <v>42132</v>
      </c>
      <c r="F2" s="155"/>
      <c r="G2" s="30" t="s">
        <v>13</v>
      </c>
      <c r="H2" s="53">
        <f t="shared" ref="H2:P2" si="0">HLOOKUP(H1,洞別,2)</f>
        <v>4</v>
      </c>
      <c r="I2" s="53">
        <f t="shared" si="0"/>
        <v>4</v>
      </c>
      <c r="J2" s="53">
        <f t="shared" si="0"/>
        <v>3</v>
      </c>
      <c r="K2" s="53">
        <f t="shared" si="0"/>
        <v>5</v>
      </c>
      <c r="L2" s="53">
        <f t="shared" si="0"/>
        <v>4</v>
      </c>
      <c r="M2" s="53">
        <f t="shared" si="0"/>
        <v>4</v>
      </c>
      <c r="N2" s="53">
        <f t="shared" si="0"/>
        <v>3</v>
      </c>
      <c r="O2" s="53">
        <f t="shared" si="0"/>
        <v>5</v>
      </c>
      <c r="P2" s="53">
        <f t="shared" si="0"/>
        <v>4</v>
      </c>
      <c r="R2" s="96">
        <f>'5月05日'!F2</f>
        <v>42129</v>
      </c>
    </row>
    <row r="3" spans="1:18">
      <c r="A3" s="153" t="str">
        <f>基本資料!B2</f>
        <v>老爺關西高爾夫俱樂部</v>
      </c>
      <c r="B3" s="153"/>
      <c r="C3" s="153"/>
      <c r="D3" s="153"/>
      <c r="E3" s="153"/>
      <c r="F3" s="32"/>
      <c r="G3" s="33">
        <v>1</v>
      </c>
      <c r="H3" s="34">
        <f t="shared" ref="H3:P3" si="1">CHOOSE(H2-2,0.12,0.15,0.18)+HLOOKUP(H1,洞別,3,FALSE)/100</f>
        <v>0.15</v>
      </c>
      <c r="I3" s="34">
        <f t="shared" si="1"/>
        <v>0.15</v>
      </c>
      <c r="J3" s="34">
        <f t="shared" si="1"/>
        <v>0.12</v>
      </c>
      <c r="K3" s="34">
        <f t="shared" si="1"/>
        <v>0.18</v>
      </c>
      <c r="L3" s="34">
        <f t="shared" si="1"/>
        <v>0.15</v>
      </c>
      <c r="M3" s="34">
        <f t="shared" si="1"/>
        <v>0.15</v>
      </c>
      <c r="N3" s="34">
        <f t="shared" si="1"/>
        <v>0.12</v>
      </c>
      <c r="O3" s="34">
        <f t="shared" si="1"/>
        <v>0.18</v>
      </c>
      <c r="P3" s="34">
        <f t="shared" si="1"/>
        <v>0.15</v>
      </c>
      <c r="R3" s="96">
        <f>R2+1</f>
        <v>42130</v>
      </c>
    </row>
    <row r="4" spans="1:18">
      <c r="A4" s="156">
        <v>1</v>
      </c>
      <c r="B4" s="35">
        <f t="shared" ref="B4:B18" si="2">IF(C4="","",ROW()-3)</f>
        <v>1</v>
      </c>
      <c r="C4" s="77" t="str">
        <f>IF(ISERR(CHOOSE($E$2-基本資料!$B$3+1,'5月05日'!AG4,'5月06日'!AG4,'5月07日'!AG4,'5月08日'!AG4)),"",CHOOSE($E$2-基本資料!$B$3+1,'5月05日'!AG4,'5月06日'!AG4,'5月07日'!AG4,'5月08日'!AG4))</f>
        <v>陳文芸</v>
      </c>
      <c r="D4" s="78" t="str">
        <f>IF(ISERR(CHOOSE($E$2-基本資料!$B$3+1,'5月05日'!AH4,'5月06日'!AH4,'5月07日'!AH4,'5月08日'!AH4)),"",CHOOSE($E$2-基本資料!$B$3+1,'5月05日'!AH4,'5月06日'!AH4,'5月07日'!AH4,'5月08日'!AH4))</f>
        <v>楊亞賓</v>
      </c>
      <c r="E4" s="78" t="str">
        <f>IF(ISERR(CHOOSE($E$2-基本資料!$B$3+1,'5月05日'!AI4,'5月06日'!AI4,'5月07日'!AI4,'5月08日'!AI4)),"",CHOOSE($E$2-基本資料!$B$3+1,'5月05日'!AI4,'5月06日'!AI4,'5月07日'!AI4,'5月08日'!AI4))</f>
        <v>賴思彤</v>
      </c>
      <c r="F4" s="79" t="str">
        <f>IF(ISERR(CHOOSE($E$2-基本資料!$B$3+1,'5月05日'!AJ4,'5月06日'!AJ4,'5月07日'!AJ4,'5月08日'!AJ4)),"",CHOOSE($E$2-基本資料!$B$3+1,'5月05日'!AJ4,'5月06日'!AJ4,'5月07日'!AJ4,'5月08日'!AJ4))</f>
        <v>洪珮綺</v>
      </c>
      <c r="G4" s="36">
        <f>IF(B4="","",基本資料!$B$7+(B4-1)*基本資料!$B$8/60/24)</f>
        <v>0.25</v>
      </c>
      <c r="H4" s="36">
        <f t="shared" ref="H4:P4" si="3">IF(G4="","",G4+H$3*100/60/24)</f>
        <v>0.26041666666666669</v>
      </c>
      <c r="I4" s="36">
        <f t="shared" si="3"/>
        <v>0.27083333333333337</v>
      </c>
      <c r="J4" s="37">
        <f t="shared" si="3"/>
        <v>0.27916666666666673</v>
      </c>
      <c r="K4" s="38">
        <f t="shared" si="3"/>
        <v>0.29166666666666674</v>
      </c>
      <c r="L4" s="36">
        <f t="shared" si="3"/>
        <v>0.30208333333333343</v>
      </c>
      <c r="M4" s="37">
        <f t="shared" si="3"/>
        <v>0.31250000000000011</v>
      </c>
      <c r="N4" s="38">
        <f t="shared" si="3"/>
        <v>0.32083333333333347</v>
      </c>
      <c r="O4" s="36">
        <f t="shared" si="3"/>
        <v>0.33333333333333348</v>
      </c>
      <c r="P4" s="37">
        <f t="shared" si="3"/>
        <v>0.34375000000000017</v>
      </c>
      <c r="R4" s="96">
        <f>R3+1</f>
        <v>42131</v>
      </c>
    </row>
    <row r="5" spans="1:18">
      <c r="A5" s="157"/>
      <c r="B5" s="39">
        <f t="shared" si="2"/>
        <v>2</v>
      </c>
      <c r="C5" s="80" t="str">
        <f>IF(ISERR(CHOOSE($E$2-基本資料!$B$3+1,'5月05日'!AG5,'5月06日'!AG5,'5月07日'!AG5,'5月08日'!AG5)),"",CHOOSE($E$2-基本資料!$B$3+1,'5月05日'!AG5,'5月06日'!AG5,'5月07日'!AG5,'5月08日'!AG5))</f>
        <v>戴佑珊</v>
      </c>
      <c r="D5" s="81" t="str">
        <f>IF(ISERR(CHOOSE($E$2-基本資料!$B$3+1,'5月05日'!AH5,'5月06日'!AH5,'5月07日'!AH5,'5月08日'!AH5)),"",CHOOSE($E$2-基本資料!$B$3+1,'5月05日'!AH5,'5月06日'!AH5,'5月07日'!AH5,'5月08日'!AH5))</f>
        <v>楊棋文</v>
      </c>
      <c r="E5" s="81" t="str">
        <f>IF(ISERR(CHOOSE($E$2-基本資料!$B$3+1,'5月05日'!AI5,'5月06日'!AI5,'5月07日'!AI5,'5月08日'!AI5)),"",CHOOSE($E$2-基本資料!$B$3+1,'5月05日'!AI5,'5月06日'!AI5,'5月07日'!AI5,'5月08日'!AI5))</f>
        <v>陳葶伃</v>
      </c>
      <c r="F5" s="82" t="str">
        <f>IF(ISERR(CHOOSE($E$2-基本資料!$B$3+1,'5月05日'!AJ5,'5月06日'!AJ5,'5月07日'!AJ5,'5月08日'!AJ5)),"",CHOOSE($E$2-基本資料!$B$3+1,'5月05日'!AJ5,'5月06日'!AJ5,'5月07日'!AJ5,'5月08日'!AJ5))</f>
        <v>曾　楨</v>
      </c>
      <c r="G5" s="40">
        <f>IF(B5="","",基本資料!$B$7+(B5-1)*基本資料!$B$8/60/24)</f>
        <v>0.25624999999999998</v>
      </c>
      <c r="H5" s="40">
        <f t="shared" ref="H5:P5" si="4">IF(G5="","",G5+H$3*100/60/24)</f>
        <v>0.26666666666666666</v>
      </c>
      <c r="I5" s="40">
        <f t="shared" si="4"/>
        <v>0.27708333333333335</v>
      </c>
      <c r="J5" s="41">
        <f t="shared" si="4"/>
        <v>0.28541666666666671</v>
      </c>
      <c r="K5" s="42">
        <f t="shared" si="4"/>
        <v>0.29791666666666672</v>
      </c>
      <c r="L5" s="40">
        <f t="shared" si="4"/>
        <v>0.3083333333333334</v>
      </c>
      <c r="M5" s="41">
        <f t="shared" si="4"/>
        <v>0.31875000000000009</v>
      </c>
      <c r="N5" s="42">
        <f t="shared" si="4"/>
        <v>0.32708333333333345</v>
      </c>
      <c r="O5" s="40">
        <f t="shared" si="4"/>
        <v>0.33958333333333346</v>
      </c>
      <c r="P5" s="41">
        <f t="shared" si="4"/>
        <v>0.35000000000000014</v>
      </c>
      <c r="R5" s="96">
        <f>R4+1</f>
        <v>42132</v>
      </c>
    </row>
    <row r="6" spans="1:18">
      <c r="A6" s="157"/>
      <c r="B6" s="43">
        <f t="shared" si="2"/>
        <v>3</v>
      </c>
      <c r="C6" s="83" t="str">
        <f>IF(ISERR(CHOOSE($E$2-基本資料!$B$3+1,'5月05日'!AG6,'5月06日'!AG6,'5月07日'!AG6,'5月08日'!AG6)),"",CHOOSE($E$2-基本資料!$B$3+1,'5月05日'!AG6,'5月06日'!AG6,'5月07日'!AG6,'5月08日'!AG6))</f>
        <v>陳姿凝</v>
      </c>
      <c r="D6" s="84" t="str">
        <f>IF(ISERR(CHOOSE($E$2-基本資料!$B$3+1,'5月05日'!AH6,'5月06日'!AH6,'5月07日'!AH6,'5月08日'!AH6)),"",CHOOSE($E$2-基本資料!$B$3+1,'5月05日'!AH6,'5月06日'!AH6,'5月07日'!AH6,'5月08日'!AH6))</f>
        <v>劉可艾</v>
      </c>
      <c r="E6" s="84" t="str">
        <f>IF(ISERR(CHOOSE($E$2-基本資料!$B$3+1,'5月05日'!AI6,'5月06日'!AI6,'5月07日'!AI6,'5月08日'!AI6)),"",CHOOSE($E$2-基本資料!$B$3+1,'5月05日'!AI6,'5月06日'!AI6,'5月07日'!AI6,'5月08日'!AI6))</f>
        <v>詹芷綺</v>
      </c>
      <c r="F6" s="85" t="str">
        <f>IF(ISERR(CHOOSE($E$2-基本資料!$B$3+1,'5月05日'!AJ6,'5月06日'!AJ6,'5月07日'!AJ6,'5月08日'!AJ6)),"",CHOOSE($E$2-基本資料!$B$3+1,'5月05日'!AJ6,'5月06日'!AJ6,'5月07日'!AJ6,'5月08日'!AJ6))</f>
        <v>陳奕融</v>
      </c>
      <c r="G6" s="44">
        <f>IF(B6="","",基本資料!$B$7+(B6-1)*基本資料!$B$8/60/24)</f>
        <v>0.26250000000000001</v>
      </c>
      <c r="H6" s="44">
        <f t="shared" ref="H6:P6" si="5">IF(G6="","",G6+H$3*100/60/24)</f>
        <v>0.2729166666666667</v>
      </c>
      <c r="I6" s="44">
        <f t="shared" si="5"/>
        <v>0.28333333333333338</v>
      </c>
      <c r="J6" s="45">
        <f t="shared" si="5"/>
        <v>0.29166666666666674</v>
      </c>
      <c r="K6" s="46">
        <f t="shared" si="5"/>
        <v>0.30416666666666675</v>
      </c>
      <c r="L6" s="44">
        <f t="shared" si="5"/>
        <v>0.31458333333333344</v>
      </c>
      <c r="M6" s="45">
        <f t="shared" si="5"/>
        <v>0.32500000000000012</v>
      </c>
      <c r="N6" s="46">
        <f t="shared" si="5"/>
        <v>0.33333333333333348</v>
      </c>
      <c r="O6" s="44">
        <f t="shared" si="5"/>
        <v>0.34583333333333349</v>
      </c>
      <c r="P6" s="45">
        <f t="shared" si="5"/>
        <v>0.35625000000000018</v>
      </c>
    </row>
    <row r="7" spans="1:18">
      <c r="A7" s="157"/>
      <c r="B7" s="35">
        <f t="shared" si="2"/>
        <v>4</v>
      </c>
      <c r="C7" s="86" t="str">
        <f>IF(ISERR(CHOOSE($E$2-基本資料!$B$3+1,'5月05日'!AG7,'5月06日'!AG7,'5月07日'!AG7,'5月08日'!AG7)),"",CHOOSE($E$2-基本資料!$B$3+1,'5月05日'!AG7,'5月06日'!AG7,'5月07日'!AG7,'5月08日'!AG7))</f>
        <v>黃郁評</v>
      </c>
      <c r="D7" s="52" t="str">
        <f>IF(ISERR(CHOOSE($E$2-基本資料!$B$3+1,'5月05日'!AH7,'5月06日'!AH7,'5月07日'!AH7,'5月08日'!AH7)),"",CHOOSE($E$2-基本資料!$B$3+1,'5月05日'!AH7,'5月06日'!AH7,'5月07日'!AH7,'5月08日'!AH7))</f>
        <v>張子怡</v>
      </c>
      <c r="E7" s="52" t="str">
        <f>IF(ISERR(CHOOSE($E$2-基本資料!$B$3+1,'5月05日'!AI7,'5月06日'!AI7,'5月07日'!AI7,'5月08日'!AI7)),"",CHOOSE($E$2-基本資料!$B$3+1,'5月05日'!AI7,'5月06日'!AI7,'5月07日'!AI7,'5月08日'!AI7))</f>
        <v>林家榆</v>
      </c>
      <c r="F7" s="87" t="str">
        <f>IF(ISERR(CHOOSE($E$2-基本資料!$B$3+1,'5月05日'!AJ7,'5月06日'!AJ7,'5月07日'!AJ7,'5月08日'!AJ7)),"",CHOOSE($E$2-基本資料!$B$3+1,'5月05日'!AJ7,'5月06日'!AJ7,'5月07日'!AJ7,'5月08日'!AJ7))</f>
        <v>周翊庭</v>
      </c>
      <c r="G7" s="36">
        <f>IF(B7="","",基本資料!$B$7+(B7-1)*基本資料!$B$8/60/24)</f>
        <v>0.26874999999999999</v>
      </c>
      <c r="H7" s="36">
        <f t="shared" ref="H7:P7" si="6">IF(G7="","",G7+H$3*100/60/24)</f>
        <v>0.27916666666666667</v>
      </c>
      <c r="I7" s="36">
        <f t="shared" si="6"/>
        <v>0.28958333333333336</v>
      </c>
      <c r="J7" s="37">
        <f t="shared" si="6"/>
        <v>0.29791666666666672</v>
      </c>
      <c r="K7" s="38">
        <f t="shared" si="6"/>
        <v>0.31041666666666673</v>
      </c>
      <c r="L7" s="36">
        <f t="shared" si="6"/>
        <v>0.32083333333333341</v>
      </c>
      <c r="M7" s="37">
        <f t="shared" si="6"/>
        <v>0.3312500000000001</v>
      </c>
      <c r="N7" s="38">
        <f t="shared" si="6"/>
        <v>0.33958333333333346</v>
      </c>
      <c r="O7" s="36">
        <f t="shared" si="6"/>
        <v>0.35208333333333347</v>
      </c>
      <c r="P7" s="37">
        <f t="shared" si="6"/>
        <v>0.36250000000000016</v>
      </c>
    </row>
    <row r="8" spans="1:18">
      <c r="A8" s="157"/>
      <c r="B8" s="39">
        <f t="shared" si="2"/>
        <v>5</v>
      </c>
      <c r="C8" s="80" t="str">
        <f>IF(ISERR(CHOOSE($E$2-基本資料!$B$3+1,'5月05日'!AG8,'5月06日'!AG8,'5月07日'!AG8,'5月08日'!AG8)),"",CHOOSE($E$2-基本資料!$B$3+1,'5月05日'!AG8,'5月06日'!AG8,'5月07日'!AG8,'5月08日'!AG8))</f>
        <v>黃至謙</v>
      </c>
      <c r="D8" s="81" t="str">
        <f>IF(ISERR(CHOOSE($E$2-基本資料!$B$3+1,'5月05日'!AH8,'5月06日'!AH8,'5月07日'!AH8,'5月08日'!AH8)),"",CHOOSE($E$2-基本資料!$B$3+1,'5月05日'!AH8,'5月06日'!AH8,'5月07日'!AH8,'5月08日'!AH8))</f>
        <v>殷　毅</v>
      </c>
      <c r="E8" s="81" t="str">
        <f>IF(ISERR(CHOOSE($E$2-基本資料!$B$3+1,'5月05日'!AI8,'5月06日'!AI8,'5月07日'!AI8,'5月08日'!AI8)),"",CHOOSE($E$2-基本資料!$B$3+1,'5月05日'!AI8,'5月06日'!AI8,'5月07日'!AI8,'5月08日'!AI8))</f>
        <v>丁桓宇</v>
      </c>
      <c r="F8" s="82" t="str">
        <f>IF(ISERR(CHOOSE($E$2-基本資料!$B$3+1,'5月05日'!AJ8,'5月06日'!AJ8,'5月07日'!AJ8,'5月08日'!AJ8)),"",CHOOSE($E$2-基本資料!$B$3+1,'5月05日'!AJ8,'5月06日'!AJ8,'5月07日'!AJ8,'5月08日'!AJ8))</f>
        <v/>
      </c>
      <c r="G8" s="40">
        <f>IF(B8="","",基本資料!$B$7+(B8-1)*基本資料!$B$8/60/24)</f>
        <v>0.27500000000000002</v>
      </c>
      <c r="H8" s="40">
        <f t="shared" ref="H8:P8" si="7">IF(G8="","",G8+H$3*100/60/24)</f>
        <v>0.28541666666666671</v>
      </c>
      <c r="I8" s="40">
        <f t="shared" si="7"/>
        <v>0.29583333333333339</v>
      </c>
      <c r="J8" s="41">
        <f t="shared" si="7"/>
        <v>0.30416666666666675</v>
      </c>
      <c r="K8" s="42">
        <f t="shared" si="7"/>
        <v>0.31666666666666676</v>
      </c>
      <c r="L8" s="40">
        <f t="shared" si="7"/>
        <v>0.32708333333333345</v>
      </c>
      <c r="M8" s="41">
        <f t="shared" si="7"/>
        <v>0.33750000000000013</v>
      </c>
      <c r="N8" s="42">
        <f t="shared" si="7"/>
        <v>0.34583333333333349</v>
      </c>
      <c r="O8" s="40">
        <f t="shared" si="7"/>
        <v>0.3583333333333335</v>
      </c>
      <c r="P8" s="41">
        <f t="shared" si="7"/>
        <v>0.36875000000000019</v>
      </c>
    </row>
    <row r="9" spans="1:18">
      <c r="A9" s="157"/>
      <c r="B9" s="43">
        <f t="shared" si="2"/>
        <v>6</v>
      </c>
      <c r="C9" s="83" t="str">
        <f>IF(ISERR(CHOOSE($E$2-基本資料!$B$3+1,'5月05日'!AG9,'5月06日'!AG9,'5月07日'!AG9,'5月08日'!AG9)),"",CHOOSE($E$2-基本資料!$B$3+1,'5月05日'!AG9,'5月06日'!AG9,'5月07日'!AG9,'5月08日'!AG9))</f>
        <v>劉相閎</v>
      </c>
      <c r="D9" s="84" t="str">
        <f>IF(ISERR(CHOOSE($E$2-基本資料!$B$3+1,'5月05日'!AH9,'5月06日'!AH9,'5月07日'!AH9,'5月08日'!AH9)),"",CHOOSE($E$2-基本資料!$B$3+1,'5月05日'!AH9,'5月06日'!AH9,'5月07日'!AH9,'5月08日'!AH9))</f>
        <v>林硯聰</v>
      </c>
      <c r="E9" s="84" t="str">
        <f>IF(ISERR(CHOOSE($E$2-基本資料!$B$3+1,'5月05日'!AI9,'5月06日'!AI9,'5月07日'!AI9,'5月08日'!AI9)),"",CHOOSE($E$2-基本資料!$B$3+1,'5月05日'!AI9,'5月06日'!AI9,'5月07日'!AI9,'5月08日'!AI9))</f>
        <v>廖子邦</v>
      </c>
      <c r="F9" s="85" t="str">
        <f>IF(ISERR(CHOOSE($E$2-基本資料!$B$3+1,'5月05日'!AJ9,'5月06日'!AJ9,'5月07日'!AJ9,'5月08日'!AJ9)),"",CHOOSE($E$2-基本資料!$B$3+1,'5月05日'!AJ9,'5月06日'!AJ9,'5月07日'!AJ9,'5月08日'!AJ9))</f>
        <v/>
      </c>
      <c r="G9" s="44">
        <f>IF(B9="","",基本資料!$B$7+(B9-1)*基本資料!$B$8/60/24)</f>
        <v>0.28125</v>
      </c>
      <c r="H9" s="44">
        <f t="shared" ref="H9:P9" si="8">IF(G9="","",G9+H$3*100/60/24)</f>
        <v>0.29166666666666669</v>
      </c>
      <c r="I9" s="44">
        <f t="shared" si="8"/>
        <v>0.30208333333333337</v>
      </c>
      <c r="J9" s="45">
        <f t="shared" si="8"/>
        <v>0.31041666666666673</v>
      </c>
      <c r="K9" s="46">
        <f t="shared" si="8"/>
        <v>0.32291666666666674</v>
      </c>
      <c r="L9" s="44">
        <f t="shared" si="8"/>
        <v>0.33333333333333343</v>
      </c>
      <c r="M9" s="45">
        <f t="shared" si="8"/>
        <v>0.34375000000000011</v>
      </c>
      <c r="N9" s="46">
        <f t="shared" si="8"/>
        <v>0.35208333333333347</v>
      </c>
      <c r="O9" s="44">
        <f t="shared" si="8"/>
        <v>0.36458333333333348</v>
      </c>
      <c r="P9" s="45">
        <f t="shared" si="8"/>
        <v>0.37500000000000017</v>
      </c>
    </row>
    <row r="10" spans="1:18">
      <c r="A10" s="157"/>
      <c r="B10" s="35">
        <f t="shared" si="2"/>
        <v>7</v>
      </c>
      <c r="C10" s="86" t="str">
        <f>IF(ISERR(CHOOSE($E$2-基本資料!$B$3+1,'5月05日'!AG10,'5月06日'!AG10,'5月07日'!AG10,'5月08日'!AG10)),"",CHOOSE($E$2-基本資料!$B$3+1,'5月05日'!AG10,'5月06日'!AG10,'5月07日'!AG10,'5月08日'!AG10))</f>
        <v>黃言奕</v>
      </c>
      <c r="D10" s="52" t="str">
        <f>IF(ISERR(CHOOSE($E$2-基本資料!$B$3+1,'5月05日'!AH10,'5月06日'!AH10,'5月07日'!AH10,'5月08日'!AH10)),"",CHOOSE($E$2-基本資料!$B$3+1,'5月05日'!AH10,'5月06日'!AH10,'5月07日'!AH10,'5月08日'!AH10))</f>
        <v>詹亞維</v>
      </c>
      <c r="E10" s="52" t="str">
        <f>IF(ISERR(CHOOSE($E$2-基本資料!$B$3+1,'5月05日'!AI10,'5月06日'!AI10,'5月07日'!AI10,'5月08日'!AI10)),"",CHOOSE($E$2-基本資料!$B$3+1,'5月05日'!AI10,'5月06日'!AI10,'5月07日'!AI10,'5月08日'!AI10))</f>
        <v>陳科壹</v>
      </c>
      <c r="F10" s="87" t="str">
        <f>IF(ISERR(CHOOSE($E$2-基本資料!$B$3+1,'5月05日'!AJ10,'5月06日'!AJ10,'5月07日'!AJ10,'5月08日'!AJ10)),"",CHOOSE($E$2-基本資料!$B$3+1,'5月05日'!AJ10,'5月06日'!AJ10,'5月07日'!AJ10,'5月08日'!AJ10))</f>
        <v/>
      </c>
      <c r="G10" s="36">
        <f>IF(B10="","",基本資料!$B$7+(B10-1)*基本資料!$B$8/60/24)</f>
        <v>0.28749999999999998</v>
      </c>
      <c r="H10" s="36">
        <f t="shared" ref="H10:P10" si="9">IF(G10="","",G10+H$3*100/60/24)</f>
        <v>0.29791666666666666</v>
      </c>
      <c r="I10" s="36">
        <f t="shared" si="9"/>
        <v>0.30833333333333335</v>
      </c>
      <c r="J10" s="37">
        <f t="shared" si="9"/>
        <v>0.31666666666666671</v>
      </c>
      <c r="K10" s="38">
        <f t="shared" si="9"/>
        <v>0.32916666666666672</v>
      </c>
      <c r="L10" s="36">
        <f t="shared" si="9"/>
        <v>0.3395833333333334</v>
      </c>
      <c r="M10" s="37">
        <f t="shared" si="9"/>
        <v>0.35000000000000009</v>
      </c>
      <c r="N10" s="38">
        <f t="shared" si="9"/>
        <v>0.35833333333333345</v>
      </c>
      <c r="O10" s="36">
        <f t="shared" si="9"/>
        <v>0.37083333333333346</v>
      </c>
      <c r="P10" s="37">
        <f t="shared" si="9"/>
        <v>0.38125000000000014</v>
      </c>
    </row>
    <row r="11" spans="1:18">
      <c r="A11" s="157"/>
      <c r="B11" s="39">
        <f t="shared" si="2"/>
        <v>8</v>
      </c>
      <c r="C11" s="80" t="str">
        <f>IF(ISERR(CHOOSE($E$2-基本資料!$B$3+1,'5月05日'!AG11,'5月06日'!AG11,'5月07日'!AG11,'5月08日'!AG11)),"",CHOOSE($E$2-基本資料!$B$3+1,'5月05日'!AG11,'5月06日'!AG11,'5月07日'!AG11,'5月08日'!AG11))</f>
        <v>楊子賢</v>
      </c>
      <c r="D11" s="81" t="str">
        <f>IF(ISERR(CHOOSE($E$2-基本資料!$B$3+1,'5月05日'!AH11,'5月06日'!AH11,'5月07日'!AH11,'5月08日'!AH11)),"",CHOOSE($E$2-基本資料!$B$3+1,'5月05日'!AH11,'5月06日'!AH11,'5月07日'!AH11,'5月08日'!AH11))</f>
        <v>廖家呈</v>
      </c>
      <c r="E11" s="81" t="str">
        <f>IF(ISERR(CHOOSE($E$2-基本資料!$B$3+1,'5月05日'!AI11,'5月06日'!AI11,'5月07日'!AI11,'5月08日'!AI11)),"",CHOOSE($E$2-基本資料!$B$3+1,'5月05日'!AI11,'5月06日'!AI11,'5月07日'!AI11,'5月08日'!AI11))</f>
        <v>周雨農</v>
      </c>
      <c r="F11" s="82" t="str">
        <f>IF(ISERR(CHOOSE($E$2-基本資料!$B$3+1,'5月05日'!AJ11,'5月06日'!AJ11,'5月07日'!AJ11,'5月08日'!AJ11)),"",CHOOSE($E$2-基本資料!$B$3+1,'5月05日'!AJ11,'5月06日'!AJ11,'5月07日'!AJ11,'5月08日'!AJ11))</f>
        <v>孟繁揚</v>
      </c>
      <c r="G11" s="40">
        <f>IF(B11="","",基本資料!$B$7+(B11-1)*基本資料!$B$8/60/24)</f>
        <v>0.29375000000000001</v>
      </c>
      <c r="H11" s="40">
        <f t="shared" ref="H11:P11" si="10">IF(G11="","",G11+H$3*100/60/24)</f>
        <v>0.3041666666666667</v>
      </c>
      <c r="I11" s="40">
        <f t="shared" si="10"/>
        <v>0.31458333333333338</v>
      </c>
      <c r="J11" s="41">
        <f t="shared" si="10"/>
        <v>0.32291666666666674</v>
      </c>
      <c r="K11" s="42">
        <f t="shared" si="10"/>
        <v>0.33541666666666675</v>
      </c>
      <c r="L11" s="40">
        <f t="shared" si="10"/>
        <v>0.34583333333333344</v>
      </c>
      <c r="M11" s="41">
        <f t="shared" si="10"/>
        <v>0.35625000000000012</v>
      </c>
      <c r="N11" s="42">
        <f t="shared" si="10"/>
        <v>0.36458333333333348</v>
      </c>
      <c r="O11" s="40">
        <f t="shared" si="10"/>
        <v>0.37708333333333349</v>
      </c>
      <c r="P11" s="41">
        <f t="shared" si="10"/>
        <v>0.38750000000000018</v>
      </c>
    </row>
    <row r="12" spans="1:18">
      <c r="A12" s="157"/>
      <c r="B12" s="43" t="str">
        <f t="shared" si="2"/>
        <v/>
      </c>
      <c r="C12" s="83" t="str">
        <f>IF(ISERR(CHOOSE($E$2-基本資料!$B$3+1,'5月05日'!AG12,'5月06日'!AG12,'5月07日'!AG12,'5月08日'!AG12)),"",CHOOSE($E$2-基本資料!$B$3+1,'5月05日'!AG12,'5月06日'!AG12,'5月07日'!AG12,'5月08日'!AG12))</f>
        <v/>
      </c>
      <c r="D12" s="84" t="str">
        <f>IF(ISERR(CHOOSE($E$2-基本資料!$B$3+1,'5月05日'!AH12,'5月06日'!AH12,'5月07日'!AH12,'5月08日'!AH12)),"",CHOOSE($E$2-基本資料!$B$3+1,'5月05日'!AH12,'5月06日'!AH12,'5月07日'!AH12,'5月08日'!AH12))</f>
        <v/>
      </c>
      <c r="E12" s="84" t="str">
        <f>IF(ISERR(CHOOSE($E$2-基本資料!$B$3+1,'5月05日'!AI12,'5月06日'!AI12,'5月07日'!AI12,'5月08日'!AI12)),"",CHOOSE($E$2-基本資料!$B$3+1,'5月05日'!AI12,'5月06日'!AI12,'5月07日'!AI12,'5月08日'!AI12))</f>
        <v/>
      </c>
      <c r="F12" s="85" t="str">
        <f>IF(ISERR(CHOOSE($E$2-基本資料!$B$3+1,'5月05日'!AJ12,'5月06日'!AJ12,'5月07日'!AJ12,'5月08日'!AJ12)),"",CHOOSE($E$2-基本資料!$B$3+1,'5月05日'!AJ12,'5月06日'!AJ12,'5月07日'!AJ12,'5月08日'!AJ12))</f>
        <v/>
      </c>
      <c r="G12" s="44" t="str">
        <f>IF(B12="","",基本資料!$B$7+(B12-1)*基本資料!$B$8/60/24)</f>
        <v/>
      </c>
      <c r="H12" s="44" t="str">
        <f t="shared" ref="H12:P12" si="11">IF(G12="","",G12+H$3*100/60/24)</f>
        <v/>
      </c>
      <c r="I12" s="44" t="str">
        <f t="shared" si="11"/>
        <v/>
      </c>
      <c r="J12" s="45" t="str">
        <f t="shared" si="11"/>
        <v/>
      </c>
      <c r="K12" s="46" t="str">
        <f t="shared" si="11"/>
        <v/>
      </c>
      <c r="L12" s="44" t="str">
        <f t="shared" si="11"/>
        <v/>
      </c>
      <c r="M12" s="45" t="str">
        <f t="shared" si="11"/>
        <v/>
      </c>
      <c r="N12" s="46" t="str">
        <f t="shared" si="11"/>
        <v/>
      </c>
      <c r="O12" s="44" t="str">
        <f t="shared" si="11"/>
        <v/>
      </c>
      <c r="P12" s="45" t="str">
        <f t="shared" si="11"/>
        <v/>
      </c>
    </row>
    <row r="13" spans="1:18">
      <c r="A13" s="157"/>
      <c r="B13" s="35" t="str">
        <f t="shared" si="2"/>
        <v/>
      </c>
      <c r="C13" s="86" t="str">
        <f>IF(ISERR(CHOOSE($E$2-基本資料!$B$3+1,'5月05日'!AG13,'5月06日'!AG13,'5月07日'!AG13,'5月08日'!AG13)),"",CHOOSE($E$2-基本資料!$B$3+1,'5月05日'!AG13,'5月06日'!AG13,'5月07日'!AG13,'5月08日'!AG13))</f>
        <v/>
      </c>
      <c r="D13" s="52" t="str">
        <f>IF(ISERR(CHOOSE($E$2-基本資料!$B$3+1,'5月05日'!AH13,'5月06日'!AH13,'5月07日'!AH13,'5月08日'!AH13)),"",CHOOSE($E$2-基本資料!$B$3+1,'5月05日'!AH13,'5月06日'!AH13,'5月07日'!AH13,'5月08日'!AH13))</f>
        <v/>
      </c>
      <c r="E13" s="52" t="str">
        <f>IF(ISERR(CHOOSE($E$2-基本資料!$B$3+1,'5月05日'!AI13,'5月06日'!AI13,'5月07日'!AI13,'5月08日'!AI13)),"",CHOOSE($E$2-基本資料!$B$3+1,'5月05日'!AI13,'5月06日'!AI13,'5月07日'!AI13,'5月08日'!AI13))</f>
        <v/>
      </c>
      <c r="F13" s="87" t="str">
        <f>IF(ISERR(CHOOSE($E$2-基本資料!$B$3+1,'5月05日'!AJ13,'5月06日'!AJ13,'5月07日'!AJ13,'5月08日'!AJ13)),"",CHOOSE($E$2-基本資料!$B$3+1,'5月05日'!AJ13,'5月06日'!AJ13,'5月07日'!AJ13,'5月08日'!AJ13))</f>
        <v/>
      </c>
      <c r="G13" s="36" t="str">
        <f>IF(B13="","",基本資料!$B$7+(B13-1)*基本資料!$B$8/60/24)</f>
        <v/>
      </c>
      <c r="H13" s="36" t="str">
        <f t="shared" ref="H13:P13" si="12">IF(G13="","",G13+H$3*100/60/24)</f>
        <v/>
      </c>
      <c r="I13" s="36" t="str">
        <f t="shared" si="12"/>
        <v/>
      </c>
      <c r="J13" s="37" t="str">
        <f t="shared" si="12"/>
        <v/>
      </c>
      <c r="K13" s="38" t="str">
        <f t="shared" si="12"/>
        <v/>
      </c>
      <c r="L13" s="36" t="str">
        <f t="shared" si="12"/>
        <v/>
      </c>
      <c r="M13" s="37" t="str">
        <f t="shared" si="12"/>
        <v/>
      </c>
      <c r="N13" s="38" t="str">
        <f t="shared" si="12"/>
        <v/>
      </c>
      <c r="O13" s="36" t="str">
        <f t="shared" si="12"/>
        <v/>
      </c>
      <c r="P13" s="37" t="str">
        <f t="shared" si="12"/>
        <v/>
      </c>
    </row>
    <row r="14" spans="1:18">
      <c r="A14" s="157"/>
      <c r="B14" s="39" t="str">
        <f t="shared" si="2"/>
        <v/>
      </c>
      <c r="C14" s="80" t="str">
        <f>IF(ISERR(CHOOSE($E$2-基本資料!$B$3+1,'5月05日'!AG14,'5月06日'!AG14,'5月07日'!AG14,'5月08日'!AG14)),"",CHOOSE($E$2-基本資料!$B$3+1,'5月05日'!AG14,'5月06日'!AG14,'5月07日'!AG14,'5月08日'!AG14))</f>
        <v/>
      </c>
      <c r="D14" s="81" t="str">
        <f>IF(ISERR(CHOOSE($E$2-基本資料!$B$3+1,'5月05日'!AH14,'5月06日'!AH14,'5月07日'!AH14,'5月08日'!AH14)),"",CHOOSE($E$2-基本資料!$B$3+1,'5月05日'!AH14,'5月06日'!AH14,'5月07日'!AH14,'5月08日'!AH14))</f>
        <v/>
      </c>
      <c r="E14" s="81" t="str">
        <f>IF(ISERR(CHOOSE($E$2-基本資料!$B$3+1,'5月05日'!AI14,'5月06日'!AI14,'5月07日'!AI14,'5月08日'!AI14)),"",CHOOSE($E$2-基本資料!$B$3+1,'5月05日'!AI14,'5月06日'!AI14,'5月07日'!AI14,'5月08日'!AI14))</f>
        <v/>
      </c>
      <c r="F14" s="82" t="str">
        <f>IF(ISERR(CHOOSE($E$2-基本資料!$B$3+1,'5月05日'!AJ14,'5月06日'!AJ14,'5月07日'!AJ14,'5月08日'!AJ14)),"",CHOOSE($E$2-基本資料!$B$3+1,'5月05日'!AJ14,'5月06日'!AJ14,'5月07日'!AJ14,'5月08日'!AJ14))</f>
        <v/>
      </c>
      <c r="G14" s="40" t="str">
        <f>IF(B14="","",基本資料!$B$7+(B14-1)*基本資料!$B$8/60/24)</f>
        <v/>
      </c>
      <c r="H14" s="40" t="str">
        <f t="shared" ref="H14:P14" si="13">IF(G14="","",G14+H$3*100/60/24)</f>
        <v/>
      </c>
      <c r="I14" s="40" t="str">
        <f t="shared" si="13"/>
        <v/>
      </c>
      <c r="J14" s="41" t="str">
        <f t="shared" si="13"/>
        <v/>
      </c>
      <c r="K14" s="42" t="str">
        <f t="shared" si="13"/>
        <v/>
      </c>
      <c r="L14" s="40" t="str">
        <f t="shared" si="13"/>
        <v/>
      </c>
      <c r="M14" s="41" t="str">
        <f t="shared" si="13"/>
        <v/>
      </c>
      <c r="N14" s="42" t="str">
        <f t="shared" si="13"/>
        <v/>
      </c>
      <c r="O14" s="40" t="str">
        <f t="shared" si="13"/>
        <v/>
      </c>
      <c r="P14" s="41" t="str">
        <f t="shared" si="13"/>
        <v/>
      </c>
    </row>
    <row r="15" spans="1:18">
      <c r="A15" s="157"/>
      <c r="B15" s="43" t="str">
        <f t="shared" si="2"/>
        <v/>
      </c>
      <c r="C15" s="83" t="str">
        <f>IF(ISERR(CHOOSE($E$2-基本資料!$B$3+1,'5月05日'!AG15,'5月06日'!AG15,'5月07日'!AG15,'5月08日'!AG15)),"",CHOOSE($E$2-基本資料!$B$3+1,'5月05日'!AG15,'5月06日'!AG15,'5月07日'!AG15,'5月08日'!AG15))</f>
        <v/>
      </c>
      <c r="D15" s="84" t="str">
        <f>IF(ISERR(CHOOSE($E$2-基本資料!$B$3+1,'5月05日'!AH15,'5月06日'!AH15,'5月07日'!AH15,'5月08日'!AH15)),"",CHOOSE($E$2-基本資料!$B$3+1,'5月05日'!AH15,'5月06日'!AH15,'5月07日'!AH15,'5月08日'!AH15))</f>
        <v/>
      </c>
      <c r="E15" s="84" t="str">
        <f>IF(ISERR(CHOOSE($E$2-基本資料!$B$3+1,'5月05日'!AI15,'5月06日'!AI15,'5月07日'!AI15,'5月08日'!AI15)),"",CHOOSE($E$2-基本資料!$B$3+1,'5月05日'!AI15,'5月06日'!AI15,'5月07日'!AI15,'5月08日'!AI15))</f>
        <v/>
      </c>
      <c r="F15" s="85" t="str">
        <f>IF(ISERR(CHOOSE($E$2-基本資料!$B$3+1,'5月05日'!AJ15,'5月06日'!AJ15,'5月07日'!AJ15,'5月08日'!AJ15)),"",CHOOSE($E$2-基本資料!$B$3+1,'5月05日'!AJ15,'5月06日'!AJ15,'5月07日'!AJ15,'5月08日'!AJ15))</f>
        <v/>
      </c>
      <c r="G15" s="44" t="str">
        <f>IF(B15="","",基本資料!$B$7+(B15-1)*基本資料!$B$8/60/24)</f>
        <v/>
      </c>
      <c r="H15" s="44" t="str">
        <f t="shared" ref="H15:P15" si="14">IF(G15="","",G15+H$3*100/60/24)</f>
        <v/>
      </c>
      <c r="I15" s="44" t="str">
        <f t="shared" si="14"/>
        <v/>
      </c>
      <c r="J15" s="45" t="str">
        <f t="shared" si="14"/>
        <v/>
      </c>
      <c r="K15" s="46" t="str">
        <f t="shared" si="14"/>
        <v/>
      </c>
      <c r="L15" s="44" t="str">
        <f t="shared" si="14"/>
        <v/>
      </c>
      <c r="M15" s="45" t="str">
        <f t="shared" si="14"/>
        <v/>
      </c>
      <c r="N15" s="46" t="str">
        <f t="shared" si="14"/>
        <v/>
      </c>
      <c r="O15" s="44" t="str">
        <f t="shared" si="14"/>
        <v/>
      </c>
      <c r="P15" s="45" t="str">
        <f t="shared" si="14"/>
        <v/>
      </c>
    </row>
    <row r="16" spans="1:18">
      <c r="A16" s="157"/>
      <c r="B16" s="35" t="str">
        <f t="shared" si="2"/>
        <v/>
      </c>
      <c r="C16" s="86" t="str">
        <f>IF(ISERR(CHOOSE($E$2-基本資料!$B$3+1,'5月05日'!AG16,'5月06日'!AG16,'5月07日'!AG16,'5月08日'!AG16)),"",CHOOSE($E$2-基本資料!$B$3+1,'5月05日'!AG16,'5月06日'!AG16,'5月07日'!AG16,'5月08日'!AG16))</f>
        <v/>
      </c>
      <c r="D16" s="52" t="str">
        <f>IF(ISERR(CHOOSE($E$2-基本資料!$B$3+1,'5月05日'!AH16,'5月06日'!AH16,'5月07日'!AH16,'5月08日'!AH16)),"",CHOOSE($E$2-基本資料!$B$3+1,'5月05日'!AH16,'5月06日'!AH16,'5月07日'!AH16,'5月08日'!AH16))</f>
        <v/>
      </c>
      <c r="E16" s="52" t="str">
        <f>IF(ISERR(CHOOSE($E$2-基本資料!$B$3+1,'5月05日'!AI16,'5月06日'!AI16,'5月07日'!AI16,'5月08日'!AI16)),"",CHOOSE($E$2-基本資料!$B$3+1,'5月05日'!AI16,'5月06日'!AI16,'5月07日'!AI16,'5月08日'!AI16))</f>
        <v/>
      </c>
      <c r="F16" s="87" t="str">
        <f>IF(ISERR(CHOOSE($E$2-基本資料!$B$3+1,'5月05日'!AJ16,'5月06日'!AJ16,'5月07日'!AJ16,'5月08日'!AJ16)),"",CHOOSE($E$2-基本資料!$B$3+1,'5月05日'!AJ16,'5月06日'!AJ16,'5月07日'!AJ16,'5月08日'!AJ16))</f>
        <v/>
      </c>
      <c r="G16" s="36" t="str">
        <f>IF(B16="","",基本資料!$B$7+(B16-1)*基本資料!$B$8/60/24)</f>
        <v/>
      </c>
      <c r="H16" s="36" t="str">
        <f t="shared" ref="H16:P16" si="15">IF(G16="","",G16+H$3*100/60/24)</f>
        <v/>
      </c>
      <c r="I16" s="36" t="str">
        <f t="shared" si="15"/>
        <v/>
      </c>
      <c r="J16" s="37" t="str">
        <f t="shared" si="15"/>
        <v/>
      </c>
      <c r="K16" s="38" t="str">
        <f t="shared" si="15"/>
        <v/>
      </c>
      <c r="L16" s="36" t="str">
        <f t="shared" si="15"/>
        <v/>
      </c>
      <c r="M16" s="37" t="str">
        <f t="shared" si="15"/>
        <v/>
      </c>
      <c r="N16" s="38" t="str">
        <f t="shared" si="15"/>
        <v/>
      </c>
      <c r="O16" s="36" t="str">
        <f t="shared" si="15"/>
        <v/>
      </c>
      <c r="P16" s="37" t="str">
        <f t="shared" si="15"/>
        <v/>
      </c>
    </row>
    <row r="17" spans="1:16">
      <c r="A17" s="157"/>
      <c r="B17" s="39" t="str">
        <f t="shared" si="2"/>
        <v/>
      </c>
      <c r="C17" s="80" t="str">
        <f>IF(ISERR(CHOOSE($E$2-基本資料!$B$3+1,'5月05日'!AG17,'5月06日'!AG17,'5月07日'!AG17,'5月08日'!AG17)),"",CHOOSE($E$2-基本資料!$B$3+1,'5月05日'!AG17,'5月06日'!AG17,'5月07日'!AG17,'5月08日'!AG17))</f>
        <v/>
      </c>
      <c r="D17" s="81" t="str">
        <f>IF(ISERR(CHOOSE($E$2-基本資料!$B$3+1,'5月05日'!AH17,'5月06日'!AH17,'5月07日'!AH17,'5月08日'!AH17)),"",CHOOSE($E$2-基本資料!$B$3+1,'5月05日'!AH17,'5月06日'!AH17,'5月07日'!AH17,'5月08日'!AH17))</f>
        <v/>
      </c>
      <c r="E17" s="81" t="str">
        <f>IF(ISERR(CHOOSE($E$2-基本資料!$B$3+1,'5月05日'!AI17,'5月06日'!AI17,'5月07日'!AI17,'5月08日'!AI17)),"",CHOOSE($E$2-基本資料!$B$3+1,'5月05日'!AI17,'5月06日'!AI17,'5月07日'!AI17,'5月08日'!AI17))</f>
        <v/>
      </c>
      <c r="F17" s="82" t="str">
        <f>IF(ISERR(CHOOSE($E$2-基本資料!$B$3+1,'5月05日'!AJ17,'5月06日'!AJ17,'5月07日'!AJ17,'5月08日'!AJ17)),"",CHOOSE($E$2-基本資料!$B$3+1,'5月05日'!AJ17,'5月06日'!AJ17,'5月07日'!AJ17,'5月08日'!AJ17))</f>
        <v/>
      </c>
      <c r="G17" s="40" t="str">
        <f>IF(B17="","",基本資料!$B$7+(B17-1)*基本資料!$B$8/60/24)</f>
        <v/>
      </c>
      <c r="H17" s="40" t="str">
        <f t="shared" ref="H17:P17" si="16">IF(G17="","",G17+H$3*100/60/24)</f>
        <v/>
      </c>
      <c r="I17" s="40" t="str">
        <f t="shared" si="16"/>
        <v/>
      </c>
      <c r="J17" s="41" t="str">
        <f t="shared" si="16"/>
        <v/>
      </c>
      <c r="K17" s="42" t="str">
        <f t="shared" si="16"/>
        <v/>
      </c>
      <c r="L17" s="40" t="str">
        <f t="shared" si="16"/>
        <v/>
      </c>
      <c r="M17" s="41" t="str">
        <f t="shared" si="16"/>
        <v/>
      </c>
      <c r="N17" s="42" t="str">
        <f t="shared" si="16"/>
        <v/>
      </c>
      <c r="O17" s="40" t="str">
        <f t="shared" si="16"/>
        <v/>
      </c>
      <c r="P17" s="41" t="str">
        <f t="shared" si="16"/>
        <v/>
      </c>
    </row>
    <row r="18" spans="1:16">
      <c r="A18" s="158"/>
      <c r="B18" s="43" t="str">
        <f t="shared" si="2"/>
        <v/>
      </c>
      <c r="C18" s="88" t="str">
        <f>IF(ISERR(CHOOSE($E$2-基本資料!$B$3+1,'5月05日'!AG18,'5月06日'!AG18,'5月07日'!AG18,'5月08日'!AG18)),"",CHOOSE($E$2-基本資料!$B$3+1,'5月05日'!AG18,'5月06日'!AG18,'5月07日'!AG18,'5月08日'!AG18))</f>
        <v/>
      </c>
      <c r="D18" s="89" t="str">
        <f>IF(ISERR(CHOOSE($E$2-基本資料!$B$3+1,'5月05日'!AH18,'5月06日'!AH18,'5月07日'!AH18,'5月08日'!AH18)),"",CHOOSE($E$2-基本資料!$B$3+1,'5月05日'!AH18,'5月06日'!AH18,'5月07日'!AH18,'5月08日'!AH18))</f>
        <v/>
      </c>
      <c r="E18" s="89" t="str">
        <f>IF(ISERR(CHOOSE($E$2-基本資料!$B$3+1,'5月05日'!AI18,'5月06日'!AI18,'5月07日'!AI18,'5月08日'!AI18)),"",CHOOSE($E$2-基本資料!$B$3+1,'5月05日'!AI18,'5月06日'!AI18,'5月07日'!AI18,'5月08日'!AI18))</f>
        <v/>
      </c>
      <c r="F18" s="90" t="str">
        <f>IF(ISERR(CHOOSE($E$2-基本資料!$B$3+1,'5月05日'!AJ18,'5月06日'!AJ18,'5月07日'!AJ18,'5月08日'!AJ18)),"",CHOOSE($E$2-基本資料!$B$3+1,'5月05日'!AJ18,'5月06日'!AJ18,'5月07日'!AJ18,'5月08日'!AJ18))</f>
        <v/>
      </c>
      <c r="G18" s="44" t="str">
        <f>IF(B18="","",基本資料!$B$7+(B18-1)*基本資料!$B$8/60/24)</f>
        <v/>
      </c>
      <c r="H18" s="44" t="str">
        <f t="shared" ref="H18:P18" si="17">IF(G18="","",G18+H$3*100/60/24)</f>
        <v/>
      </c>
      <c r="I18" s="44" t="str">
        <f t="shared" si="17"/>
        <v/>
      </c>
      <c r="J18" s="45" t="str">
        <f t="shared" si="17"/>
        <v/>
      </c>
      <c r="K18" s="46" t="str">
        <f t="shared" si="17"/>
        <v/>
      </c>
      <c r="L18" s="44" t="str">
        <f t="shared" si="17"/>
        <v/>
      </c>
      <c r="M18" s="45" t="str">
        <f t="shared" si="17"/>
        <v/>
      </c>
      <c r="N18" s="46" t="str">
        <f t="shared" si="17"/>
        <v/>
      </c>
      <c r="O18" s="44" t="str">
        <f t="shared" si="17"/>
        <v/>
      </c>
      <c r="P18" s="45" t="str">
        <f t="shared" si="17"/>
        <v/>
      </c>
    </row>
    <row r="19" spans="1:16">
      <c r="A19" s="144">
        <v>10</v>
      </c>
      <c r="B19" s="35">
        <f t="shared" ref="B19:B33" si="18">IF(C19="","",ROW()-18)</f>
        <v>1</v>
      </c>
      <c r="C19" s="77" t="str">
        <f>IF(ISERR(CHOOSE($E$2-基本資料!$B$3+1,'5月05日'!AG19,'5月06日'!AG19,'5月07日'!AG18,'5月08日'!AG19)),"",CHOOSE($E$2-基本資料!$B$3+1,'5月05日'!AG19,'5月06日'!AG19,'5月07日'!AG19,'5月08日'!AG19))</f>
        <v>馮冠湧</v>
      </c>
      <c r="D19" s="78" t="str">
        <f>IF(ISERR(CHOOSE($E$2-基本資料!$B$3+1,'5月05日'!AH19,'5月06日'!AH19,'5月07日'!AH18,'5月08日'!AH19)),"",CHOOSE($E$2-基本資料!$B$3+1,'5月05日'!AH19,'5月06日'!AH19,'5月07日'!AH19,'5月08日'!AH19))</f>
        <v>黃承瀚</v>
      </c>
      <c r="E19" s="78" t="str">
        <f>IF(ISERR(CHOOSE($E$2-基本資料!$B$3+1,'5月05日'!AI19,'5月06日'!AI19,'5月07日'!AI18,'5月08日'!AI19)),"",CHOOSE($E$2-基本資料!$B$3+1,'5月05日'!AI19,'5月06日'!AI19,'5月07日'!AI19,'5月08日'!AI19))</f>
        <v>郭傳良</v>
      </c>
      <c r="F19" s="79" t="str">
        <f>IF(ISERR(CHOOSE($E$2-基本資料!$B$3+1,'5月05日'!AJ19,'5月06日'!AJ19,'5月07日'!AJ18,'5月08日'!AJ19)),"",CHOOSE($E$2-基本資料!$B$3+1,'5月05日'!AJ19,'5月06日'!AJ19,'5月07日'!AJ19,'5月08日'!AJ19))</f>
        <v>黃而夫</v>
      </c>
      <c r="G19" s="36">
        <f t="shared" ref="G19:G33" si="19">IF(B19="","",P37+5/60/24)</f>
        <v>0.34722222222222238</v>
      </c>
      <c r="H19" s="36">
        <f t="shared" ref="H19:P19" si="20">IF(G19="","",G19+H$3*100/60/24)</f>
        <v>0.35763888888888906</v>
      </c>
      <c r="I19" s="36">
        <f t="shared" si="20"/>
        <v>0.36805555555555575</v>
      </c>
      <c r="J19" s="37">
        <f t="shared" si="20"/>
        <v>0.37638888888888911</v>
      </c>
      <c r="K19" s="38">
        <f t="shared" si="20"/>
        <v>0.38888888888888912</v>
      </c>
      <c r="L19" s="36">
        <f t="shared" si="20"/>
        <v>0.3993055555555558</v>
      </c>
      <c r="M19" s="37">
        <f t="shared" si="20"/>
        <v>0.40972222222222249</v>
      </c>
      <c r="N19" s="38">
        <f t="shared" si="20"/>
        <v>0.41805555555555585</v>
      </c>
      <c r="O19" s="36">
        <f t="shared" si="20"/>
        <v>0.43055555555555586</v>
      </c>
      <c r="P19" s="37">
        <f t="shared" si="20"/>
        <v>0.44097222222222254</v>
      </c>
    </row>
    <row r="20" spans="1:16">
      <c r="A20" s="144"/>
      <c r="B20" s="39">
        <f t="shared" si="18"/>
        <v>2</v>
      </c>
      <c r="C20" s="80" t="str">
        <f>IF(ISERR(CHOOSE($E$2-基本資料!$B$3+1,'5月05日'!AG20,'5月06日'!AG20,'5月07日'!AG19,'5月08日'!AG20)),"",CHOOSE($E$2-基本資料!$B$3+1,'5月05日'!AG20,'5月06日'!AG20,'5月07日'!AG20,'5月08日'!AG20))</f>
        <v>潘繹凱</v>
      </c>
      <c r="D20" s="81" t="str">
        <f>IF(ISERR(CHOOSE($E$2-基本資料!$B$3+1,'5月05日'!AH20,'5月06日'!AH20,'5月07日'!AH19,'5月08日'!AH20)),"",CHOOSE($E$2-基本資料!$B$3+1,'5月05日'!AH20,'5月06日'!AH20,'5月07日'!AH20,'5月08日'!AH20))</f>
        <v>楊英翰</v>
      </c>
      <c r="E20" s="81" t="str">
        <f>IF(ISERR(CHOOSE($E$2-基本資料!$B$3+1,'5月05日'!AI20,'5月06日'!AI20,'5月07日'!AI19,'5月08日'!AI20)),"",CHOOSE($E$2-基本資料!$B$3+1,'5月05日'!AI20,'5月06日'!AI20,'5月07日'!AI20,'5月08日'!AI20))</f>
        <v>洪棋剴</v>
      </c>
      <c r="F20" s="82" t="str">
        <f>IF(ISERR(CHOOSE($E$2-基本資料!$B$3+1,'5月05日'!AJ20,'5月06日'!AJ20,'5月07日'!AJ19,'5月08日'!AJ20)),"",CHOOSE($E$2-基本資料!$B$3+1,'5月05日'!AJ20,'5月06日'!AJ20,'5月07日'!AJ20,'5月08日'!AJ20))</f>
        <v>鄧庭皓</v>
      </c>
      <c r="G20" s="40">
        <f t="shared" si="19"/>
        <v>0.35347222222222235</v>
      </c>
      <c r="H20" s="40">
        <f t="shared" ref="H20:P20" si="21">IF(G20="","",G20+H$3*100/60/24)</f>
        <v>0.36388888888888904</v>
      </c>
      <c r="I20" s="40">
        <f t="shared" si="21"/>
        <v>0.37430555555555572</v>
      </c>
      <c r="J20" s="41">
        <f t="shared" si="21"/>
        <v>0.38263888888888908</v>
      </c>
      <c r="K20" s="42">
        <f t="shared" si="21"/>
        <v>0.39513888888888909</v>
      </c>
      <c r="L20" s="40">
        <f t="shared" si="21"/>
        <v>0.40555555555555578</v>
      </c>
      <c r="M20" s="41">
        <f t="shared" si="21"/>
        <v>0.41597222222222247</v>
      </c>
      <c r="N20" s="42">
        <f t="shared" si="21"/>
        <v>0.42430555555555582</v>
      </c>
      <c r="O20" s="40">
        <f t="shared" si="21"/>
        <v>0.43680555555555584</v>
      </c>
      <c r="P20" s="41">
        <f t="shared" si="21"/>
        <v>0.44722222222222252</v>
      </c>
    </row>
    <row r="21" spans="1:16">
      <c r="A21" s="144"/>
      <c r="B21" s="43">
        <f t="shared" si="18"/>
        <v>3</v>
      </c>
      <c r="C21" s="83" t="str">
        <f>IF(ISERR(CHOOSE($E$2-基本資料!$B$3+1,'5月05日'!AG21,'5月06日'!AG21,'5月07日'!AG20,'5月08日'!AG21)),"",CHOOSE($E$2-基本資料!$B$3+1,'5月05日'!AG21,'5月06日'!AG21,'5月07日'!AG21,'5月08日'!AG21))</f>
        <v>葉佳胤</v>
      </c>
      <c r="D21" s="84" t="str">
        <f>IF(ISERR(CHOOSE($E$2-基本資料!$B$3+1,'5月05日'!AH21,'5月06日'!AH21,'5月07日'!AH20,'5月08日'!AH21)),"",CHOOSE($E$2-基本資料!$B$3+1,'5月05日'!AH21,'5月06日'!AH21,'5月07日'!AH21,'5月08日'!AH21))</f>
        <v>徐兆維</v>
      </c>
      <c r="E21" s="84" t="str">
        <f>IF(ISERR(CHOOSE($E$2-基本資料!$B$3+1,'5月05日'!AI21,'5月06日'!AI21,'5月07日'!AI20,'5月08日'!AI21)),"",CHOOSE($E$2-基本資料!$B$3+1,'5月05日'!AI21,'5月06日'!AI21,'5月07日'!AI21,'5月08日'!AI21))</f>
        <v>陳頎森</v>
      </c>
      <c r="F21" s="85" t="str">
        <f>IF(ISERR(CHOOSE($E$2-基本資料!$B$3+1,'5月05日'!AJ21,'5月06日'!AJ21,'5月07日'!AJ20,'5月08日'!AJ21)),"",CHOOSE($E$2-基本資料!$B$3+1,'5月05日'!AJ21,'5月06日'!AJ21,'5月07日'!AJ21,'5月08日'!AJ21))</f>
        <v>林凡皓</v>
      </c>
      <c r="G21" s="44">
        <f t="shared" si="19"/>
        <v>0.35972222222222239</v>
      </c>
      <c r="H21" s="44">
        <f t="shared" ref="H21:P21" si="22">IF(G21="","",G21+H$3*100/60/24)</f>
        <v>0.37013888888888907</v>
      </c>
      <c r="I21" s="44">
        <f t="shared" si="22"/>
        <v>0.38055555555555576</v>
      </c>
      <c r="J21" s="45">
        <f t="shared" si="22"/>
        <v>0.38888888888888912</v>
      </c>
      <c r="K21" s="46">
        <f t="shared" si="22"/>
        <v>0.40138888888888913</v>
      </c>
      <c r="L21" s="44">
        <f t="shared" si="22"/>
        <v>0.41180555555555581</v>
      </c>
      <c r="M21" s="45">
        <f t="shared" si="22"/>
        <v>0.4222222222222225</v>
      </c>
      <c r="N21" s="46">
        <f t="shared" si="22"/>
        <v>0.43055555555555586</v>
      </c>
      <c r="O21" s="44">
        <f t="shared" si="22"/>
        <v>0.44305555555555587</v>
      </c>
      <c r="P21" s="45">
        <f t="shared" si="22"/>
        <v>0.45347222222222255</v>
      </c>
    </row>
    <row r="22" spans="1:16">
      <c r="A22" s="144"/>
      <c r="B22" s="35">
        <f t="shared" si="18"/>
        <v>4</v>
      </c>
      <c r="C22" s="86" t="str">
        <f>IF(ISERR(CHOOSE($E$2-基本資料!$B$3+1,'5月05日'!AG22,'5月06日'!AG22,'5月07日'!AG21,'5月08日'!AG22)),"",CHOOSE($E$2-基本資料!$B$3+1,'5月05日'!AG22,'5月06日'!AG22,'5月07日'!AG22,'5月08日'!AG22))</f>
        <v>林銓泰</v>
      </c>
      <c r="D22" s="52" t="str">
        <f>IF(ISERR(CHOOSE($E$2-基本資料!$B$3+1,'5月05日'!AH22,'5月06日'!AH22,'5月07日'!AH21,'5月08日'!AH22)),"",CHOOSE($E$2-基本資料!$B$3+1,'5月05日'!AH22,'5月06日'!AH22,'5月07日'!AH22,'5月08日'!AH22))</f>
        <v>葉佳運</v>
      </c>
      <c r="E22" s="52" t="str">
        <f>IF(ISERR(CHOOSE($E$2-基本資料!$B$3+1,'5月05日'!AI22,'5月06日'!AI22,'5月07日'!AI21,'5月08日'!AI22)),"",CHOOSE($E$2-基本資料!$B$3+1,'5月05日'!AI22,'5月06日'!AI22,'5月07日'!AI22,'5月08日'!AI22))</f>
        <v>陳　澤</v>
      </c>
      <c r="F22" s="87" t="str">
        <f>IF(ISERR(CHOOSE($E$2-基本資料!$B$3+1,'5月05日'!AJ22,'5月06日'!AJ22,'5月07日'!AJ21,'5月08日'!AJ22)),"",CHOOSE($E$2-基本資料!$B$3+1,'5月05日'!AJ22,'5月06日'!AJ22,'5月07日'!AJ22,'5月08日'!AJ22))</f>
        <v>郭翰農</v>
      </c>
      <c r="G22" s="36">
        <f t="shared" si="19"/>
        <v>0.36597222222222237</v>
      </c>
      <c r="H22" s="36">
        <f t="shared" ref="H22:P22" si="23">IF(G22="","",G22+H$3*100/60/24)</f>
        <v>0.37638888888888905</v>
      </c>
      <c r="I22" s="36">
        <f t="shared" si="23"/>
        <v>0.38680555555555574</v>
      </c>
      <c r="J22" s="37">
        <f t="shared" si="23"/>
        <v>0.39513888888888909</v>
      </c>
      <c r="K22" s="38">
        <f t="shared" si="23"/>
        <v>0.40763888888888911</v>
      </c>
      <c r="L22" s="36">
        <f t="shared" si="23"/>
        <v>0.41805555555555579</v>
      </c>
      <c r="M22" s="37">
        <f t="shared" si="23"/>
        <v>0.42847222222222248</v>
      </c>
      <c r="N22" s="38">
        <f t="shared" si="23"/>
        <v>0.43680555555555584</v>
      </c>
      <c r="O22" s="36">
        <f t="shared" si="23"/>
        <v>0.44930555555555585</v>
      </c>
      <c r="P22" s="37">
        <f t="shared" si="23"/>
        <v>0.45972222222222253</v>
      </c>
    </row>
    <row r="23" spans="1:16">
      <c r="A23" s="144"/>
      <c r="B23" s="39">
        <f t="shared" si="18"/>
        <v>5</v>
      </c>
      <c r="C23" s="80" t="str">
        <f>IF(ISERR(CHOOSE($E$2-基本資料!$B$3+1,'5月05日'!AG23,'5月06日'!AG23,'5月07日'!AG22,'5月08日'!AG23)),"",CHOOSE($E$2-基本資料!$B$3+1,'5月05日'!AG23,'5月06日'!AG23,'5月07日'!AG23,'5月08日'!AG23))</f>
        <v>羅政元</v>
      </c>
      <c r="D23" s="81" t="str">
        <f>IF(ISERR(CHOOSE($E$2-基本資料!$B$3+1,'5月05日'!AH23,'5月06日'!AH23,'5月07日'!AH22,'5月08日'!AH23)),"",CHOOSE($E$2-基本資料!$B$3+1,'5月05日'!AH23,'5月06日'!AH23,'5月07日'!AH23,'5月08日'!AH23))</f>
        <v>林紹白</v>
      </c>
      <c r="E23" s="81" t="str">
        <f>IF(ISERR(CHOOSE($E$2-基本資料!$B$3+1,'5月05日'!AI23,'5月06日'!AI23,'5月07日'!AI22,'5月08日'!AI23)),"",CHOOSE($E$2-基本資料!$B$3+1,'5月05日'!AI23,'5月06日'!AI23,'5月07日'!AI23,'5月08日'!AI23))</f>
        <v>佐佐木崇峻</v>
      </c>
      <c r="F23" s="82" t="str">
        <f>IF(ISERR(CHOOSE($E$2-基本資料!$B$3+1,'5月05日'!AJ23,'5月06日'!AJ23,'5月07日'!AJ22,'5月08日'!AJ23)),"",CHOOSE($E$2-基本資料!$B$3+1,'5月05日'!AJ23,'5月06日'!AJ23,'5月07日'!AJ23,'5月08日'!AJ23))</f>
        <v>李泰翰</v>
      </c>
      <c r="G23" s="40">
        <f t="shared" si="19"/>
        <v>0.3722222222222224</v>
      </c>
      <c r="H23" s="40">
        <f t="shared" ref="H23:P23" si="24">IF(G23="","",G23+H$3*100/60/24)</f>
        <v>0.38263888888888908</v>
      </c>
      <c r="I23" s="40">
        <f t="shared" si="24"/>
        <v>0.39305555555555577</v>
      </c>
      <c r="J23" s="41">
        <f t="shared" si="24"/>
        <v>0.40138888888888913</v>
      </c>
      <c r="K23" s="42">
        <f t="shared" si="24"/>
        <v>0.41388888888888914</v>
      </c>
      <c r="L23" s="40">
        <f t="shared" si="24"/>
        <v>0.42430555555555582</v>
      </c>
      <c r="M23" s="41">
        <f t="shared" si="24"/>
        <v>0.43472222222222251</v>
      </c>
      <c r="N23" s="42">
        <f t="shared" si="24"/>
        <v>0.44305555555555587</v>
      </c>
      <c r="O23" s="40">
        <f t="shared" si="24"/>
        <v>0.45555555555555588</v>
      </c>
      <c r="P23" s="41">
        <f t="shared" si="24"/>
        <v>0.46597222222222257</v>
      </c>
    </row>
    <row r="24" spans="1:16">
      <c r="A24" s="144"/>
      <c r="B24" s="43">
        <f t="shared" si="18"/>
        <v>6</v>
      </c>
      <c r="C24" s="83" t="str">
        <f>IF(ISERR(CHOOSE($E$2-基本資料!$B$3+1,'5月05日'!AG24,'5月06日'!AG24,'5月07日'!AG23,'5月08日'!AG24)),"",CHOOSE($E$2-基本資料!$B$3+1,'5月05日'!AG24,'5月06日'!AG24,'5月07日'!AG24,'5月08日'!AG24))</f>
        <v>陳霆宇</v>
      </c>
      <c r="D24" s="84" t="str">
        <f>IF(ISERR(CHOOSE($E$2-基本資料!$B$3+1,'5月05日'!AH24,'5月06日'!AH24,'5月07日'!AH23,'5月08日'!AH24)),"",CHOOSE($E$2-基本資料!$B$3+1,'5月05日'!AH24,'5月06日'!AH24,'5月07日'!AH24,'5月08日'!AH24))</f>
        <v>楊凱鈞</v>
      </c>
      <c r="E24" s="84" t="str">
        <f>IF(ISERR(CHOOSE($E$2-基本資料!$B$3+1,'5月05日'!AI24,'5月06日'!AI24,'5月07日'!AI23,'5月08日'!AI24)),"",CHOOSE($E$2-基本資料!$B$3+1,'5月05日'!AI24,'5月06日'!AI24,'5月07日'!AI24,'5月08日'!AI24))</f>
        <v>朱吉莘</v>
      </c>
      <c r="F24" s="85" t="str">
        <f>IF(ISERR(CHOOSE($E$2-基本資料!$B$3+1,'5月05日'!AJ24,'5月06日'!AJ24,'5月07日'!AJ23,'5月08日'!AJ24)),"",CHOOSE($E$2-基本資料!$B$3+1,'5月05日'!AJ24,'5月06日'!AJ24,'5月07日'!AJ24,'5月08日'!AJ24))</f>
        <v>莊文諺</v>
      </c>
      <c r="G24" s="44">
        <f t="shared" si="19"/>
        <v>0.37847222222222238</v>
      </c>
      <c r="H24" s="44">
        <f t="shared" ref="H24:P24" si="25">IF(G24="","",G24+H$3*100/60/24)</f>
        <v>0.38888888888888906</v>
      </c>
      <c r="I24" s="44">
        <f t="shared" si="25"/>
        <v>0.39930555555555575</v>
      </c>
      <c r="J24" s="45">
        <f t="shared" si="25"/>
        <v>0.40763888888888911</v>
      </c>
      <c r="K24" s="46">
        <f t="shared" si="25"/>
        <v>0.42013888888888912</v>
      </c>
      <c r="L24" s="44">
        <f t="shared" si="25"/>
        <v>0.4305555555555558</v>
      </c>
      <c r="M24" s="45">
        <f t="shared" si="25"/>
        <v>0.44097222222222249</v>
      </c>
      <c r="N24" s="46">
        <f t="shared" si="25"/>
        <v>0.44930555555555585</v>
      </c>
      <c r="O24" s="44">
        <f t="shared" si="25"/>
        <v>0.46180555555555586</v>
      </c>
      <c r="P24" s="45">
        <f t="shared" si="25"/>
        <v>0.47222222222222254</v>
      </c>
    </row>
    <row r="25" spans="1:16">
      <c r="A25" s="144"/>
      <c r="B25" s="35">
        <f t="shared" si="18"/>
        <v>7</v>
      </c>
      <c r="C25" s="86" t="str">
        <f>IF(ISERR(CHOOSE($E$2-基本資料!$B$3+1,'5月05日'!AG25,'5月06日'!AG25,'5月07日'!AG24,'5月08日'!AG25)),"",CHOOSE($E$2-基本資料!$B$3+1,'5月05日'!AG25,'5月06日'!AG25,'5月07日'!AG25,'5月08日'!AG25))</f>
        <v>張庭碩</v>
      </c>
      <c r="D25" s="52" t="str">
        <f>IF(ISERR(CHOOSE($E$2-基本資料!$B$3+1,'5月05日'!AH25,'5月06日'!AH25,'5月07日'!AH24,'5月08日'!AH25)),"",CHOOSE($E$2-基本資料!$B$3+1,'5月05日'!AH25,'5月06日'!AH25,'5月07日'!AH25,'5月08日'!AH25))</f>
        <v>黃至翊</v>
      </c>
      <c r="E25" s="52" t="str">
        <f>IF(ISERR(CHOOSE($E$2-基本資料!$B$3+1,'5月05日'!AI25,'5月06日'!AI25,'5月07日'!AI24,'5月08日'!AI25)),"",CHOOSE($E$2-基本資料!$B$3+1,'5月05日'!AI25,'5月06日'!AI25,'5月07日'!AI25,'5月08日'!AI25))</f>
        <v>許維宸</v>
      </c>
      <c r="F25" s="87" t="str">
        <f>IF(ISERR(CHOOSE($E$2-基本資料!$B$3+1,'5月05日'!AJ25,'5月06日'!AJ25,'5月07日'!AJ24,'5月08日'!AJ25)),"",CHOOSE($E$2-基本資料!$B$3+1,'5月05日'!AJ25,'5月06日'!AJ25,'5月07日'!AJ25,'5月08日'!AJ25))</f>
        <v>廖崇漢</v>
      </c>
      <c r="G25" s="36">
        <f t="shared" si="19"/>
        <v>0.38472222222222235</v>
      </c>
      <c r="H25" s="36">
        <f t="shared" ref="H25:P25" si="26">IF(G25="","",G25+H$3*100/60/24)</f>
        <v>0.39513888888888904</v>
      </c>
      <c r="I25" s="36">
        <f t="shared" si="26"/>
        <v>0.40555555555555572</v>
      </c>
      <c r="J25" s="37">
        <f t="shared" si="26"/>
        <v>0.41388888888888908</v>
      </c>
      <c r="K25" s="38">
        <f t="shared" si="26"/>
        <v>0.42638888888888909</v>
      </c>
      <c r="L25" s="36">
        <f t="shared" si="26"/>
        <v>0.43680555555555578</v>
      </c>
      <c r="M25" s="37">
        <f t="shared" si="26"/>
        <v>0.44722222222222247</v>
      </c>
      <c r="N25" s="38">
        <f t="shared" si="26"/>
        <v>0.45555555555555582</v>
      </c>
      <c r="O25" s="36">
        <f t="shared" si="26"/>
        <v>0.46805555555555584</v>
      </c>
      <c r="P25" s="37">
        <f t="shared" si="26"/>
        <v>0.47847222222222252</v>
      </c>
    </row>
    <row r="26" spans="1:16">
      <c r="A26" s="144"/>
      <c r="B26" s="39" t="str">
        <f t="shared" si="18"/>
        <v/>
      </c>
      <c r="C26" s="80" t="str">
        <f>IF(ISERR(CHOOSE($E$2-基本資料!$B$3+1,'5月05日'!AG26,'5月06日'!AG26,'5月07日'!AG25,'5月08日'!AG26)),"",CHOOSE($E$2-基本資料!$B$3+1,'5月05日'!AG26,'5月06日'!AG26,'5月07日'!AG26,'5月08日'!AG26))</f>
        <v/>
      </c>
      <c r="D26" s="81" t="str">
        <f>IF(ISERR(CHOOSE($E$2-基本資料!$B$3+1,'5月05日'!AH26,'5月06日'!AH26,'5月07日'!AH25,'5月08日'!AH26)),"",CHOOSE($E$2-基本資料!$B$3+1,'5月05日'!AH26,'5月06日'!AH26,'5月07日'!AH26,'5月08日'!AH26))</f>
        <v/>
      </c>
      <c r="E26" s="81" t="str">
        <f>IF(ISERR(CHOOSE($E$2-基本資料!$B$3+1,'5月05日'!AI26,'5月06日'!AI26,'5月07日'!AI25,'5月08日'!AI26)),"",CHOOSE($E$2-基本資料!$B$3+1,'5月05日'!AI26,'5月06日'!AI26,'5月07日'!AI26,'5月08日'!AI26))</f>
        <v/>
      </c>
      <c r="F26" s="82" t="str">
        <f>IF(ISERR(CHOOSE($E$2-基本資料!$B$3+1,'5月05日'!AJ26,'5月06日'!AJ26,'5月07日'!AJ25,'5月08日'!AJ26)),"",CHOOSE($E$2-基本資料!$B$3+1,'5月05日'!AJ26,'5月06日'!AJ26,'5月07日'!AJ26,'5月08日'!AJ26))</f>
        <v/>
      </c>
      <c r="G26" s="40" t="str">
        <f t="shared" si="19"/>
        <v/>
      </c>
      <c r="H26" s="40" t="str">
        <f t="shared" ref="H26:P26" si="27">IF(G26="","",G26+H$3*100/60/24)</f>
        <v/>
      </c>
      <c r="I26" s="40" t="str">
        <f t="shared" si="27"/>
        <v/>
      </c>
      <c r="J26" s="41" t="str">
        <f t="shared" si="27"/>
        <v/>
      </c>
      <c r="K26" s="42" t="str">
        <f t="shared" si="27"/>
        <v/>
      </c>
      <c r="L26" s="40" t="str">
        <f t="shared" si="27"/>
        <v/>
      </c>
      <c r="M26" s="41" t="str">
        <f t="shared" si="27"/>
        <v/>
      </c>
      <c r="N26" s="42" t="str">
        <f t="shared" si="27"/>
        <v/>
      </c>
      <c r="O26" s="40" t="str">
        <f t="shared" si="27"/>
        <v/>
      </c>
      <c r="P26" s="41" t="str">
        <f t="shared" si="27"/>
        <v/>
      </c>
    </row>
    <row r="27" spans="1:16">
      <c r="A27" s="144"/>
      <c r="B27" s="43" t="str">
        <f t="shared" si="18"/>
        <v/>
      </c>
      <c r="C27" s="83" t="str">
        <f>IF(ISERR(CHOOSE($E$2-基本資料!$B$3+1,'5月05日'!AG27,'5月06日'!AG27,'5月07日'!AG26,'5月08日'!AG27)),"",CHOOSE($E$2-基本資料!$B$3+1,'5月05日'!AG27,'5月06日'!AG27,'5月07日'!AG27,'5月08日'!AG27))</f>
        <v/>
      </c>
      <c r="D27" s="84" t="str">
        <f>IF(ISERR(CHOOSE($E$2-基本資料!$B$3+1,'5月05日'!AH27,'5月06日'!AH27,'5月07日'!AH26,'5月08日'!AH27)),"",CHOOSE($E$2-基本資料!$B$3+1,'5月05日'!AH27,'5月06日'!AH27,'5月07日'!AH27,'5月08日'!AH27))</f>
        <v/>
      </c>
      <c r="E27" s="84" t="str">
        <f>IF(ISERR(CHOOSE($E$2-基本資料!$B$3+1,'5月05日'!AI27,'5月06日'!AI27,'5月07日'!AI26,'5月08日'!AI27)),"",CHOOSE($E$2-基本資料!$B$3+1,'5月05日'!AI27,'5月06日'!AI27,'5月07日'!AI27,'5月08日'!AI27))</f>
        <v/>
      </c>
      <c r="F27" s="85" t="str">
        <f>IF(ISERR(CHOOSE($E$2-基本資料!$B$3+1,'5月05日'!AJ27,'5月06日'!AJ27,'5月07日'!AJ26,'5月08日'!AJ27)),"",CHOOSE($E$2-基本資料!$B$3+1,'5月05日'!AJ27,'5月06日'!AJ27,'5月07日'!AJ27,'5月08日'!AJ27))</f>
        <v/>
      </c>
      <c r="G27" s="44" t="str">
        <f t="shared" si="19"/>
        <v/>
      </c>
      <c r="H27" s="44" t="str">
        <f t="shared" ref="H27:P27" si="28">IF(G27="","",G27+H$3*100/60/24)</f>
        <v/>
      </c>
      <c r="I27" s="44" t="str">
        <f t="shared" si="28"/>
        <v/>
      </c>
      <c r="J27" s="45" t="str">
        <f t="shared" si="28"/>
        <v/>
      </c>
      <c r="K27" s="46" t="str">
        <f t="shared" si="28"/>
        <v/>
      </c>
      <c r="L27" s="44" t="str">
        <f t="shared" si="28"/>
        <v/>
      </c>
      <c r="M27" s="45" t="str">
        <f t="shared" si="28"/>
        <v/>
      </c>
      <c r="N27" s="46" t="str">
        <f t="shared" si="28"/>
        <v/>
      </c>
      <c r="O27" s="44" t="str">
        <f t="shared" si="28"/>
        <v/>
      </c>
      <c r="P27" s="45" t="str">
        <f t="shared" si="28"/>
        <v/>
      </c>
    </row>
    <row r="28" spans="1:16">
      <c r="A28" s="144"/>
      <c r="B28" s="35" t="str">
        <f t="shared" si="18"/>
        <v/>
      </c>
      <c r="C28" s="86" t="str">
        <f>IF(ISERR(CHOOSE($E$2-基本資料!$B$3+1,'5月05日'!AG28,'5月06日'!AG28,'5月07日'!AG27,'5月08日'!AG28)),"",CHOOSE($E$2-基本資料!$B$3+1,'5月05日'!AG28,'5月06日'!AG28,'5月07日'!AG28,'5月08日'!AG28))</f>
        <v/>
      </c>
      <c r="D28" s="52" t="str">
        <f>IF(ISERR(CHOOSE($E$2-基本資料!$B$3+1,'5月05日'!AH28,'5月06日'!AH28,'5月07日'!AH27,'5月08日'!AH28)),"",CHOOSE($E$2-基本資料!$B$3+1,'5月05日'!AH28,'5月06日'!AH28,'5月07日'!AH28,'5月08日'!AH28))</f>
        <v/>
      </c>
      <c r="E28" s="52" t="str">
        <f>IF(ISERR(CHOOSE($E$2-基本資料!$B$3+1,'5月05日'!AI28,'5月06日'!AI28,'5月07日'!AI27,'5月08日'!AI28)),"",CHOOSE($E$2-基本資料!$B$3+1,'5月05日'!AI28,'5月06日'!AI28,'5月07日'!AI28,'5月08日'!AI28))</f>
        <v/>
      </c>
      <c r="F28" s="87" t="str">
        <f>IF(ISERR(CHOOSE($E$2-基本資料!$B$3+1,'5月05日'!AJ28,'5月06日'!AJ28,'5月07日'!AJ27,'5月08日'!AJ28)),"",CHOOSE($E$2-基本資料!$B$3+1,'5月05日'!AJ28,'5月06日'!AJ28,'5月07日'!AJ28,'5月08日'!AJ28))</f>
        <v/>
      </c>
      <c r="G28" s="36" t="str">
        <f t="shared" si="19"/>
        <v/>
      </c>
      <c r="H28" s="36" t="str">
        <f t="shared" ref="H28:P28" si="29">IF(G28="","",G28+H$3*100/60/24)</f>
        <v/>
      </c>
      <c r="I28" s="36" t="str">
        <f t="shared" si="29"/>
        <v/>
      </c>
      <c r="J28" s="37" t="str">
        <f t="shared" si="29"/>
        <v/>
      </c>
      <c r="K28" s="38" t="str">
        <f t="shared" si="29"/>
        <v/>
      </c>
      <c r="L28" s="36" t="str">
        <f t="shared" si="29"/>
        <v/>
      </c>
      <c r="M28" s="37" t="str">
        <f t="shared" si="29"/>
        <v/>
      </c>
      <c r="N28" s="38" t="str">
        <f t="shared" si="29"/>
        <v/>
      </c>
      <c r="O28" s="36" t="str">
        <f t="shared" si="29"/>
        <v/>
      </c>
      <c r="P28" s="37" t="str">
        <f t="shared" si="29"/>
        <v/>
      </c>
    </row>
    <row r="29" spans="1:16">
      <c r="A29" s="144"/>
      <c r="B29" s="39" t="str">
        <f t="shared" si="18"/>
        <v/>
      </c>
      <c r="C29" s="80" t="str">
        <f>IF(ISERR(CHOOSE($E$2-基本資料!$B$3+1,'5月05日'!AG29,'5月06日'!AG29,'5月07日'!AG28,'5月08日'!AG29)),"",CHOOSE($E$2-基本資料!$B$3+1,'5月05日'!AG29,'5月06日'!AG29,'5月07日'!AG29,'5月08日'!AG29))</f>
        <v/>
      </c>
      <c r="D29" s="81" t="str">
        <f>IF(ISERR(CHOOSE($E$2-基本資料!$B$3+1,'5月05日'!AH29,'5月06日'!AH29,'5月07日'!AH28,'5月08日'!AH29)),"",CHOOSE($E$2-基本資料!$B$3+1,'5月05日'!AH29,'5月06日'!AH29,'5月07日'!AH29,'5月08日'!AH29))</f>
        <v/>
      </c>
      <c r="E29" s="81" t="str">
        <f>IF(ISERR(CHOOSE($E$2-基本資料!$B$3+1,'5月05日'!AI29,'5月06日'!AI29,'5月07日'!AI28,'5月08日'!AI29)),"",CHOOSE($E$2-基本資料!$B$3+1,'5月05日'!AI29,'5月06日'!AI29,'5月07日'!AI29,'5月08日'!AI29))</f>
        <v/>
      </c>
      <c r="F29" s="82" t="str">
        <f>IF(ISERR(CHOOSE($E$2-基本資料!$B$3+1,'5月05日'!AJ29,'5月06日'!AJ29,'5月07日'!AJ28,'5月08日'!AJ29)),"",CHOOSE($E$2-基本資料!$B$3+1,'5月05日'!AJ29,'5月06日'!AJ29,'5月07日'!AJ29,'5月08日'!AJ29))</f>
        <v/>
      </c>
      <c r="G29" s="40" t="str">
        <f t="shared" si="19"/>
        <v/>
      </c>
      <c r="H29" s="40" t="str">
        <f t="shared" ref="H29:P29" si="30">IF(G29="","",G29+H$3*100/60/24)</f>
        <v/>
      </c>
      <c r="I29" s="40" t="str">
        <f t="shared" si="30"/>
        <v/>
      </c>
      <c r="J29" s="41" t="str">
        <f t="shared" si="30"/>
        <v/>
      </c>
      <c r="K29" s="42" t="str">
        <f t="shared" si="30"/>
        <v/>
      </c>
      <c r="L29" s="40" t="str">
        <f t="shared" si="30"/>
        <v/>
      </c>
      <c r="M29" s="41" t="str">
        <f t="shared" si="30"/>
        <v/>
      </c>
      <c r="N29" s="42" t="str">
        <f t="shared" si="30"/>
        <v/>
      </c>
      <c r="O29" s="40" t="str">
        <f t="shared" si="30"/>
        <v/>
      </c>
      <c r="P29" s="41" t="str">
        <f t="shared" si="30"/>
        <v/>
      </c>
    </row>
    <row r="30" spans="1:16">
      <c r="A30" s="144"/>
      <c r="B30" s="43" t="str">
        <f t="shared" si="18"/>
        <v/>
      </c>
      <c r="C30" s="83" t="str">
        <f>IF(ISERR(CHOOSE($E$2-基本資料!$B$3+1,'5月05日'!AG30,'5月06日'!AG30,'5月07日'!AG29,'5月08日'!AG30)),"",CHOOSE($E$2-基本資料!$B$3+1,'5月05日'!AG30,'5月06日'!AG30,'5月07日'!AG30,'5月08日'!AG30))</f>
        <v/>
      </c>
      <c r="D30" s="84" t="str">
        <f>IF(ISERR(CHOOSE($E$2-基本資料!$B$3+1,'5月05日'!AH30,'5月06日'!AH30,'5月07日'!AH29,'5月08日'!AH30)),"",CHOOSE($E$2-基本資料!$B$3+1,'5月05日'!AH30,'5月06日'!AH30,'5月07日'!AH30,'5月08日'!AH30))</f>
        <v/>
      </c>
      <c r="E30" s="84" t="str">
        <f>IF(ISERR(CHOOSE($E$2-基本資料!$B$3+1,'5月05日'!AI30,'5月06日'!AI30,'5月07日'!AI29,'5月08日'!AI30)),"",CHOOSE($E$2-基本資料!$B$3+1,'5月05日'!AI30,'5月06日'!AI30,'5月07日'!AI30,'5月08日'!AI30))</f>
        <v/>
      </c>
      <c r="F30" s="85" t="str">
        <f>IF(ISERR(CHOOSE($E$2-基本資料!$B$3+1,'5月05日'!AJ30,'5月06日'!AJ30,'5月07日'!AJ29,'5月08日'!AJ30)),"",CHOOSE($E$2-基本資料!$B$3+1,'5月05日'!AJ30,'5月06日'!AJ30,'5月07日'!AJ30,'5月08日'!AJ30))</f>
        <v/>
      </c>
      <c r="G30" s="44" t="str">
        <f t="shared" si="19"/>
        <v/>
      </c>
      <c r="H30" s="44" t="str">
        <f t="shared" ref="H30:P30" si="31">IF(G30="","",G30+H$3*100/60/24)</f>
        <v/>
      </c>
      <c r="I30" s="44" t="str">
        <f t="shared" si="31"/>
        <v/>
      </c>
      <c r="J30" s="45" t="str">
        <f t="shared" si="31"/>
        <v/>
      </c>
      <c r="K30" s="46" t="str">
        <f t="shared" si="31"/>
        <v/>
      </c>
      <c r="L30" s="44" t="str">
        <f t="shared" si="31"/>
        <v/>
      </c>
      <c r="M30" s="45" t="str">
        <f t="shared" si="31"/>
        <v/>
      </c>
      <c r="N30" s="46" t="str">
        <f t="shared" si="31"/>
        <v/>
      </c>
      <c r="O30" s="44" t="str">
        <f t="shared" si="31"/>
        <v/>
      </c>
      <c r="P30" s="45" t="str">
        <f t="shared" si="31"/>
        <v/>
      </c>
    </row>
    <row r="31" spans="1:16">
      <c r="A31" s="144"/>
      <c r="B31" s="35" t="str">
        <f t="shared" si="18"/>
        <v/>
      </c>
      <c r="C31" s="86" t="str">
        <f>IF(ISERR(CHOOSE($E$2-基本資料!$B$3+1,'5月05日'!AG31,'5月06日'!AG31,'5月07日'!AG30,'5月08日'!AG31)),"",CHOOSE($E$2-基本資料!$B$3+1,'5月05日'!AG31,'5月06日'!AG31,'5月07日'!AG31,'5月08日'!AG31))</f>
        <v/>
      </c>
      <c r="D31" s="52" t="str">
        <f>IF(ISERR(CHOOSE($E$2-基本資料!$B$3+1,'5月05日'!AH31,'5月06日'!AH31,'5月07日'!AH30,'5月08日'!AH31)),"",CHOOSE($E$2-基本資料!$B$3+1,'5月05日'!AH31,'5月06日'!AH31,'5月07日'!AH31,'5月08日'!AH31))</f>
        <v/>
      </c>
      <c r="E31" s="52" t="str">
        <f>IF(ISERR(CHOOSE($E$2-基本資料!$B$3+1,'5月05日'!AI31,'5月06日'!AI31,'5月07日'!AI30,'5月08日'!AI31)),"",CHOOSE($E$2-基本資料!$B$3+1,'5月05日'!AI31,'5月06日'!AI31,'5月07日'!AI31,'5月08日'!AI31))</f>
        <v/>
      </c>
      <c r="F31" s="87" t="str">
        <f>IF(ISERR(CHOOSE($E$2-基本資料!$B$3+1,'5月05日'!AJ31,'5月06日'!AJ31,'5月07日'!AJ30,'5月08日'!AJ31)),"",CHOOSE($E$2-基本資料!$B$3+1,'5月05日'!AJ31,'5月06日'!AJ31,'5月07日'!AJ31,'5月08日'!AJ31))</f>
        <v/>
      </c>
      <c r="G31" s="36" t="str">
        <f t="shared" si="19"/>
        <v/>
      </c>
      <c r="H31" s="36" t="str">
        <f t="shared" ref="H31:P31" si="32">IF(G31="","",G31+H$3*100/60/24)</f>
        <v/>
      </c>
      <c r="I31" s="36" t="str">
        <f t="shared" si="32"/>
        <v/>
      </c>
      <c r="J31" s="37" t="str">
        <f t="shared" si="32"/>
        <v/>
      </c>
      <c r="K31" s="38" t="str">
        <f t="shared" si="32"/>
        <v/>
      </c>
      <c r="L31" s="36" t="str">
        <f t="shared" si="32"/>
        <v/>
      </c>
      <c r="M31" s="37" t="str">
        <f t="shared" si="32"/>
        <v/>
      </c>
      <c r="N31" s="38" t="str">
        <f t="shared" si="32"/>
        <v/>
      </c>
      <c r="O31" s="36" t="str">
        <f t="shared" si="32"/>
        <v/>
      </c>
      <c r="P31" s="37" t="str">
        <f t="shared" si="32"/>
        <v/>
      </c>
    </row>
    <row r="32" spans="1:16">
      <c r="A32" s="144"/>
      <c r="B32" s="39" t="str">
        <f t="shared" si="18"/>
        <v/>
      </c>
      <c r="C32" s="80" t="str">
        <f>IF(ISERR(CHOOSE($E$2-基本資料!$B$3+1,'5月05日'!AG32,'5月06日'!AG32,'5月07日'!AG31,'5月08日'!AG32)),"",CHOOSE($E$2-基本資料!$B$3+1,'5月05日'!AG32,'5月06日'!AG32,'5月07日'!AG32,'5月08日'!AG32))</f>
        <v/>
      </c>
      <c r="D32" s="81" t="str">
        <f>IF(ISERR(CHOOSE($E$2-基本資料!$B$3+1,'5月05日'!AH32,'5月06日'!AH32,'5月07日'!AH31,'5月08日'!AH32)),"",CHOOSE($E$2-基本資料!$B$3+1,'5月05日'!AH32,'5月06日'!AH32,'5月07日'!AH32,'5月08日'!AH32))</f>
        <v/>
      </c>
      <c r="E32" s="81" t="str">
        <f>IF(ISERR(CHOOSE($E$2-基本資料!$B$3+1,'5月05日'!AI32,'5月06日'!AI32,'5月07日'!AI31,'5月08日'!AI32)),"",CHOOSE($E$2-基本資料!$B$3+1,'5月05日'!AI32,'5月06日'!AI32,'5月07日'!AI32,'5月08日'!AI32))</f>
        <v/>
      </c>
      <c r="F32" s="82">
        <f>IF(ISERR(CHOOSE($E$2-基本資料!$B$3+1,'5月05日'!AJ32,'5月06日'!AJ32,'5月07日'!AJ31,'5月08日'!AJ32)),"",CHOOSE($E$2-基本資料!$B$3+1,'5月05日'!AJ32,'5月06日'!AJ32,'5月07日'!AJ32,'5月08日'!AJ32))</f>
        <v>0</v>
      </c>
      <c r="G32" s="40" t="str">
        <f t="shared" si="19"/>
        <v/>
      </c>
      <c r="H32" s="40" t="str">
        <f t="shared" ref="H32:P32" si="33">IF(G32="","",G32+H$3*100/60/24)</f>
        <v/>
      </c>
      <c r="I32" s="40" t="str">
        <f t="shared" si="33"/>
        <v/>
      </c>
      <c r="J32" s="41" t="str">
        <f t="shared" si="33"/>
        <v/>
      </c>
      <c r="K32" s="42" t="str">
        <f t="shared" si="33"/>
        <v/>
      </c>
      <c r="L32" s="40" t="str">
        <f t="shared" si="33"/>
        <v/>
      </c>
      <c r="M32" s="41" t="str">
        <f t="shared" si="33"/>
        <v/>
      </c>
      <c r="N32" s="42" t="str">
        <f t="shared" si="33"/>
        <v/>
      </c>
      <c r="O32" s="40" t="str">
        <f t="shared" si="33"/>
        <v/>
      </c>
      <c r="P32" s="41" t="str">
        <f t="shared" si="33"/>
        <v/>
      </c>
    </row>
    <row r="33" spans="1:16">
      <c r="A33" s="144"/>
      <c r="B33" s="43" t="str">
        <f t="shared" si="18"/>
        <v/>
      </c>
      <c r="C33" s="88" t="str">
        <f>IF(ISERR(CHOOSE($E$2-基本資料!$B$3+1,'5月05日'!AG33,'5月06日'!AG33,'5月07日'!AG32,'5月08日'!AG33)),"",CHOOSE($E$2-基本資料!$B$3+1,'5月05日'!AG33,'5月06日'!AG33,'5月07日'!AG33,'5月08日'!AG33))</f>
        <v/>
      </c>
      <c r="D33" s="89" t="str">
        <f>IF(ISERR(CHOOSE($E$2-基本資料!$B$3+1,'5月05日'!AH33,'5月06日'!AH33,'5月07日'!AH32,'5月08日'!AH33)),"",CHOOSE($E$2-基本資料!$B$3+1,'5月05日'!AH33,'5月06日'!AH33,'5月07日'!AH33,'5月08日'!AH33))</f>
        <v/>
      </c>
      <c r="E33" s="89" t="str">
        <f>IF(ISERR(CHOOSE($E$2-基本資料!$B$3+1,'5月05日'!AI33,'5月06日'!AI33,'5月07日'!AI32,'5月08日'!AI33)),"",CHOOSE($E$2-基本資料!$B$3+1,'5月05日'!AI33,'5月06日'!AI33,'5月07日'!AI33,'5月08日'!AI33))</f>
        <v/>
      </c>
      <c r="F33" s="90">
        <f>IF(ISERR(CHOOSE($E$2-基本資料!$B$3+1,'5月05日'!AJ33,'5月06日'!AJ33,'5月07日'!AJ32,'5月08日'!AJ33)),"",CHOOSE($E$2-基本資料!$B$3+1,'5月05日'!AJ33,'5月06日'!AJ33,'5月07日'!AJ33,'5月08日'!AJ33))</f>
        <v>0</v>
      </c>
      <c r="G33" s="44" t="str">
        <f t="shared" si="19"/>
        <v/>
      </c>
      <c r="H33" s="44" t="str">
        <f t="shared" ref="H33:P33" si="34">IF(G33="","",G33+H$3*100/60/24)</f>
        <v/>
      </c>
      <c r="I33" s="44" t="str">
        <f t="shared" si="34"/>
        <v/>
      </c>
      <c r="J33" s="45" t="str">
        <f t="shared" si="34"/>
        <v/>
      </c>
      <c r="K33" s="46" t="str">
        <f t="shared" si="34"/>
        <v/>
      </c>
      <c r="L33" s="44" t="str">
        <f t="shared" si="34"/>
        <v/>
      </c>
      <c r="M33" s="45" t="str">
        <f t="shared" si="34"/>
        <v/>
      </c>
      <c r="N33" s="46" t="str">
        <f t="shared" si="34"/>
        <v/>
      </c>
      <c r="O33" s="44" t="str">
        <f t="shared" si="34"/>
        <v/>
      </c>
      <c r="P33" s="45" t="str">
        <f t="shared" si="34"/>
        <v/>
      </c>
    </row>
    <row r="34" spans="1:16">
      <c r="A34" s="148" t="str">
        <f>A1</f>
        <v>渣打全國業餘高爾夫2015年5月份北區分區月賽</v>
      </c>
      <c r="B34" s="148"/>
      <c r="C34" s="148"/>
      <c r="D34" s="148"/>
      <c r="E34" s="148"/>
      <c r="F34" s="149"/>
      <c r="G34" s="30" t="s">
        <v>14</v>
      </c>
      <c r="H34" s="95">
        <f>A37</f>
        <v>10</v>
      </c>
      <c r="I34" s="30">
        <v>11</v>
      </c>
      <c r="J34" s="30">
        <v>12</v>
      </c>
      <c r="K34" s="30">
        <v>13</v>
      </c>
      <c r="L34" s="30">
        <v>14</v>
      </c>
      <c r="M34" s="30">
        <v>15</v>
      </c>
      <c r="N34" s="30">
        <v>16</v>
      </c>
      <c r="O34" s="30">
        <v>17</v>
      </c>
      <c r="P34" s="30">
        <v>18</v>
      </c>
    </row>
    <row r="35" spans="1:16">
      <c r="A35" s="150">
        <f>A2</f>
        <v>2</v>
      </c>
      <c r="B35" s="150"/>
      <c r="C35" s="150"/>
      <c r="D35" s="47"/>
      <c r="E35" s="151">
        <f>E2</f>
        <v>42132</v>
      </c>
      <c r="F35" s="152"/>
      <c r="G35" s="30" t="s">
        <v>15</v>
      </c>
      <c r="H35" s="53">
        <f t="shared" ref="H35:P35" si="35">HLOOKUP(H34,洞別,2)</f>
        <v>4</v>
      </c>
      <c r="I35" s="30">
        <f t="shared" si="35"/>
        <v>5</v>
      </c>
      <c r="J35" s="30">
        <f t="shared" si="35"/>
        <v>3</v>
      </c>
      <c r="K35" s="30">
        <f t="shared" si="35"/>
        <v>4</v>
      </c>
      <c r="L35" s="30">
        <f t="shared" si="35"/>
        <v>4</v>
      </c>
      <c r="M35" s="30">
        <f t="shared" si="35"/>
        <v>4</v>
      </c>
      <c r="N35" s="30">
        <f t="shared" si="35"/>
        <v>4</v>
      </c>
      <c r="O35" s="30">
        <f t="shared" si="35"/>
        <v>3</v>
      </c>
      <c r="P35" s="30">
        <f t="shared" si="35"/>
        <v>5</v>
      </c>
    </row>
    <row r="36" spans="1:16">
      <c r="A36" s="143" t="str">
        <f>A3</f>
        <v>老爺關西高爾夫俱樂部</v>
      </c>
      <c r="B36" s="143"/>
      <c r="C36" s="143"/>
      <c r="D36" s="143"/>
      <c r="E36" s="143"/>
      <c r="F36" s="48"/>
      <c r="G36" s="33">
        <v>10</v>
      </c>
      <c r="H36" s="34">
        <f t="shared" ref="H36:P36" si="36">CHOOSE(H35-2,0.12,0.15,0.18)+HLOOKUP(H34,洞別,3,FALSE)/100</f>
        <v>0.15</v>
      </c>
      <c r="I36" s="34">
        <f t="shared" si="36"/>
        <v>0.18</v>
      </c>
      <c r="J36" s="34">
        <f t="shared" si="36"/>
        <v>0.12</v>
      </c>
      <c r="K36" s="34">
        <f t="shared" si="36"/>
        <v>0.15</v>
      </c>
      <c r="L36" s="34">
        <f t="shared" si="36"/>
        <v>0.15</v>
      </c>
      <c r="M36" s="34">
        <f t="shared" si="36"/>
        <v>0.15</v>
      </c>
      <c r="N36" s="34">
        <f t="shared" si="36"/>
        <v>0.15</v>
      </c>
      <c r="O36" s="34">
        <f t="shared" si="36"/>
        <v>0.12</v>
      </c>
      <c r="P36" s="34">
        <f t="shared" si="36"/>
        <v>0.18</v>
      </c>
    </row>
    <row r="37" spans="1:16">
      <c r="A37" s="144">
        <f>A19</f>
        <v>10</v>
      </c>
      <c r="B37" s="49">
        <f t="shared" ref="B37:F51" si="37">B19</f>
        <v>1</v>
      </c>
      <c r="C37" s="52" t="str">
        <f t="shared" si="37"/>
        <v>馮冠湧</v>
      </c>
      <c r="D37" s="52" t="str">
        <f t="shared" si="37"/>
        <v>黃承瀚</v>
      </c>
      <c r="E37" s="52" t="str">
        <f t="shared" si="37"/>
        <v>郭傳良</v>
      </c>
      <c r="F37" s="91" t="str">
        <f t="shared" si="37"/>
        <v>黃而夫</v>
      </c>
      <c r="G37" s="36">
        <f>IF(B37="","",基本資料!$B$7+(B37-1)*基本資料!$B$8/60/24)</f>
        <v>0.25</v>
      </c>
      <c r="H37" s="36">
        <f t="shared" ref="H37:P37" si="38">IF(G37="","",G37+H$36*100/60/24)</f>
        <v>0.26041666666666669</v>
      </c>
      <c r="I37" s="36">
        <f t="shared" si="38"/>
        <v>0.2729166666666667</v>
      </c>
      <c r="J37" s="37">
        <f t="shared" si="38"/>
        <v>0.28125000000000006</v>
      </c>
      <c r="K37" s="38">
        <f t="shared" si="38"/>
        <v>0.29166666666666674</v>
      </c>
      <c r="L37" s="36">
        <f t="shared" si="38"/>
        <v>0.30208333333333343</v>
      </c>
      <c r="M37" s="37">
        <f t="shared" si="38"/>
        <v>0.31250000000000011</v>
      </c>
      <c r="N37" s="38">
        <f t="shared" si="38"/>
        <v>0.3229166666666668</v>
      </c>
      <c r="O37" s="36">
        <f t="shared" si="38"/>
        <v>0.33125000000000016</v>
      </c>
      <c r="P37" s="37">
        <f t="shared" si="38"/>
        <v>0.34375000000000017</v>
      </c>
    </row>
    <row r="38" spans="1:16">
      <c r="A38" s="145"/>
      <c r="B38" s="50">
        <f t="shared" si="37"/>
        <v>2</v>
      </c>
      <c r="C38" s="81" t="str">
        <f t="shared" si="37"/>
        <v>潘繹凱</v>
      </c>
      <c r="D38" s="81" t="str">
        <f t="shared" si="37"/>
        <v>楊英翰</v>
      </c>
      <c r="E38" s="81" t="str">
        <f t="shared" si="37"/>
        <v>洪棋剴</v>
      </c>
      <c r="F38" s="92" t="str">
        <f t="shared" si="37"/>
        <v>鄧庭皓</v>
      </c>
      <c r="G38" s="42">
        <f>IF(B38="","",基本資料!$B$7+(B38-1)*基本資料!$B$8/60/24)</f>
        <v>0.25624999999999998</v>
      </c>
      <c r="H38" s="40">
        <f t="shared" ref="H38:P38" si="39">IF(G38="","",G38+H$36*100/60/24)</f>
        <v>0.26666666666666666</v>
      </c>
      <c r="I38" s="40">
        <f t="shared" si="39"/>
        <v>0.27916666666666667</v>
      </c>
      <c r="J38" s="41">
        <f t="shared" si="39"/>
        <v>0.28750000000000003</v>
      </c>
      <c r="K38" s="42">
        <f t="shared" si="39"/>
        <v>0.29791666666666672</v>
      </c>
      <c r="L38" s="40">
        <f t="shared" si="39"/>
        <v>0.3083333333333334</v>
      </c>
      <c r="M38" s="41">
        <f t="shared" si="39"/>
        <v>0.31875000000000009</v>
      </c>
      <c r="N38" s="42">
        <f t="shared" si="39"/>
        <v>0.32916666666666677</v>
      </c>
      <c r="O38" s="40">
        <f t="shared" si="39"/>
        <v>0.33750000000000013</v>
      </c>
      <c r="P38" s="41">
        <f t="shared" si="39"/>
        <v>0.35000000000000014</v>
      </c>
    </row>
    <row r="39" spans="1:16">
      <c r="A39" s="145"/>
      <c r="B39" s="51">
        <f t="shared" si="37"/>
        <v>3</v>
      </c>
      <c r="C39" s="84" t="str">
        <f t="shared" si="37"/>
        <v>葉佳胤</v>
      </c>
      <c r="D39" s="84" t="str">
        <f t="shared" si="37"/>
        <v>徐兆維</v>
      </c>
      <c r="E39" s="84" t="str">
        <f t="shared" si="37"/>
        <v>陳頎森</v>
      </c>
      <c r="F39" s="93" t="str">
        <f t="shared" si="37"/>
        <v>林凡皓</v>
      </c>
      <c r="G39" s="46">
        <f>IF(B39="","",基本資料!$B$7+(B39-1)*基本資料!$B$8/60/24)</f>
        <v>0.26250000000000001</v>
      </c>
      <c r="H39" s="44">
        <f t="shared" ref="H39:P39" si="40">IF(G39="","",G39+H$36*100/60/24)</f>
        <v>0.2729166666666667</v>
      </c>
      <c r="I39" s="44">
        <f t="shared" si="40"/>
        <v>0.28541666666666671</v>
      </c>
      <c r="J39" s="45">
        <f t="shared" si="40"/>
        <v>0.29375000000000007</v>
      </c>
      <c r="K39" s="46">
        <f t="shared" si="40"/>
        <v>0.30416666666666675</v>
      </c>
      <c r="L39" s="44">
        <f t="shared" si="40"/>
        <v>0.31458333333333344</v>
      </c>
      <c r="M39" s="45">
        <f t="shared" si="40"/>
        <v>0.32500000000000012</v>
      </c>
      <c r="N39" s="46">
        <f t="shared" si="40"/>
        <v>0.33541666666666681</v>
      </c>
      <c r="O39" s="44">
        <f t="shared" si="40"/>
        <v>0.34375000000000017</v>
      </c>
      <c r="P39" s="45">
        <f t="shared" si="40"/>
        <v>0.35625000000000018</v>
      </c>
    </row>
    <row r="40" spans="1:16">
      <c r="A40" s="145"/>
      <c r="B40" s="49">
        <f t="shared" si="37"/>
        <v>4</v>
      </c>
      <c r="C40" s="52" t="str">
        <f t="shared" si="37"/>
        <v>林銓泰</v>
      </c>
      <c r="D40" s="52" t="str">
        <f t="shared" si="37"/>
        <v>葉佳運</v>
      </c>
      <c r="E40" s="52" t="str">
        <f t="shared" si="37"/>
        <v>陳　澤</v>
      </c>
      <c r="F40" s="91" t="str">
        <f t="shared" si="37"/>
        <v>郭翰農</v>
      </c>
      <c r="G40" s="36">
        <f>IF(B40="","",基本資料!$B$7+(B40-1)*基本資料!$B$8/60/24)</f>
        <v>0.26874999999999999</v>
      </c>
      <c r="H40" s="36">
        <f t="shared" ref="H40:P40" si="41">IF(G40="","",G40+H$36*100/60/24)</f>
        <v>0.27916666666666667</v>
      </c>
      <c r="I40" s="36">
        <f t="shared" si="41"/>
        <v>0.29166666666666669</v>
      </c>
      <c r="J40" s="37">
        <f t="shared" si="41"/>
        <v>0.30000000000000004</v>
      </c>
      <c r="K40" s="38">
        <f t="shared" si="41"/>
        <v>0.31041666666666673</v>
      </c>
      <c r="L40" s="36">
        <f t="shared" si="41"/>
        <v>0.32083333333333341</v>
      </c>
      <c r="M40" s="37">
        <f t="shared" si="41"/>
        <v>0.3312500000000001</v>
      </c>
      <c r="N40" s="38">
        <f t="shared" si="41"/>
        <v>0.34166666666666679</v>
      </c>
      <c r="O40" s="36">
        <f t="shared" si="41"/>
        <v>0.35000000000000014</v>
      </c>
      <c r="P40" s="37">
        <f t="shared" si="41"/>
        <v>0.36250000000000016</v>
      </c>
    </row>
    <row r="41" spans="1:16">
      <c r="A41" s="145"/>
      <c r="B41" s="50">
        <f t="shared" si="37"/>
        <v>5</v>
      </c>
      <c r="C41" s="81" t="str">
        <f t="shared" si="37"/>
        <v>羅政元</v>
      </c>
      <c r="D41" s="81" t="str">
        <f t="shared" si="37"/>
        <v>林紹白</v>
      </c>
      <c r="E41" s="81" t="str">
        <f t="shared" si="37"/>
        <v>佐佐木崇峻</v>
      </c>
      <c r="F41" s="92" t="str">
        <f t="shared" si="37"/>
        <v>李泰翰</v>
      </c>
      <c r="G41" s="40">
        <f>IF(B41="","",基本資料!$B$7+(B41-1)*基本資料!$B$8/60/24)</f>
        <v>0.27500000000000002</v>
      </c>
      <c r="H41" s="40">
        <f t="shared" ref="H41:P41" si="42">IF(G41="","",G41+H$36*100/60/24)</f>
        <v>0.28541666666666671</v>
      </c>
      <c r="I41" s="40">
        <f t="shared" si="42"/>
        <v>0.29791666666666672</v>
      </c>
      <c r="J41" s="41">
        <f t="shared" si="42"/>
        <v>0.30625000000000008</v>
      </c>
      <c r="K41" s="42">
        <f t="shared" si="42"/>
        <v>0.31666666666666676</v>
      </c>
      <c r="L41" s="40">
        <f t="shared" si="42"/>
        <v>0.32708333333333345</v>
      </c>
      <c r="M41" s="41">
        <f t="shared" si="42"/>
        <v>0.33750000000000013</v>
      </c>
      <c r="N41" s="42">
        <f t="shared" si="42"/>
        <v>0.34791666666666682</v>
      </c>
      <c r="O41" s="40">
        <f t="shared" si="42"/>
        <v>0.35625000000000018</v>
      </c>
      <c r="P41" s="41">
        <f t="shared" si="42"/>
        <v>0.36875000000000019</v>
      </c>
    </row>
    <row r="42" spans="1:16">
      <c r="A42" s="145"/>
      <c r="B42" s="51">
        <f t="shared" si="37"/>
        <v>6</v>
      </c>
      <c r="C42" s="84" t="str">
        <f t="shared" si="37"/>
        <v>陳霆宇</v>
      </c>
      <c r="D42" s="84" t="str">
        <f t="shared" si="37"/>
        <v>楊凱鈞</v>
      </c>
      <c r="E42" s="84" t="str">
        <f t="shared" si="37"/>
        <v>朱吉莘</v>
      </c>
      <c r="F42" s="93" t="str">
        <f t="shared" si="37"/>
        <v>莊文諺</v>
      </c>
      <c r="G42" s="44">
        <f>IF(B42="","",基本資料!$B$7+(B42-1)*基本資料!$B$8/60/24)</f>
        <v>0.28125</v>
      </c>
      <c r="H42" s="44">
        <f t="shared" ref="H42:P42" si="43">IF(G42="","",G42+H$36*100/60/24)</f>
        <v>0.29166666666666669</v>
      </c>
      <c r="I42" s="44">
        <f t="shared" si="43"/>
        <v>0.3041666666666667</v>
      </c>
      <c r="J42" s="45">
        <f t="shared" si="43"/>
        <v>0.31250000000000006</v>
      </c>
      <c r="K42" s="46">
        <f t="shared" si="43"/>
        <v>0.32291666666666674</v>
      </c>
      <c r="L42" s="44">
        <f t="shared" si="43"/>
        <v>0.33333333333333343</v>
      </c>
      <c r="M42" s="45">
        <f t="shared" si="43"/>
        <v>0.34375000000000011</v>
      </c>
      <c r="N42" s="46">
        <f t="shared" si="43"/>
        <v>0.3541666666666668</v>
      </c>
      <c r="O42" s="44">
        <f t="shared" si="43"/>
        <v>0.36250000000000016</v>
      </c>
      <c r="P42" s="45">
        <f t="shared" si="43"/>
        <v>0.37500000000000017</v>
      </c>
    </row>
    <row r="43" spans="1:16">
      <c r="A43" s="145"/>
      <c r="B43" s="49">
        <f t="shared" si="37"/>
        <v>7</v>
      </c>
      <c r="C43" s="52" t="str">
        <f t="shared" si="37"/>
        <v>張庭碩</v>
      </c>
      <c r="D43" s="52" t="str">
        <f t="shared" si="37"/>
        <v>黃至翊</v>
      </c>
      <c r="E43" s="52" t="str">
        <f t="shared" si="37"/>
        <v>許維宸</v>
      </c>
      <c r="F43" s="91" t="str">
        <f t="shared" si="37"/>
        <v>廖崇漢</v>
      </c>
      <c r="G43" s="38">
        <f>IF(B43="","",基本資料!$B$7+(B43-1)*基本資料!$B$8/60/24)</f>
        <v>0.28749999999999998</v>
      </c>
      <c r="H43" s="36">
        <f t="shared" ref="H43:P43" si="44">IF(G43="","",G43+H$36*100/60/24)</f>
        <v>0.29791666666666666</v>
      </c>
      <c r="I43" s="36">
        <f t="shared" si="44"/>
        <v>0.31041666666666667</v>
      </c>
      <c r="J43" s="37">
        <f t="shared" si="44"/>
        <v>0.31875000000000003</v>
      </c>
      <c r="K43" s="38">
        <f t="shared" si="44"/>
        <v>0.32916666666666672</v>
      </c>
      <c r="L43" s="36">
        <f t="shared" si="44"/>
        <v>0.3395833333333334</v>
      </c>
      <c r="M43" s="37">
        <f t="shared" si="44"/>
        <v>0.35000000000000009</v>
      </c>
      <c r="N43" s="38">
        <f t="shared" si="44"/>
        <v>0.36041666666666677</v>
      </c>
      <c r="O43" s="36">
        <f t="shared" si="44"/>
        <v>0.36875000000000013</v>
      </c>
      <c r="P43" s="37">
        <f t="shared" si="44"/>
        <v>0.38125000000000014</v>
      </c>
    </row>
    <row r="44" spans="1:16">
      <c r="A44" s="145"/>
      <c r="B44" s="50" t="str">
        <f t="shared" si="37"/>
        <v/>
      </c>
      <c r="C44" s="81" t="str">
        <f t="shared" si="37"/>
        <v/>
      </c>
      <c r="D44" s="81" t="str">
        <f t="shared" si="37"/>
        <v/>
      </c>
      <c r="E44" s="81" t="str">
        <f t="shared" si="37"/>
        <v/>
      </c>
      <c r="F44" s="92" t="str">
        <f t="shared" si="37"/>
        <v/>
      </c>
      <c r="G44" s="42" t="str">
        <f>IF(B44="","",基本資料!$B$7+(B44-1)*基本資料!$B$8/60/24)</f>
        <v/>
      </c>
      <c r="H44" s="40" t="str">
        <f t="shared" ref="H44:P44" si="45">IF(G44="","",G44+H$36*100/60/24)</f>
        <v/>
      </c>
      <c r="I44" s="40" t="str">
        <f t="shared" si="45"/>
        <v/>
      </c>
      <c r="J44" s="41" t="str">
        <f t="shared" si="45"/>
        <v/>
      </c>
      <c r="K44" s="42" t="str">
        <f t="shared" si="45"/>
        <v/>
      </c>
      <c r="L44" s="40" t="str">
        <f t="shared" si="45"/>
        <v/>
      </c>
      <c r="M44" s="41" t="str">
        <f t="shared" si="45"/>
        <v/>
      </c>
      <c r="N44" s="42" t="str">
        <f t="shared" si="45"/>
        <v/>
      </c>
      <c r="O44" s="40" t="str">
        <f t="shared" si="45"/>
        <v/>
      </c>
      <c r="P44" s="41" t="str">
        <f t="shared" si="45"/>
        <v/>
      </c>
    </row>
    <row r="45" spans="1:16">
      <c r="A45" s="145"/>
      <c r="B45" s="51" t="str">
        <f t="shared" si="37"/>
        <v/>
      </c>
      <c r="C45" s="84" t="str">
        <f t="shared" si="37"/>
        <v/>
      </c>
      <c r="D45" s="84" t="str">
        <f t="shared" si="37"/>
        <v/>
      </c>
      <c r="E45" s="84" t="str">
        <f t="shared" si="37"/>
        <v/>
      </c>
      <c r="F45" s="93" t="str">
        <f t="shared" si="37"/>
        <v/>
      </c>
      <c r="G45" s="46" t="str">
        <f>IF(B45="","",基本資料!$B$7+(B45-1)*基本資料!$B$8/60/24)</f>
        <v/>
      </c>
      <c r="H45" s="44" t="str">
        <f t="shared" ref="H45:P45" si="46">IF(G45="","",G45+H$36*100/60/24)</f>
        <v/>
      </c>
      <c r="I45" s="44" t="str">
        <f t="shared" si="46"/>
        <v/>
      </c>
      <c r="J45" s="45" t="str">
        <f t="shared" si="46"/>
        <v/>
      </c>
      <c r="K45" s="46" t="str">
        <f t="shared" si="46"/>
        <v/>
      </c>
      <c r="L45" s="44" t="str">
        <f t="shared" si="46"/>
        <v/>
      </c>
      <c r="M45" s="45" t="str">
        <f t="shared" si="46"/>
        <v/>
      </c>
      <c r="N45" s="46" t="str">
        <f t="shared" si="46"/>
        <v/>
      </c>
      <c r="O45" s="44" t="str">
        <f t="shared" si="46"/>
        <v/>
      </c>
      <c r="P45" s="45" t="str">
        <f t="shared" si="46"/>
        <v/>
      </c>
    </row>
    <row r="46" spans="1:16">
      <c r="A46" s="145"/>
      <c r="B46" s="49" t="str">
        <f t="shared" si="37"/>
        <v/>
      </c>
      <c r="C46" s="52" t="str">
        <f t="shared" si="37"/>
        <v/>
      </c>
      <c r="D46" s="52" t="str">
        <f t="shared" si="37"/>
        <v/>
      </c>
      <c r="E46" s="52" t="str">
        <f t="shared" si="37"/>
        <v/>
      </c>
      <c r="F46" s="91" t="str">
        <f t="shared" si="37"/>
        <v/>
      </c>
      <c r="G46" s="38" t="str">
        <f>IF(B46="","",基本資料!$B$7+(B46-1)*基本資料!$B$8/60/24)</f>
        <v/>
      </c>
      <c r="H46" s="36" t="str">
        <f t="shared" ref="H46:P46" si="47">IF(G46="","",G46+H$36*100/60/24)</f>
        <v/>
      </c>
      <c r="I46" s="36" t="str">
        <f t="shared" si="47"/>
        <v/>
      </c>
      <c r="J46" s="37" t="str">
        <f t="shared" si="47"/>
        <v/>
      </c>
      <c r="K46" s="38" t="str">
        <f t="shared" si="47"/>
        <v/>
      </c>
      <c r="L46" s="36" t="str">
        <f t="shared" si="47"/>
        <v/>
      </c>
      <c r="M46" s="37" t="str">
        <f t="shared" si="47"/>
        <v/>
      </c>
      <c r="N46" s="38" t="str">
        <f t="shared" si="47"/>
        <v/>
      </c>
      <c r="O46" s="36" t="str">
        <f t="shared" si="47"/>
        <v/>
      </c>
      <c r="P46" s="37" t="str">
        <f t="shared" si="47"/>
        <v/>
      </c>
    </row>
    <row r="47" spans="1:16">
      <c r="A47" s="145"/>
      <c r="B47" s="50" t="str">
        <f t="shared" si="37"/>
        <v/>
      </c>
      <c r="C47" s="81" t="str">
        <f t="shared" si="37"/>
        <v/>
      </c>
      <c r="D47" s="81" t="str">
        <f t="shared" si="37"/>
        <v/>
      </c>
      <c r="E47" s="81" t="str">
        <f t="shared" si="37"/>
        <v/>
      </c>
      <c r="F47" s="92" t="str">
        <f t="shared" si="37"/>
        <v/>
      </c>
      <c r="G47" s="42" t="str">
        <f>IF(B47="","",基本資料!$B$7+(B47-1)*基本資料!$B$8/60/24)</f>
        <v/>
      </c>
      <c r="H47" s="40" t="str">
        <f t="shared" ref="H47:P47" si="48">IF(G47="","",G47+H$36*100/60/24)</f>
        <v/>
      </c>
      <c r="I47" s="40" t="str">
        <f t="shared" si="48"/>
        <v/>
      </c>
      <c r="J47" s="41" t="str">
        <f t="shared" si="48"/>
        <v/>
      </c>
      <c r="K47" s="42" t="str">
        <f t="shared" si="48"/>
        <v/>
      </c>
      <c r="L47" s="40" t="str">
        <f t="shared" si="48"/>
        <v/>
      </c>
      <c r="M47" s="41" t="str">
        <f t="shared" si="48"/>
        <v/>
      </c>
      <c r="N47" s="42" t="str">
        <f t="shared" si="48"/>
        <v/>
      </c>
      <c r="O47" s="40" t="str">
        <f t="shared" si="48"/>
        <v/>
      </c>
      <c r="P47" s="41" t="str">
        <f t="shared" si="48"/>
        <v/>
      </c>
    </row>
    <row r="48" spans="1:16">
      <c r="A48" s="145"/>
      <c r="B48" s="51" t="str">
        <f t="shared" si="37"/>
        <v/>
      </c>
      <c r="C48" s="84" t="str">
        <f t="shared" si="37"/>
        <v/>
      </c>
      <c r="D48" s="84" t="str">
        <f t="shared" si="37"/>
        <v/>
      </c>
      <c r="E48" s="84" t="str">
        <f t="shared" si="37"/>
        <v/>
      </c>
      <c r="F48" s="93" t="str">
        <f t="shared" si="37"/>
        <v/>
      </c>
      <c r="G48" s="46" t="str">
        <f>IF(B48="","",基本資料!$B$7+(B48-1)*基本資料!$B$8/60/24)</f>
        <v/>
      </c>
      <c r="H48" s="44" t="str">
        <f t="shared" ref="H48:P48" si="49">IF(G48="","",G48+H$36*100/60/24)</f>
        <v/>
      </c>
      <c r="I48" s="44" t="str">
        <f t="shared" si="49"/>
        <v/>
      </c>
      <c r="J48" s="45" t="str">
        <f t="shared" si="49"/>
        <v/>
      </c>
      <c r="K48" s="46" t="str">
        <f t="shared" si="49"/>
        <v/>
      </c>
      <c r="L48" s="44" t="str">
        <f t="shared" si="49"/>
        <v/>
      </c>
      <c r="M48" s="45" t="str">
        <f t="shared" si="49"/>
        <v/>
      </c>
      <c r="N48" s="46" t="str">
        <f t="shared" si="49"/>
        <v/>
      </c>
      <c r="O48" s="44" t="str">
        <f t="shared" si="49"/>
        <v/>
      </c>
      <c r="P48" s="45" t="str">
        <f t="shared" si="49"/>
        <v/>
      </c>
    </row>
    <row r="49" spans="1:16">
      <c r="A49" s="145"/>
      <c r="B49" s="49" t="str">
        <f t="shared" si="37"/>
        <v/>
      </c>
      <c r="C49" s="52" t="str">
        <f t="shared" si="37"/>
        <v/>
      </c>
      <c r="D49" s="52" t="str">
        <f t="shared" si="37"/>
        <v/>
      </c>
      <c r="E49" s="52" t="str">
        <f t="shared" si="37"/>
        <v/>
      </c>
      <c r="F49" s="91" t="str">
        <f t="shared" si="37"/>
        <v/>
      </c>
      <c r="G49" s="38" t="str">
        <f>IF(B49="","",基本資料!$B$7+(B49-1)*基本資料!$B$8/60/24)</f>
        <v/>
      </c>
      <c r="H49" s="36" t="str">
        <f t="shared" ref="H49:P49" si="50">IF(G49="","",G49+H$36*100/60/24)</f>
        <v/>
      </c>
      <c r="I49" s="36" t="str">
        <f t="shared" si="50"/>
        <v/>
      </c>
      <c r="J49" s="37" t="str">
        <f t="shared" si="50"/>
        <v/>
      </c>
      <c r="K49" s="38" t="str">
        <f t="shared" si="50"/>
        <v/>
      </c>
      <c r="L49" s="36" t="str">
        <f t="shared" si="50"/>
        <v/>
      </c>
      <c r="M49" s="37" t="str">
        <f t="shared" si="50"/>
        <v/>
      </c>
      <c r="N49" s="38" t="str">
        <f t="shared" si="50"/>
        <v/>
      </c>
      <c r="O49" s="36" t="str">
        <f t="shared" si="50"/>
        <v/>
      </c>
      <c r="P49" s="37" t="str">
        <f t="shared" si="50"/>
        <v/>
      </c>
    </row>
    <row r="50" spans="1:16">
      <c r="A50" s="145"/>
      <c r="B50" s="50" t="str">
        <f t="shared" si="37"/>
        <v/>
      </c>
      <c r="C50" s="81" t="str">
        <f t="shared" si="37"/>
        <v/>
      </c>
      <c r="D50" s="81" t="str">
        <f t="shared" si="37"/>
        <v/>
      </c>
      <c r="E50" s="81" t="str">
        <f t="shared" si="37"/>
        <v/>
      </c>
      <c r="F50" s="92">
        <f t="shared" si="37"/>
        <v>0</v>
      </c>
      <c r="G50" s="42" t="str">
        <f>IF(B50="","",基本資料!$B$7+(B50-1)*基本資料!$B$8/60/24)</f>
        <v/>
      </c>
      <c r="H50" s="40" t="str">
        <f t="shared" ref="H50:P50" si="51">IF(G50="","",G50+H$36*100/60/24)</f>
        <v/>
      </c>
      <c r="I50" s="40" t="str">
        <f t="shared" si="51"/>
        <v/>
      </c>
      <c r="J50" s="41" t="str">
        <f t="shared" si="51"/>
        <v/>
      </c>
      <c r="K50" s="42" t="str">
        <f t="shared" si="51"/>
        <v/>
      </c>
      <c r="L50" s="40" t="str">
        <f t="shared" si="51"/>
        <v/>
      </c>
      <c r="M50" s="41" t="str">
        <f t="shared" si="51"/>
        <v/>
      </c>
      <c r="N50" s="42" t="str">
        <f t="shared" si="51"/>
        <v/>
      </c>
      <c r="O50" s="40" t="str">
        <f t="shared" si="51"/>
        <v/>
      </c>
      <c r="P50" s="41" t="str">
        <f t="shared" si="51"/>
        <v/>
      </c>
    </row>
    <row r="51" spans="1:16">
      <c r="A51" s="145"/>
      <c r="B51" s="51" t="str">
        <f t="shared" si="37"/>
        <v/>
      </c>
      <c r="C51" s="84" t="str">
        <f t="shared" si="37"/>
        <v/>
      </c>
      <c r="D51" s="84" t="str">
        <f t="shared" si="37"/>
        <v/>
      </c>
      <c r="E51" s="84" t="str">
        <f t="shared" si="37"/>
        <v/>
      </c>
      <c r="F51" s="93">
        <f t="shared" si="37"/>
        <v>0</v>
      </c>
      <c r="G51" s="46" t="str">
        <f>IF(B51="","",基本資料!$B$7+(B51-1)*基本資料!$B$8/60/24)</f>
        <v/>
      </c>
      <c r="H51" s="44" t="str">
        <f t="shared" ref="H51:P51" si="52">IF(G51="","",G51+H$36*100/60/24)</f>
        <v/>
      </c>
      <c r="I51" s="44" t="str">
        <f t="shared" si="52"/>
        <v/>
      </c>
      <c r="J51" s="45" t="str">
        <f t="shared" si="52"/>
        <v/>
      </c>
      <c r="K51" s="46" t="str">
        <f t="shared" si="52"/>
        <v/>
      </c>
      <c r="L51" s="44" t="str">
        <f t="shared" si="52"/>
        <v/>
      </c>
      <c r="M51" s="45" t="str">
        <f t="shared" si="52"/>
        <v/>
      </c>
      <c r="N51" s="46" t="str">
        <f t="shared" si="52"/>
        <v/>
      </c>
      <c r="O51" s="44" t="str">
        <f t="shared" si="52"/>
        <v/>
      </c>
      <c r="P51" s="45" t="str">
        <f t="shared" si="52"/>
        <v/>
      </c>
    </row>
    <row r="52" spans="1:16">
      <c r="A52" s="146">
        <f>A4</f>
        <v>1</v>
      </c>
      <c r="B52" s="49">
        <f t="shared" ref="B52:F66" si="53">B4</f>
        <v>1</v>
      </c>
      <c r="C52" s="52" t="str">
        <f t="shared" si="53"/>
        <v>陳文芸</v>
      </c>
      <c r="D52" s="52" t="str">
        <f t="shared" si="53"/>
        <v>楊亞賓</v>
      </c>
      <c r="E52" s="52" t="str">
        <f t="shared" si="53"/>
        <v>賴思彤</v>
      </c>
      <c r="F52" s="91" t="str">
        <f t="shared" si="53"/>
        <v>洪珮綺</v>
      </c>
      <c r="G52" s="38">
        <f t="shared" ref="G52:G66" si="54">IF(B52="","",P4+5/60/24)</f>
        <v>0.34722222222222238</v>
      </c>
      <c r="H52" s="36">
        <f t="shared" ref="H52:P52" si="55">IF(G52="","",G52+H$36*100/60/24)</f>
        <v>0.35763888888888906</v>
      </c>
      <c r="I52" s="36">
        <f t="shared" si="55"/>
        <v>0.37013888888888907</v>
      </c>
      <c r="J52" s="37">
        <f t="shared" si="55"/>
        <v>0.37847222222222243</v>
      </c>
      <c r="K52" s="38">
        <f t="shared" si="55"/>
        <v>0.38888888888888912</v>
      </c>
      <c r="L52" s="36">
        <f t="shared" si="55"/>
        <v>0.3993055555555558</v>
      </c>
      <c r="M52" s="37">
        <f t="shared" si="55"/>
        <v>0.40972222222222249</v>
      </c>
      <c r="N52" s="38">
        <f t="shared" si="55"/>
        <v>0.42013888888888917</v>
      </c>
      <c r="O52" s="36">
        <f t="shared" si="55"/>
        <v>0.42847222222222253</v>
      </c>
      <c r="P52" s="37">
        <f t="shared" si="55"/>
        <v>0.44097222222222254</v>
      </c>
    </row>
    <row r="53" spans="1:16">
      <c r="A53" s="145"/>
      <c r="B53" s="50">
        <f t="shared" si="53"/>
        <v>2</v>
      </c>
      <c r="C53" s="81" t="str">
        <f t="shared" si="53"/>
        <v>戴佑珊</v>
      </c>
      <c r="D53" s="81" t="str">
        <f t="shared" si="53"/>
        <v>楊棋文</v>
      </c>
      <c r="E53" s="81" t="str">
        <f t="shared" si="53"/>
        <v>陳葶伃</v>
      </c>
      <c r="F53" s="92" t="str">
        <f t="shared" si="53"/>
        <v>曾　楨</v>
      </c>
      <c r="G53" s="42">
        <f t="shared" si="54"/>
        <v>0.35347222222222235</v>
      </c>
      <c r="H53" s="40">
        <f t="shared" ref="H53:P53" si="56">IF(G53="","",G53+H$36*100/60/24)</f>
        <v>0.36388888888888904</v>
      </c>
      <c r="I53" s="40">
        <f t="shared" si="56"/>
        <v>0.37638888888888905</v>
      </c>
      <c r="J53" s="41">
        <f t="shared" si="56"/>
        <v>0.38472222222222241</v>
      </c>
      <c r="K53" s="42">
        <f t="shared" si="56"/>
        <v>0.39513888888888909</v>
      </c>
      <c r="L53" s="40">
        <f t="shared" si="56"/>
        <v>0.40555555555555578</v>
      </c>
      <c r="M53" s="41">
        <f t="shared" si="56"/>
        <v>0.41597222222222247</v>
      </c>
      <c r="N53" s="42">
        <f t="shared" si="56"/>
        <v>0.42638888888888915</v>
      </c>
      <c r="O53" s="40">
        <f t="shared" si="56"/>
        <v>0.43472222222222251</v>
      </c>
      <c r="P53" s="41">
        <f t="shared" si="56"/>
        <v>0.44722222222222252</v>
      </c>
    </row>
    <row r="54" spans="1:16">
      <c r="A54" s="145"/>
      <c r="B54" s="51">
        <f t="shared" si="53"/>
        <v>3</v>
      </c>
      <c r="C54" s="84" t="str">
        <f t="shared" si="53"/>
        <v>陳姿凝</v>
      </c>
      <c r="D54" s="84" t="str">
        <f t="shared" si="53"/>
        <v>劉可艾</v>
      </c>
      <c r="E54" s="84" t="str">
        <f t="shared" si="53"/>
        <v>詹芷綺</v>
      </c>
      <c r="F54" s="93" t="str">
        <f t="shared" si="53"/>
        <v>陳奕融</v>
      </c>
      <c r="G54" s="46">
        <f t="shared" si="54"/>
        <v>0.35972222222222239</v>
      </c>
      <c r="H54" s="44">
        <f t="shared" ref="H54:P54" si="57">IF(G54="","",G54+H$36*100/60/24)</f>
        <v>0.37013888888888907</v>
      </c>
      <c r="I54" s="44">
        <f t="shared" si="57"/>
        <v>0.38263888888888908</v>
      </c>
      <c r="J54" s="45">
        <f t="shared" si="57"/>
        <v>0.39097222222222244</v>
      </c>
      <c r="K54" s="46">
        <f t="shared" si="57"/>
        <v>0.40138888888888913</v>
      </c>
      <c r="L54" s="44">
        <f t="shared" si="57"/>
        <v>0.41180555555555581</v>
      </c>
      <c r="M54" s="45">
        <f t="shared" si="57"/>
        <v>0.4222222222222225</v>
      </c>
      <c r="N54" s="46">
        <f t="shared" si="57"/>
        <v>0.43263888888888918</v>
      </c>
      <c r="O54" s="44">
        <f t="shared" si="57"/>
        <v>0.44097222222222254</v>
      </c>
      <c r="P54" s="45">
        <f t="shared" si="57"/>
        <v>0.45347222222222255</v>
      </c>
    </row>
    <row r="55" spans="1:16">
      <c r="A55" s="145"/>
      <c r="B55" s="49">
        <f t="shared" si="53"/>
        <v>4</v>
      </c>
      <c r="C55" s="52" t="str">
        <f t="shared" si="53"/>
        <v>黃郁評</v>
      </c>
      <c r="D55" s="52" t="str">
        <f t="shared" si="53"/>
        <v>張子怡</v>
      </c>
      <c r="E55" s="52" t="str">
        <f t="shared" si="53"/>
        <v>林家榆</v>
      </c>
      <c r="F55" s="91" t="str">
        <f t="shared" si="53"/>
        <v>周翊庭</v>
      </c>
      <c r="G55" s="38">
        <f t="shared" si="54"/>
        <v>0.36597222222222237</v>
      </c>
      <c r="H55" s="36">
        <f t="shared" ref="H55:P55" si="58">IF(G55="","",G55+H$36*100/60/24)</f>
        <v>0.37638888888888905</v>
      </c>
      <c r="I55" s="36">
        <f t="shared" si="58"/>
        <v>0.38888888888888906</v>
      </c>
      <c r="J55" s="37">
        <f t="shared" si="58"/>
        <v>0.39722222222222242</v>
      </c>
      <c r="K55" s="38">
        <f t="shared" si="58"/>
        <v>0.40763888888888911</v>
      </c>
      <c r="L55" s="36">
        <f t="shared" si="58"/>
        <v>0.41805555555555579</v>
      </c>
      <c r="M55" s="37">
        <f t="shared" si="58"/>
        <v>0.42847222222222248</v>
      </c>
      <c r="N55" s="38">
        <f t="shared" si="58"/>
        <v>0.43888888888888916</v>
      </c>
      <c r="O55" s="36">
        <f t="shared" si="58"/>
        <v>0.44722222222222252</v>
      </c>
      <c r="P55" s="37">
        <f t="shared" si="58"/>
        <v>0.45972222222222253</v>
      </c>
    </row>
    <row r="56" spans="1:16">
      <c r="A56" s="145"/>
      <c r="B56" s="50">
        <f t="shared" si="53"/>
        <v>5</v>
      </c>
      <c r="C56" s="81" t="str">
        <f t="shared" si="53"/>
        <v>黃至謙</v>
      </c>
      <c r="D56" s="81" t="str">
        <f t="shared" si="53"/>
        <v>殷　毅</v>
      </c>
      <c r="E56" s="81" t="str">
        <f t="shared" si="53"/>
        <v>丁桓宇</v>
      </c>
      <c r="F56" s="92" t="str">
        <f t="shared" si="53"/>
        <v/>
      </c>
      <c r="G56" s="42">
        <f t="shared" si="54"/>
        <v>0.3722222222222224</v>
      </c>
      <c r="H56" s="40">
        <f t="shared" ref="H56:P56" si="59">IF(G56="","",G56+H$36*100/60/24)</f>
        <v>0.38263888888888908</v>
      </c>
      <c r="I56" s="40">
        <f t="shared" si="59"/>
        <v>0.39513888888888909</v>
      </c>
      <c r="J56" s="41">
        <f t="shared" si="59"/>
        <v>0.40347222222222245</v>
      </c>
      <c r="K56" s="42">
        <f t="shared" si="59"/>
        <v>0.41388888888888914</v>
      </c>
      <c r="L56" s="40">
        <f t="shared" si="59"/>
        <v>0.42430555555555582</v>
      </c>
      <c r="M56" s="41">
        <f t="shared" si="59"/>
        <v>0.43472222222222251</v>
      </c>
      <c r="N56" s="42">
        <f t="shared" si="59"/>
        <v>0.44513888888888919</v>
      </c>
      <c r="O56" s="40">
        <f t="shared" si="59"/>
        <v>0.45347222222222255</v>
      </c>
      <c r="P56" s="41">
        <f t="shared" si="59"/>
        <v>0.46597222222222257</v>
      </c>
    </row>
    <row r="57" spans="1:16">
      <c r="A57" s="145"/>
      <c r="B57" s="51">
        <f t="shared" si="53"/>
        <v>6</v>
      </c>
      <c r="C57" s="84" t="str">
        <f t="shared" si="53"/>
        <v>劉相閎</v>
      </c>
      <c r="D57" s="84" t="str">
        <f t="shared" si="53"/>
        <v>林硯聰</v>
      </c>
      <c r="E57" s="84" t="str">
        <f t="shared" si="53"/>
        <v>廖子邦</v>
      </c>
      <c r="F57" s="93" t="str">
        <f t="shared" si="53"/>
        <v/>
      </c>
      <c r="G57" s="46">
        <f t="shared" si="54"/>
        <v>0.37847222222222238</v>
      </c>
      <c r="H57" s="44">
        <f t="shared" ref="H57:P57" si="60">IF(G57="","",G57+H$36*100/60/24)</f>
        <v>0.38888888888888906</v>
      </c>
      <c r="I57" s="44">
        <f t="shared" si="60"/>
        <v>0.40138888888888907</v>
      </c>
      <c r="J57" s="45">
        <f t="shared" si="60"/>
        <v>0.40972222222222243</v>
      </c>
      <c r="K57" s="46">
        <f t="shared" si="60"/>
        <v>0.42013888888888912</v>
      </c>
      <c r="L57" s="44">
        <f t="shared" si="60"/>
        <v>0.4305555555555558</v>
      </c>
      <c r="M57" s="45">
        <f t="shared" si="60"/>
        <v>0.44097222222222249</v>
      </c>
      <c r="N57" s="46">
        <f t="shared" si="60"/>
        <v>0.45138888888888917</v>
      </c>
      <c r="O57" s="44">
        <f t="shared" si="60"/>
        <v>0.45972222222222253</v>
      </c>
      <c r="P57" s="45">
        <f t="shared" si="60"/>
        <v>0.47222222222222254</v>
      </c>
    </row>
    <row r="58" spans="1:16">
      <c r="A58" s="145"/>
      <c r="B58" s="49">
        <f t="shared" si="53"/>
        <v>7</v>
      </c>
      <c r="C58" s="52" t="str">
        <f t="shared" si="53"/>
        <v>黃言奕</v>
      </c>
      <c r="D58" s="52" t="str">
        <f t="shared" si="53"/>
        <v>詹亞維</v>
      </c>
      <c r="E58" s="52" t="str">
        <f t="shared" si="53"/>
        <v>陳科壹</v>
      </c>
      <c r="F58" s="91" t="str">
        <f t="shared" si="53"/>
        <v/>
      </c>
      <c r="G58" s="38">
        <f t="shared" si="54"/>
        <v>0.38472222222222235</v>
      </c>
      <c r="H58" s="36">
        <f t="shared" ref="H58:P58" si="61">IF(G58="","",G58+H$36*100/60/24)</f>
        <v>0.39513888888888904</v>
      </c>
      <c r="I58" s="36">
        <f t="shared" si="61"/>
        <v>0.40763888888888905</v>
      </c>
      <c r="J58" s="37">
        <f t="shared" si="61"/>
        <v>0.41597222222222241</v>
      </c>
      <c r="K58" s="38">
        <f t="shared" si="61"/>
        <v>0.42638888888888909</v>
      </c>
      <c r="L58" s="36">
        <f t="shared" si="61"/>
        <v>0.43680555555555578</v>
      </c>
      <c r="M58" s="37">
        <f t="shared" si="61"/>
        <v>0.44722222222222247</v>
      </c>
      <c r="N58" s="38">
        <f t="shared" si="61"/>
        <v>0.45763888888888915</v>
      </c>
      <c r="O58" s="36">
        <f t="shared" si="61"/>
        <v>0.46597222222222251</v>
      </c>
      <c r="P58" s="37">
        <f t="shared" si="61"/>
        <v>0.47847222222222252</v>
      </c>
    </row>
    <row r="59" spans="1:16">
      <c r="A59" s="145"/>
      <c r="B59" s="50">
        <f t="shared" si="53"/>
        <v>8</v>
      </c>
      <c r="C59" s="81" t="str">
        <f t="shared" si="53"/>
        <v>楊子賢</v>
      </c>
      <c r="D59" s="81" t="str">
        <f t="shared" si="53"/>
        <v>廖家呈</v>
      </c>
      <c r="E59" s="81" t="str">
        <f t="shared" si="53"/>
        <v>周雨農</v>
      </c>
      <c r="F59" s="92" t="str">
        <f t="shared" si="53"/>
        <v>孟繁揚</v>
      </c>
      <c r="G59" s="42">
        <f t="shared" si="54"/>
        <v>0.39097222222222239</v>
      </c>
      <c r="H59" s="40">
        <f t="shared" ref="H59:P59" si="62">IF(G59="","",G59+H$36*100/60/24)</f>
        <v>0.40138888888888907</v>
      </c>
      <c r="I59" s="40">
        <f t="shared" si="62"/>
        <v>0.41388888888888908</v>
      </c>
      <c r="J59" s="41">
        <f t="shared" si="62"/>
        <v>0.42222222222222244</v>
      </c>
      <c r="K59" s="42">
        <f t="shared" si="62"/>
        <v>0.43263888888888913</v>
      </c>
      <c r="L59" s="40">
        <f t="shared" si="62"/>
        <v>0.44305555555555581</v>
      </c>
      <c r="M59" s="41">
        <f t="shared" si="62"/>
        <v>0.4534722222222225</v>
      </c>
      <c r="N59" s="42">
        <f t="shared" si="62"/>
        <v>0.46388888888888918</v>
      </c>
      <c r="O59" s="40">
        <f t="shared" si="62"/>
        <v>0.47222222222222254</v>
      </c>
      <c r="P59" s="41">
        <f t="shared" si="62"/>
        <v>0.48472222222222255</v>
      </c>
    </row>
    <row r="60" spans="1:16">
      <c r="A60" s="145"/>
      <c r="B60" s="51" t="str">
        <f t="shared" si="53"/>
        <v/>
      </c>
      <c r="C60" s="84" t="str">
        <f t="shared" si="53"/>
        <v/>
      </c>
      <c r="D60" s="84" t="str">
        <f t="shared" si="53"/>
        <v/>
      </c>
      <c r="E60" s="84" t="str">
        <f t="shared" si="53"/>
        <v/>
      </c>
      <c r="F60" s="93" t="str">
        <f t="shared" si="53"/>
        <v/>
      </c>
      <c r="G60" s="46" t="str">
        <f t="shared" si="54"/>
        <v/>
      </c>
      <c r="H60" s="44" t="str">
        <f t="shared" ref="H60:P60" si="63">IF(G60="","",G60+H$36*100/60/24)</f>
        <v/>
      </c>
      <c r="I60" s="44" t="str">
        <f t="shared" si="63"/>
        <v/>
      </c>
      <c r="J60" s="45" t="str">
        <f t="shared" si="63"/>
        <v/>
      </c>
      <c r="K60" s="46" t="str">
        <f t="shared" si="63"/>
        <v/>
      </c>
      <c r="L60" s="44" t="str">
        <f t="shared" si="63"/>
        <v/>
      </c>
      <c r="M60" s="45" t="str">
        <f t="shared" si="63"/>
        <v/>
      </c>
      <c r="N60" s="46" t="str">
        <f t="shared" si="63"/>
        <v/>
      </c>
      <c r="O60" s="44" t="str">
        <f t="shared" si="63"/>
        <v/>
      </c>
      <c r="P60" s="45" t="str">
        <f t="shared" si="63"/>
        <v/>
      </c>
    </row>
    <row r="61" spans="1:16">
      <c r="A61" s="145"/>
      <c r="B61" s="49" t="str">
        <f t="shared" si="53"/>
        <v/>
      </c>
      <c r="C61" s="52" t="str">
        <f t="shared" si="53"/>
        <v/>
      </c>
      <c r="D61" s="52" t="str">
        <f t="shared" si="53"/>
        <v/>
      </c>
      <c r="E61" s="52" t="str">
        <f t="shared" si="53"/>
        <v/>
      </c>
      <c r="F61" s="91" t="str">
        <f t="shared" si="53"/>
        <v/>
      </c>
      <c r="G61" s="38" t="str">
        <f t="shared" si="54"/>
        <v/>
      </c>
      <c r="H61" s="36" t="str">
        <f t="shared" ref="H61:P61" si="64">IF(G61="","",G61+H$36*100/60/24)</f>
        <v/>
      </c>
      <c r="I61" s="36" t="str">
        <f t="shared" si="64"/>
        <v/>
      </c>
      <c r="J61" s="37" t="str">
        <f t="shared" si="64"/>
        <v/>
      </c>
      <c r="K61" s="38" t="str">
        <f t="shared" si="64"/>
        <v/>
      </c>
      <c r="L61" s="36" t="str">
        <f t="shared" si="64"/>
        <v/>
      </c>
      <c r="M61" s="37" t="str">
        <f t="shared" si="64"/>
        <v/>
      </c>
      <c r="N61" s="38" t="str">
        <f t="shared" si="64"/>
        <v/>
      </c>
      <c r="O61" s="36" t="str">
        <f t="shared" si="64"/>
        <v/>
      </c>
      <c r="P61" s="37" t="str">
        <f t="shared" si="64"/>
        <v/>
      </c>
    </row>
    <row r="62" spans="1:16">
      <c r="A62" s="145"/>
      <c r="B62" s="50" t="str">
        <f t="shared" si="53"/>
        <v/>
      </c>
      <c r="C62" s="81" t="str">
        <f t="shared" si="53"/>
        <v/>
      </c>
      <c r="D62" s="81" t="str">
        <f t="shared" si="53"/>
        <v/>
      </c>
      <c r="E62" s="81" t="str">
        <f t="shared" si="53"/>
        <v/>
      </c>
      <c r="F62" s="92" t="str">
        <f t="shared" si="53"/>
        <v/>
      </c>
      <c r="G62" s="42" t="str">
        <f t="shared" si="54"/>
        <v/>
      </c>
      <c r="H62" s="40" t="str">
        <f t="shared" ref="H62:P62" si="65">IF(G62="","",G62+H$36*100/60/24)</f>
        <v/>
      </c>
      <c r="I62" s="40" t="str">
        <f t="shared" si="65"/>
        <v/>
      </c>
      <c r="J62" s="41" t="str">
        <f t="shared" si="65"/>
        <v/>
      </c>
      <c r="K62" s="42" t="str">
        <f t="shared" si="65"/>
        <v/>
      </c>
      <c r="L62" s="40" t="str">
        <f t="shared" si="65"/>
        <v/>
      </c>
      <c r="M62" s="41" t="str">
        <f t="shared" si="65"/>
        <v/>
      </c>
      <c r="N62" s="42" t="str">
        <f t="shared" si="65"/>
        <v/>
      </c>
      <c r="O62" s="40" t="str">
        <f t="shared" si="65"/>
        <v/>
      </c>
      <c r="P62" s="41" t="str">
        <f t="shared" si="65"/>
        <v/>
      </c>
    </row>
    <row r="63" spans="1:16">
      <c r="A63" s="145"/>
      <c r="B63" s="51" t="str">
        <f t="shared" si="53"/>
        <v/>
      </c>
      <c r="C63" s="84" t="str">
        <f t="shared" si="53"/>
        <v/>
      </c>
      <c r="D63" s="84" t="str">
        <f t="shared" si="53"/>
        <v/>
      </c>
      <c r="E63" s="84" t="str">
        <f t="shared" si="53"/>
        <v/>
      </c>
      <c r="F63" s="93" t="str">
        <f t="shared" si="53"/>
        <v/>
      </c>
      <c r="G63" s="46" t="str">
        <f t="shared" si="54"/>
        <v/>
      </c>
      <c r="H63" s="44" t="str">
        <f t="shared" ref="H63:P63" si="66">IF(G63="","",G63+H$36*100/60/24)</f>
        <v/>
      </c>
      <c r="I63" s="44" t="str">
        <f t="shared" si="66"/>
        <v/>
      </c>
      <c r="J63" s="45" t="str">
        <f t="shared" si="66"/>
        <v/>
      </c>
      <c r="K63" s="46" t="str">
        <f t="shared" si="66"/>
        <v/>
      </c>
      <c r="L63" s="44" t="str">
        <f t="shared" si="66"/>
        <v/>
      </c>
      <c r="M63" s="45" t="str">
        <f t="shared" si="66"/>
        <v/>
      </c>
      <c r="N63" s="46" t="str">
        <f t="shared" si="66"/>
        <v/>
      </c>
      <c r="O63" s="44" t="str">
        <f t="shared" si="66"/>
        <v/>
      </c>
      <c r="P63" s="45" t="str">
        <f t="shared" si="66"/>
        <v/>
      </c>
    </row>
    <row r="64" spans="1:16">
      <c r="A64" s="145"/>
      <c r="B64" s="49" t="str">
        <f t="shared" si="53"/>
        <v/>
      </c>
      <c r="C64" s="52" t="str">
        <f t="shared" si="53"/>
        <v/>
      </c>
      <c r="D64" s="52" t="str">
        <f t="shared" si="53"/>
        <v/>
      </c>
      <c r="E64" s="52" t="str">
        <f t="shared" si="53"/>
        <v/>
      </c>
      <c r="F64" s="91" t="str">
        <f t="shared" si="53"/>
        <v/>
      </c>
      <c r="G64" s="38" t="str">
        <f t="shared" si="54"/>
        <v/>
      </c>
      <c r="H64" s="36" t="str">
        <f t="shared" ref="H64:P64" si="67">IF(G64="","",G64+H$36*100/60/24)</f>
        <v/>
      </c>
      <c r="I64" s="36" t="str">
        <f t="shared" si="67"/>
        <v/>
      </c>
      <c r="J64" s="37" t="str">
        <f t="shared" si="67"/>
        <v/>
      </c>
      <c r="K64" s="38" t="str">
        <f t="shared" si="67"/>
        <v/>
      </c>
      <c r="L64" s="36" t="str">
        <f t="shared" si="67"/>
        <v/>
      </c>
      <c r="M64" s="37" t="str">
        <f t="shared" si="67"/>
        <v/>
      </c>
      <c r="N64" s="38" t="str">
        <f t="shared" si="67"/>
        <v/>
      </c>
      <c r="O64" s="36" t="str">
        <f t="shared" si="67"/>
        <v/>
      </c>
      <c r="P64" s="37" t="str">
        <f t="shared" si="67"/>
        <v/>
      </c>
    </row>
    <row r="65" spans="1:16">
      <c r="A65" s="145"/>
      <c r="B65" s="50" t="str">
        <f t="shared" si="53"/>
        <v/>
      </c>
      <c r="C65" s="81" t="str">
        <f t="shared" si="53"/>
        <v/>
      </c>
      <c r="D65" s="81" t="str">
        <f t="shared" si="53"/>
        <v/>
      </c>
      <c r="E65" s="81" t="str">
        <f t="shared" si="53"/>
        <v/>
      </c>
      <c r="F65" s="92" t="str">
        <f t="shared" si="53"/>
        <v/>
      </c>
      <c r="G65" s="42" t="str">
        <f t="shared" si="54"/>
        <v/>
      </c>
      <c r="H65" s="40" t="str">
        <f t="shared" ref="H65:P65" si="68">IF(G65="","",G65+H$36*100/60/24)</f>
        <v/>
      </c>
      <c r="I65" s="40" t="str">
        <f t="shared" si="68"/>
        <v/>
      </c>
      <c r="J65" s="41" t="str">
        <f t="shared" si="68"/>
        <v/>
      </c>
      <c r="K65" s="42" t="str">
        <f t="shared" si="68"/>
        <v/>
      </c>
      <c r="L65" s="40" t="str">
        <f t="shared" si="68"/>
        <v/>
      </c>
      <c r="M65" s="41" t="str">
        <f t="shared" si="68"/>
        <v/>
      </c>
      <c r="N65" s="42" t="str">
        <f t="shared" si="68"/>
        <v/>
      </c>
      <c r="O65" s="40" t="str">
        <f t="shared" si="68"/>
        <v/>
      </c>
      <c r="P65" s="41" t="str">
        <f t="shared" si="68"/>
        <v/>
      </c>
    </row>
    <row r="66" spans="1:16">
      <c r="A66" s="145"/>
      <c r="B66" s="51" t="str">
        <f t="shared" si="53"/>
        <v/>
      </c>
      <c r="C66" s="84" t="str">
        <f t="shared" si="53"/>
        <v/>
      </c>
      <c r="D66" s="84" t="str">
        <f t="shared" si="53"/>
        <v/>
      </c>
      <c r="E66" s="84" t="str">
        <f t="shared" si="53"/>
        <v/>
      </c>
      <c r="F66" s="93" t="str">
        <f t="shared" si="53"/>
        <v/>
      </c>
      <c r="G66" s="46" t="str">
        <f t="shared" si="54"/>
        <v/>
      </c>
      <c r="H66" s="44" t="str">
        <f t="shared" ref="H66:P66" si="69">IF(G66="","",G66+H$36*100/60/24)</f>
        <v/>
      </c>
      <c r="I66" s="44" t="str">
        <f t="shared" si="69"/>
        <v/>
      </c>
      <c r="J66" s="45" t="str">
        <f t="shared" si="69"/>
        <v/>
      </c>
      <c r="K66" s="46" t="str">
        <f t="shared" si="69"/>
        <v/>
      </c>
      <c r="L66" s="44" t="str">
        <f t="shared" si="69"/>
        <v/>
      </c>
      <c r="M66" s="45" t="str">
        <f t="shared" si="69"/>
        <v/>
      </c>
      <c r="N66" s="46" t="str">
        <f t="shared" si="69"/>
        <v/>
      </c>
      <c r="O66" s="44" t="str">
        <f t="shared" si="69"/>
        <v/>
      </c>
      <c r="P66" s="45" t="str">
        <f t="shared" si="69"/>
        <v/>
      </c>
    </row>
    <row r="67" spans="1:16" hidden="1">
      <c r="A67" s="148" t="str">
        <f>A1</f>
        <v>渣打全國業餘高爾夫2015年5月份北區分區月賽</v>
      </c>
      <c r="B67" s="148"/>
      <c r="C67" s="148"/>
      <c r="D67" s="148"/>
      <c r="E67" s="148"/>
      <c r="F67" s="149"/>
      <c r="G67" s="30" t="s">
        <v>119</v>
      </c>
      <c r="H67" s="30">
        <f>A70</f>
        <v>4</v>
      </c>
      <c r="I67" s="30">
        <f t="shared" ref="I67:P67" si="70">IF(H67+1&gt;18,1,H67+1)</f>
        <v>5</v>
      </c>
      <c r="J67" s="30">
        <f t="shared" si="70"/>
        <v>6</v>
      </c>
      <c r="K67" s="30">
        <f t="shared" si="70"/>
        <v>7</v>
      </c>
      <c r="L67" s="30">
        <f t="shared" si="70"/>
        <v>8</v>
      </c>
      <c r="M67" s="30">
        <f t="shared" si="70"/>
        <v>9</v>
      </c>
      <c r="N67" s="30">
        <f t="shared" si="70"/>
        <v>10</v>
      </c>
      <c r="O67" s="30">
        <f t="shared" si="70"/>
        <v>11</v>
      </c>
      <c r="P67" s="30">
        <f t="shared" si="70"/>
        <v>12</v>
      </c>
    </row>
    <row r="68" spans="1:16" hidden="1">
      <c r="A68" s="150">
        <f>A2</f>
        <v>2</v>
      </c>
      <c r="B68" s="150"/>
      <c r="C68" s="150"/>
      <c r="D68" s="31"/>
      <c r="E68" s="151">
        <f>E2</f>
        <v>42132</v>
      </c>
      <c r="F68" s="152"/>
      <c r="G68" s="30" t="s">
        <v>120</v>
      </c>
      <c r="H68" s="53">
        <f t="shared" ref="H68:P68" si="71">HLOOKUP(H67,洞別,2)</f>
        <v>5</v>
      </c>
      <c r="I68" s="53">
        <f t="shared" si="71"/>
        <v>4</v>
      </c>
      <c r="J68" s="53">
        <f t="shared" si="71"/>
        <v>4</v>
      </c>
      <c r="K68" s="53">
        <f t="shared" si="71"/>
        <v>3</v>
      </c>
      <c r="L68" s="53">
        <f t="shared" si="71"/>
        <v>5</v>
      </c>
      <c r="M68" s="53">
        <f t="shared" si="71"/>
        <v>4</v>
      </c>
      <c r="N68" s="53">
        <f t="shared" si="71"/>
        <v>4</v>
      </c>
      <c r="O68" s="53">
        <f t="shared" si="71"/>
        <v>5</v>
      </c>
      <c r="P68" s="53">
        <f t="shared" si="71"/>
        <v>3</v>
      </c>
    </row>
    <row r="69" spans="1:16" hidden="1">
      <c r="A69" s="153" t="str">
        <f>A3</f>
        <v>老爺關西高爾夫俱樂部</v>
      </c>
      <c r="B69" s="153"/>
      <c r="C69" s="153"/>
      <c r="D69" s="153"/>
      <c r="E69" s="153"/>
      <c r="F69" s="32"/>
      <c r="G69" s="33">
        <v>1</v>
      </c>
      <c r="H69" s="34">
        <f t="shared" ref="H69:P69" si="72">CHOOSE(H68-2,0.12,0.15,0.18)+HLOOKUP(H67,洞別,3,FALSE)/100</f>
        <v>0.18</v>
      </c>
      <c r="I69" s="34">
        <f t="shared" si="72"/>
        <v>0.15</v>
      </c>
      <c r="J69" s="34">
        <f t="shared" si="72"/>
        <v>0.15</v>
      </c>
      <c r="K69" s="34">
        <f t="shared" si="72"/>
        <v>0.12</v>
      </c>
      <c r="L69" s="34">
        <f t="shared" si="72"/>
        <v>0.18</v>
      </c>
      <c r="M69" s="34">
        <f t="shared" si="72"/>
        <v>0.15</v>
      </c>
      <c r="N69" s="34">
        <f t="shared" si="72"/>
        <v>0.15</v>
      </c>
      <c r="O69" s="34">
        <f t="shared" si="72"/>
        <v>0.18</v>
      </c>
      <c r="P69" s="34">
        <f t="shared" si="72"/>
        <v>0.12</v>
      </c>
    </row>
    <row r="70" spans="1:16" ht="16.149999999999999" hidden="1" customHeight="1">
      <c r="A70" s="147">
        <f>基本資料!M7</f>
        <v>4</v>
      </c>
      <c r="B70" s="35" t="str">
        <f t="shared" ref="B70:B84" si="73">IF(C70="","",ROW()-69)</f>
        <v/>
      </c>
      <c r="C70" s="77" t="str">
        <f>IF(ISERR(CHOOSE($E$2-基本資料!$B$3+1,'5月05日'!AG34,'5月06日'!AG34,'5月07日'!AG33,'5月08日'!AG34)),"",CHOOSE($E$2-基本資料!$B$3+1,'5月05日'!AG34,'5月06日'!AG34,'5月07日'!AG33,'5月08日'!AG34))</f>
        <v/>
      </c>
      <c r="D70" s="78" t="str">
        <f>IF(ISERR(CHOOSE($E$2-基本資料!$B$3+1,'5月05日'!AH34,'5月06日'!AH34,'5月07日'!AH33,'5月08日'!AH34)),"",CHOOSE($E$2-基本資料!$B$3+1,'5月05日'!AH34,'5月06日'!AH34,'5月07日'!AH33,'5月08日'!AH34))</f>
        <v/>
      </c>
      <c r="E70" s="78" t="str">
        <f>IF(ISERR(CHOOSE($E$2-基本資料!$B$3+1,'5月05日'!AI34,'5月06日'!AI34,'5月07日'!AI33,'5月08日'!AI34)),"",CHOOSE($E$2-基本資料!$B$3+1,'5月05日'!AI34,'5月06日'!AI34,'5月07日'!AI33,'5月08日'!AI34))</f>
        <v/>
      </c>
      <c r="F70" s="79" t="str">
        <f>IF(ISERR(CHOOSE($E$2-基本資料!$B$3+1,'5月05日'!AJ34,'5月06日'!AJ34,'5月07日'!AJ33,'5月08日'!AJ34)),"",CHOOSE($E$2-基本資料!$B$3+1,'5月05日'!AJ34,'5月06日'!AJ34,'5月07日'!AJ33,'5月08日'!AJ34))</f>
        <v/>
      </c>
      <c r="G70" s="36" t="str">
        <f>IF(B70="","",基本資料!$B$7+(B70-1)*基本資料!$B$8/60/24)</f>
        <v/>
      </c>
      <c r="H70" s="36" t="str">
        <f t="shared" ref="H70:P70" si="74">IF(G70="","",G70+H$69*100/60/24)</f>
        <v/>
      </c>
      <c r="I70" s="36" t="str">
        <f t="shared" si="74"/>
        <v/>
      </c>
      <c r="J70" s="37" t="str">
        <f t="shared" si="74"/>
        <v/>
      </c>
      <c r="K70" s="38" t="str">
        <f t="shared" si="74"/>
        <v/>
      </c>
      <c r="L70" s="36" t="str">
        <f t="shared" si="74"/>
        <v/>
      </c>
      <c r="M70" s="37" t="str">
        <f t="shared" si="74"/>
        <v/>
      </c>
      <c r="N70" s="38" t="str">
        <f t="shared" si="74"/>
        <v/>
      </c>
      <c r="O70" s="36" t="str">
        <f t="shared" si="74"/>
        <v/>
      </c>
      <c r="P70" s="37" t="str">
        <f t="shared" si="74"/>
        <v/>
      </c>
    </row>
    <row r="71" spans="1:16" hidden="1">
      <c r="A71" s="147"/>
      <c r="B71" s="39" t="str">
        <f t="shared" si="73"/>
        <v/>
      </c>
      <c r="C71" s="80" t="str">
        <f>IF(ISERR(CHOOSE($E$2-基本資料!$B$3+1,'5月05日'!AG35,'5月06日'!AG35,'5月07日'!AG34,'5月08日'!AG35)),"",CHOOSE($E$2-基本資料!$B$3+1,'5月05日'!AG35,'5月06日'!AG35,'5月07日'!AG34,'5月08日'!AG35))</f>
        <v/>
      </c>
      <c r="D71" s="81" t="str">
        <f>IF(ISERR(CHOOSE($E$2-基本資料!$B$3+1,'5月05日'!AH35,'5月06日'!AH35,'5月07日'!AH34,'5月08日'!AH35)),"",CHOOSE($E$2-基本資料!$B$3+1,'5月05日'!AH35,'5月06日'!AH35,'5月07日'!AH34,'5月08日'!AH35))</f>
        <v/>
      </c>
      <c r="E71" s="81" t="str">
        <f>IF(ISERR(CHOOSE($E$2-基本資料!$B$3+1,'5月05日'!AI35,'5月06日'!AI35,'5月07日'!AI34,'5月08日'!AI35)),"",CHOOSE($E$2-基本資料!$B$3+1,'5月05日'!AI35,'5月06日'!AI35,'5月07日'!AI34,'5月08日'!AI35))</f>
        <v/>
      </c>
      <c r="F71" s="82" t="str">
        <f>IF(ISERR(CHOOSE($E$2-基本資料!$B$3+1,'5月05日'!AJ35,'5月06日'!AJ35,'5月07日'!AJ34,'5月08日'!AJ35)),"",CHOOSE($E$2-基本資料!$B$3+1,'5月05日'!AJ35,'5月06日'!AJ35,'5月07日'!AJ34,'5月08日'!AJ35))</f>
        <v/>
      </c>
      <c r="G71" s="40" t="str">
        <f>IF(B71="","",基本資料!$B$7+(B71-1)*基本資料!$B$8/60/24)</f>
        <v/>
      </c>
      <c r="H71" s="40" t="str">
        <f t="shared" ref="H71:P71" si="75">IF(G71="","",G71+H$69*100/60/24)</f>
        <v/>
      </c>
      <c r="I71" s="40" t="str">
        <f t="shared" si="75"/>
        <v/>
      </c>
      <c r="J71" s="41" t="str">
        <f t="shared" si="75"/>
        <v/>
      </c>
      <c r="K71" s="42" t="str">
        <f t="shared" si="75"/>
        <v/>
      </c>
      <c r="L71" s="40" t="str">
        <f t="shared" si="75"/>
        <v/>
      </c>
      <c r="M71" s="41" t="str">
        <f t="shared" si="75"/>
        <v/>
      </c>
      <c r="N71" s="42" t="str">
        <f t="shared" si="75"/>
        <v/>
      </c>
      <c r="O71" s="40" t="str">
        <f t="shared" si="75"/>
        <v/>
      </c>
      <c r="P71" s="41" t="str">
        <f t="shared" si="75"/>
        <v/>
      </c>
    </row>
    <row r="72" spans="1:16" hidden="1">
      <c r="A72" s="147"/>
      <c r="B72" s="43" t="str">
        <f t="shared" si="73"/>
        <v/>
      </c>
      <c r="C72" s="83" t="str">
        <f>IF(ISERR(CHOOSE($E$2-基本資料!$B$3+1,'5月05日'!AG36,'5月06日'!AG36,'5月07日'!AG35,'5月08日'!AG36)),"",CHOOSE($E$2-基本資料!$B$3+1,'5月05日'!AG36,'5月06日'!AG36,'5月07日'!AG35,'5月08日'!AG36))</f>
        <v/>
      </c>
      <c r="D72" s="84" t="str">
        <f>IF(ISERR(CHOOSE($E$2-基本資料!$B$3+1,'5月05日'!AH36,'5月06日'!AH36,'5月07日'!AH35,'5月08日'!AH36)),"",CHOOSE($E$2-基本資料!$B$3+1,'5月05日'!AH36,'5月06日'!AH36,'5月07日'!AH35,'5月08日'!AH36))</f>
        <v/>
      </c>
      <c r="E72" s="84" t="str">
        <f>IF(ISERR(CHOOSE($E$2-基本資料!$B$3+1,'5月05日'!AI36,'5月06日'!AI36,'5月07日'!AI35,'5月08日'!AI36)),"",CHOOSE($E$2-基本資料!$B$3+1,'5月05日'!AI36,'5月06日'!AI36,'5月07日'!AI35,'5月08日'!AI36))</f>
        <v/>
      </c>
      <c r="F72" s="85" t="str">
        <f>IF(ISERR(CHOOSE($E$2-基本資料!$B$3+1,'5月05日'!AJ36,'5月06日'!AJ36,'5月07日'!AJ35,'5月08日'!AJ36)),"",CHOOSE($E$2-基本資料!$B$3+1,'5月05日'!AJ36,'5月06日'!AJ36,'5月07日'!AJ35,'5月08日'!AJ36))</f>
        <v/>
      </c>
      <c r="G72" s="44" t="str">
        <f>IF(B72="","",基本資料!$B$7+(B72-1)*基本資料!$B$8/60/24)</f>
        <v/>
      </c>
      <c r="H72" s="44" t="str">
        <f t="shared" ref="H72:P72" si="76">IF(G72="","",G72+H$69*100/60/24)</f>
        <v/>
      </c>
      <c r="I72" s="44" t="str">
        <f t="shared" si="76"/>
        <v/>
      </c>
      <c r="J72" s="45" t="str">
        <f t="shared" si="76"/>
        <v/>
      </c>
      <c r="K72" s="46" t="str">
        <f t="shared" si="76"/>
        <v/>
      </c>
      <c r="L72" s="44" t="str">
        <f t="shared" si="76"/>
        <v/>
      </c>
      <c r="M72" s="45" t="str">
        <f t="shared" si="76"/>
        <v/>
      </c>
      <c r="N72" s="46" t="str">
        <f t="shared" si="76"/>
        <v/>
      </c>
      <c r="O72" s="44" t="str">
        <f t="shared" si="76"/>
        <v/>
      </c>
      <c r="P72" s="45" t="str">
        <f t="shared" si="76"/>
        <v/>
      </c>
    </row>
    <row r="73" spans="1:16" hidden="1">
      <c r="A73" s="147"/>
      <c r="B73" s="35" t="str">
        <f t="shared" si="73"/>
        <v/>
      </c>
      <c r="C73" s="86" t="str">
        <f>IF(ISERR(CHOOSE($E$2-基本資料!$B$3+1,'5月05日'!AG37,'5月06日'!AG37,'5月07日'!AG36,'5月08日'!AG37)),"",CHOOSE($E$2-基本資料!$B$3+1,'5月05日'!AG37,'5月06日'!AG37,'5月07日'!AG36,'5月08日'!AG37))</f>
        <v/>
      </c>
      <c r="D73" s="52" t="str">
        <f>IF(ISERR(CHOOSE($E$2-基本資料!$B$3+1,'5月05日'!AH37,'5月06日'!AH37,'5月07日'!AH36,'5月08日'!AH37)),"",CHOOSE($E$2-基本資料!$B$3+1,'5月05日'!AH37,'5月06日'!AH37,'5月07日'!AH36,'5月08日'!AH37))</f>
        <v/>
      </c>
      <c r="E73" s="52" t="str">
        <f>IF(ISERR(CHOOSE($E$2-基本資料!$B$3+1,'5月05日'!AI37,'5月06日'!AI37,'5月07日'!AI36,'5月08日'!AI37)),"",CHOOSE($E$2-基本資料!$B$3+1,'5月05日'!AI37,'5月06日'!AI37,'5月07日'!AI36,'5月08日'!AI37))</f>
        <v/>
      </c>
      <c r="F73" s="87" t="str">
        <f>IF(ISERR(CHOOSE($E$2-基本資料!$B$3+1,'5月05日'!AJ37,'5月06日'!AJ37,'5月07日'!AJ36,'5月08日'!AJ37)),"",CHOOSE($E$2-基本資料!$B$3+1,'5月05日'!AJ37,'5月06日'!AJ37,'5月07日'!AJ36,'5月08日'!AJ37))</f>
        <v/>
      </c>
      <c r="G73" s="36" t="str">
        <f>IF(B73="","",基本資料!$B$7+(B73-1)*基本資料!$B$8/60/24)</f>
        <v/>
      </c>
      <c r="H73" s="36" t="str">
        <f t="shared" ref="H73:P73" si="77">IF(G73="","",G73+H$69*100/60/24)</f>
        <v/>
      </c>
      <c r="I73" s="36" t="str">
        <f t="shared" si="77"/>
        <v/>
      </c>
      <c r="J73" s="37" t="str">
        <f t="shared" si="77"/>
        <v/>
      </c>
      <c r="K73" s="38" t="str">
        <f t="shared" si="77"/>
        <v/>
      </c>
      <c r="L73" s="36" t="str">
        <f t="shared" si="77"/>
        <v/>
      </c>
      <c r="M73" s="37" t="str">
        <f t="shared" si="77"/>
        <v/>
      </c>
      <c r="N73" s="38" t="str">
        <f t="shared" si="77"/>
        <v/>
      </c>
      <c r="O73" s="36" t="str">
        <f t="shared" si="77"/>
        <v/>
      </c>
      <c r="P73" s="37" t="str">
        <f t="shared" si="77"/>
        <v/>
      </c>
    </row>
    <row r="74" spans="1:16" hidden="1">
      <c r="A74" s="147"/>
      <c r="B74" s="39" t="str">
        <f t="shared" si="73"/>
        <v/>
      </c>
      <c r="C74" s="80" t="str">
        <f>IF(ISERR(CHOOSE($E$2-基本資料!$B$3+1,'5月05日'!AG38,'5月06日'!AG38,'5月07日'!AG37,'5月08日'!AG38)),"",CHOOSE($E$2-基本資料!$B$3+1,'5月05日'!AG38,'5月06日'!AG38,'5月07日'!AG37,'5月08日'!AG38))</f>
        <v/>
      </c>
      <c r="D74" s="81" t="str">
        <f>IF(ISERR(CHOOSE($E$2-基本資料!$B$3+1,'5月05日'!AH38,'5月06日'!AH38,'5月07日'!AH37,'5月08日'!AH38)),"",CHOOSE($E$2-基本資料!$B$3+1,'5月05日'!AH38,'5月06日'!AH38,'5月07日'!AH37,'5月08日'!AH38))</f>
        <v/>
      </c>
      <c r="E74" s="81" t="str">
        <f>IF(ISERR(CHOOSE($E$2-基本資料!$B$3+1,'5月05日'!AI38,'5月06日'!AI38,'5月07日'!AI37,'5月08日'!AI38)),"",CHOOSE($E$2-基本資料!$B$3+1,'5月05日'!AI38,'5月06日'!AI38,'5月07日'!AI37,'5月08日'!AI38))</f>
        <v/>
      </c>
      <c r="F74" s="82" t="str">
        <f>IF(ISERR(CHOOSE($E$2-基本資料!$B$3+1,'5月05日'!AJ38,'5月06日'!AJ38,'5月07日'!AJ37,'5月08日'!AJ38)),"",CHOOSE($E$2-基本資料!$B$3+1,'5月05日'!AJ38,'5月06日'!AJ38,'5月07日'!AJ37,'5月08日'!AJ38))</f>
        <v/>
      </c>
      <c r="G74" s="40" t="str">
        <f>IF(B74="","",基本資料!$B$7+(B74-1)*基本資料!$B$8/60/24)</f>
        <v/>
      </c>
      <c r="H74" s="40" t="str">
        <f t="shared" ref="H74:P74" si="78">IF(G74="","",G74+H$69*100/60/24)</f>
        <v/>
      </c>
      <c r="I74" s="40" t="str">
        <f t="shared" si="78"/>
        <v/>
      </c>
      <c r="J74" s="41" t="str">
        <f t="shared" si="78"/>
        <v/>
      </c>
      <c r="K74" s="42" t="str">
        <f t="shared" si="78"/>
        <v/>
      </c>
      <c r="L74" s="40" t="str">
        <f t="shared" si="78"/>
        <v/>
      </c>
      <c r="M74" s="41" t="str">
        <f t="shared" si="78"/>
        <v/>
      </c>
      <c r="N74" s="42" t="str">
        <f t="shared" si="78"/>
        <v/>
      </c>
      <c r="O74" s="40" t="str">
        <f t="shared" si="78"/>
        <v/>
      </c>
      <c r="P74" s="41" t="str">
        <f t="shared" si="78"/>
        <v/>
      </c>
    </row>
    <row r="75" spans="1:16" hidden="1">
      <c r="A75" s="147"/>
      <c r="B75" s="43" t="str">
        <f t="shared" si="73"/>
        <v/>
      </c>
      <c r="C75" s="83" t="str">
        <f>IF(ISERR(CHOOSE($E$2-基本資料!$B$3+1,'5月05日'!AG39,'5月06日'!AG39,'5月07日'!AG38,'5月08日'!AG39)),"",CHOOSE($E$2-基本資料!$B$3+1,'5月05日'!AG39,'5月06日'!AG39,'5月07日'!AG38,'5月08日'!AG39))</f>
        <v/>
      </c>
      <c r="D75" s="84" t="str">
        <f>IF(ISERR(CHOOSE($E$2-基本資料!$B$3+1,'5月05日'!AH39,'5月06日'!AH39,'5月07日'!AH38,'5月08日'!AH39)),"",CHOOSE($E$2-基本資料!$B$3+1,'5月05日'!AH39,'5月06日'!AH39,'5月07日'!AH38,'5月08日'!AH39))</f>
        <v/>
      </c>
      <c r="E75" s="84" t="str">
        <f>IF(ISERR(CHOOSE($E$2-基本資料!$B$3+1,'5月05日'!AI39,'5月06日'!AI39,'5月07日'!AI38,'5月08日'!AI39)),"",CHOOSE($E$2-基本資料!$B$3+1,'5月05日'!AI39,'5月06日'!AI39,'5月07日'!AI38,'5月08日'!AI39))</f>
        <v/>
      </c>
      <c r="F75" s="85" t="str">
        <f>IF(ISERR(CHOOSE($E$2-基本資料!$B$3+1,'5月05日'!AJ39,'5月06日'!AJ39,'5月07日'!AJ38,'5月08日'!AJ39)),"",CHOOSE($E$2-基本資料!$B$3+1,'5月05日'!AJ39,'5月06日'!AJ39,'5月07日'!AJ38,'5月08日'!AJ39))</f>
        <v/>
      </c>
      <c r="G75" s="44" t="str">
        <f>IF(B75="","",基本資料!$B$7+(B75-1)*基本資料!$B$8/60/24)</f>
        <v/>
      </c>
      <c r="H75" s="44" t="str">
        <f t="shared" ref="H75:P75" si="79">IF(G75="","",G75+H$69*100/60/24)</f>
        <v/>
      </c>
      <c r="I75" s="44" t="str">
        <f t="shared" si="79"/>
        <v/>
      </c>
      <c r="J75" s="45" t="str">
        <f t="shared" si="79"/>
        <v/>
      </c>
      <c r="K75" s="46" t="str">
        <f t="shared" si="79"/>
        <v/>
      </c>
      <c r="L75" s="44" t="str">
        <f t="shared" si="79"/>
        <v/>
      </c>
      <c r="M75" s="45" t="str">
        <f t="shared" si="79"/>
        <v/>
      </c>
      <c r="N75" s="46" t="str">
        <f t="shared" si="79"/>
        <v/>
      </c>
      <c r="O75" s="44" t="str">
        <f t="shared" si="79"/>
        <v/>
      </c>
      <c r="P75" s="45" t="str">
        <f t="shared" si="79"/>
        <v/>
      </c>
    </row>
    <row r="76" spans="1:16" hidden="1">
      <c r="A76" s="147"/>
      <c r="B76" s="35" t="str">
        <f t="shared" si="73"/>
        <v/>
      </c>
      <c r="C76" s="86" t="str">
        <f>IF(ISERR(CHOOSE($E$2-基本資料!$B$3+1,'5月05日'!AG40,'5月06日'!AG40,'5月07日'!AG39,'5月08日'!AG40)),"",CHOOSE($E$2-基本資料!$B$3+1,'5月05日'!AG40,'5月06日'!AG40,'5月07日'!AG39,'5月08日'!AG40))</f>
        <v/>
      </c>
      <c r="D76" s="52" t="str">
        <f>IF(ISERR(CHOOSE($E$2-基本資料!$B$3+1,'5月05日'!AH40,'5月06日'!AH40,'5月07日'!AH39,'5月08日'!AH40)),"",CHOOSE($E$2-基本資料!$B$3+1,'5月05日'!AH40,'5月06日'!AH40,'5月07日'!AH39,'5月08日'!AH40))</f>
        <v/>
      </c>
      <c r="E76" s="52" t="str">
        <f>IF(ISERR(CHOOSE($E$2-基本資料!$B$3+1,'5月05日'!AI40,'5月06日'!AI40,'5月07日'!AI39,'5月08日'!AI40)),"",CHOOSE($E$2-基本資料!$B$3+1,'5月05日'!AI40,'5月06日'!AI40,'5月07日'!AI39,'5月08日'!AI40))</f>
        <v/>
      </c>
      <c r="F76" s="87" t="str">
        <f>IF(ISERR(CHOOSE($E$2-基本資料!$B$3+1,'5月05日'!AJ40,'5月06日'!AJ40,'5月07日'!AJ39,'5月08日'!AJ40)),"",CHOOSE($E$2-基本資料!$B$3+1,'5月05日'!AJ40,'5月06日'!AJ40,'5月07日'!AJ39,'5月08日'!AJ40))</f>
        <v/>
      </c>
      <c r="G76" s="36" t="str">
        <f>IF(B76="","",基本資料!$B$7+(B76-1)*基本資料!$B$8/60/24)</f>
        <v/>
      </c>
      <c r="H76" s="36" t="str">
        <f t="shared" ref="H76:P76" si="80">IF(G76="","",G76+H$69*100/60/24)</f>
        <v/>
      </c>
      <c r="I76" s="36" t="str">
        <f t="shared" si="80"/>
        <v/>
      </c>
      <c r="J76" s="37" t="str">
        <f t="shared" si="80"/>
        <v/>
      </c>
      <c r="K76" s="38" t="str">
        <f t="shared" si="80"/>
        <v/>
      </c>
      <c r="L76" s="36" t="str">
        <f t="shared" si="80"/>
        <v/>
      </c>
      <c r="M76" s="37" t="str">
        <f t="shared" si="80"/>
        <v/>
      </c>
      <c r="N76" s="38" t="str">
        <f t="shared" si="80"/>
        <v/>
      </c>
      <c r="O76" s="36" t="str">
        <f t="shared" si="80"/>
        <v/>
      </c>
      <c r="P76" s="37" t="str">
        <f t="shared" si="80"/>
        <v/>
      </c>
    </row>
    <row r="77" spans="1:16" hidden="1">
      <c r="A77" s="147"/>
      <c r="B77" s="39" t="str">
        <f t="shared" si="73"/>
        <v/>
      </c>
      <c r="C77" s="80" t="str">
        <f>IF(ISERR(CHOOSE($E$2-基本資料!$B$3+1,'5月05日'!AG41,'5月06日'!AG41,'5月07日'!AG40,'5月08日'!AG41)),"",CHOOSE($E$2-基本資料!$B$3+1,'5月05日'!AG41,'5月06日'!AG41,'5月07日'!AG40,'5月08日'!AG41))</f>
        <v/>
      </c>
      <c r="D77" s="81" t="str">
        <f>IF(ISERR(CHOOSE($E$2-基本資料!$B$3+1,'5月05日'!AH41,'5月06日'!AH41,'5月07日'!AH40,'5月08日'!AH41)),"",CHOOSE($E$2-基本資料!$B$3+1,'5月05日'!AH41,'5月06日'!AH41,'5月07日'!AH40,'5月08日'!AH41))</f>
        <v/>
      </c>
      <c r="E77" s="81" t="str">
        <f>IF(ISERR(CHOOSE($E$2-基本資料!$B$3+1,'5月05日'!AI41,'5月06日'!AI41,'5月07日'!AI40,'5月08日'!AI41)),"",CHOOSE($E$2-基本資料!$B$3+1,'5月05日'!AI41,'5月06日'!AI41,'5月07日'!AI40,'5月08日'!AI41))</f>
        <v/>
      </c>
      <c r="F77" s="82" t="str">
        <f>IF(ISERR(CHOOSE($E$2-基本資料!$B$3+1,'5月05日'!AJ41,'5月06日'!AJ41,'5月07日'!AJ40,'5月08日'!AJ41)),"",CHOOSE($E$2-基本資料!$B$3+1,'5月05日'!AJ41,'5月06日'!AJ41,'5月07日'!AJ40,'5月08日'!AJ41))</f>
        <v/>
      </c>
      <c r="G77" s="40" t="str">
        <f>IF(B77="","",基本資料!$B$7+(B77-1)*基本資料!$B$8/60/24)</f>
        <v/>
      </c>
      <c r="H77" s="40" t="str">
        <f t="shared" ref="H77:P77" si="81">IF(G77="","",G77+H$69*100/60/24)</f>
        <v/>
      </c>
      <c r="I77" s="40" t="str">
        <f t="shared" si="81"/>
        <v/>
      </c>
      <c r="J77" s="41" t="str">
        <f t="shared" si="81"/>
        <v/>
      </c>
      <c r="K77" s="42" t="str">
        <f t="shared" si="81"/>
        <v/>
      </c>
      <c r="L77" s="40" t="str">
        <f t="shared" si="81"/>
        <v/>
      </c>
      <c r="M77" s="41" t="str">
        <f t="shared" si="81"/>
        <v/>
      </c>
      <c r="N77" s="42" t="str">
        <f t="shared" si="81"/>
        <v/>
      </c>
      <c r="O77" s="40" t="str">
        <f t="shared" si="81"/>
        <v/>
      </c>
      <c r="P77" s="41" t="str">
        <f t="shared" si="81"/>
        <v/>
      </c>
    </row>
    <row r="78" spans="1:16" hidden="1">
      <c r="A78" s="147"/>
      <c r="B78" s="43" t="str">
        <f t="shared" si="73"/>
        <v/>
      </c>
      <c r="C78" s="83" t="str">
        <f>IF(ISERR(CHOOSE($E$2-基本資料!$B$3+1,'5月05日'!AG42,'5月06日'!AG42,'5月07日'!AG41,'5月08日'!AG42)),"",CHOOSE($E$2-基本資料!$B$3+1,'5月05日'!AG42,'5月06日'!AG42,'5月07日'!AG41,'5月08日'!AG42))</f>
        <v/>
      </c>
      <c r="D78" s="84" t="str">
        <f>IF(ISERR(CHOOSE($E$2-基本資料!$B$3+1,'5月05日'!AH42,'5月06日'!AH42,'5月07日'!AH41,'5月08日'!AH42)),"",CHOOSE($E$2-基本資料!$B$3+1,'5月05日'!AH42,'5月06日'!AH42,'5月07日'!AH41,'5月08日'!AH42))</f>
        <v/>
      </c>
      <c r="E78" s="84" t="str">
        <f>IF(ISERR(CHOOSE($E$2-基本資料!$B$3+1,'5月05日'!AI42,'5月06日'!AI42,'5月07日'!AI41,'5月08日'!AI42)),"",CHOOSE($E$2-基本資料!$B$3+1,'5月05日'!AI42,'5月06日'!AI42,'5月07日'!AI41,'5月08日'!AI42))</f>
        <v/>
      </c>
      <c r="F78" s="85" t="str">
        <f>IF(ISERR(CHOOSE($E$2-基本資料!$B$3+1,'5月05日'!AJ42,'5月06日'!AJ42,'5月07日'!AJ41,'5月08日'!AJ42)),"",CHOOSE($E$2-基本資料!$B$3+1,'5月05日'!AJ42,'5月06日'!AJ42,'5月07日'!AJ41,'5月08日'!AJ42))</f>
        <v/>
      </c>
      <c r="G78" s="44" t="str">
        <f>IF(B78="","",基本資料!$B$7+(B78-1)*基本資料!$B$8/60/24)</f>
        <v/>
      </c>
      <c r="H78" s="44" t="str">
        <f t="shared" ref="H78:P78" si="82">IF(G78="","",G78+H$69*100/60/24)</f>
        <v/>
      </c>
      <c r="I78" s="44" t="str">
        <f t="shared" si="82"/>
        <v/>
      </c>
      <c r="J78" s="45" t="str">
        <f t="shared" si="82"/>
        <v/>
      </c>
      <c r="K78" s="46" t="str">
        <f t="shared" si="82"/>
        <v/>
      </c>
      <c r="L78" s="44" t="str">
        <f t="shared" si="82"/>
        <v/>
      </c>
      <c r="M78" s="45" t="str">
        <f t="shared" si="82"/>
        <v/>
      </c>
      <c r="N78" s="46" t="str">
        <f t="shared" si="82"/>
        <v/>
      </c>
      <c r="O78" s="44" t="str">
        <f t="shared" si="82"/>
        <v/>
      </c>
      <c r="P78" s="45" t="str">
        <f t="shared" si="82"/>
        <v/>
      </c>
    </row>
    <row r="79" spans="1:16" hidden="1">
      <c r="A79" s="147"/>
      <c r="B79" s="35" t="str">
        <f t="shared" si="73"/>
        <v/>
      </c>
      <c r="C79" s="86" t="str">
        <f>IF(ISERR(CHOOSE($E$2-基本資料!$B$3+1,'5月05日'!AG43,'5月06日'!AG43,'5月07日'!AG42,'5月08日'!AG43)),"",CHOOSE($E$2-基本資料!$B$3+1,'5月05日'!AG43,'5月06日'!AG43,'5月07日'!AG42,'5月08日'!AG43))</f>
        <v/>
      </c>
      <c r="D79" s="52" t="str">
        <f>IF(ISERR(CHOOSE($E$2-基本資料!$B$3+1,'5月05日'!AH43,'5月06日'!AH43,'5月07日'!AH42,'5月08日'!AH43)),"",CHOOSE($E$2-基本資料!$B$3+1,'5月05日'!AH43,'5月06日'!AH43,'5月07日'!AH42,'5月08日'!AH43))</f>
        <v/>
      </c>
      <c r="E79" s="52" t="str">
        <f>IF(ISERR(CHOOSE($E$2-基本資料!$B$3+1,'5月05日'!AI43,'5月06日'!AI43,'5月07日'!AI42,'5月08日'!AI43)),"",CHOOSE($E$2-基本資料!$B$3+1,'5月05日'!AI43,'5月06日'!AI43,'5月07日'!AI42,'5月08日'!AI43))</f>
        <v/>
      </c>
      <c r="F79" s="87" t="str">
        <f>IF(ISERR(CHOOSE($E$2-基本資料!$B$3+1,'5月05日'!AJ43,'5月06日'!AJ43,'5月07日'!AJ42,'5月08日'!AJ43)),"",CHOOSE($E$2-基本資料!$B$3+1,'5月05日'!AJ43,'5月06日'!AJ43,'5月07日'!AJ42,'5月08日'!AJ43))</f>
        <v/>
      </c>
      <c r="G79" s="36" t="str">
        <f>IF(B79="","",基本資料!$B$7+(B79-1)*基本資料!$B$8/60/24)</f>
        <v/>
      </c>
      <c r="H79" s="36" t="str">
        <f t="shared" ref="H79:P79" si="83">IF(G79="","",G79+H$69*100/60/24)</f>
        <v/>
      </c>
      <c r="I79" s="36" t="str">
        <f t="shared" si="83"/>
        <v/>
      </c>
      <c r="J79" s="37" t="str">
        <f t="shared" si="83"/>
        <v/>
      </c>
      <c r="K79" s="38" t="str">
        <f t="shared" si="83"/>
        <v/>
      </c>
      <c r="L79" s="36" t="str">
        <f t="shared" si="83"/>
        <v/>
      </c>
      <c r="M79" s="37" t="str">
        <f t="shared" si="83"/>
        <v/>
      </c>
      <c r="N79" s="38" t="str">
        <f t="shared" si="83"/>
        <v/>
      </c>
      <c r="O79" s="36" t="str">
        <f t="shared" si="83"/>
        <v/>
      </c>
      <c r="P79" s="37" t="str">
        <f t="shared" si="83"/>
        <v/>
      </c>
    </row>
    <row r="80" spans="1:16" hidden="1">
      <c r="A80" s="147"/>
      <c r="B80" s="39" t="str">
        <f t="shared" si="73"/>
        <v/>
      </c>
      <c r="C80" s="80" t="str">
        <f>IF(ISERR(CHOOSE($E$2-基本資料!$B$3+1,'5月05日'!AG44,'5月06日'!AG44,'5月07日'!AG43,'5月08日'!AG44)),"",CHOOSE($E$2-基本資料!$B$3+1,'5月05日'!AG44,'5月06日'!AG44,'5月07日'!AG43,'5月08日'!AG44))</f>
        <v/>
      </c>
      <c r="D80" s="81" t="str">
        <f>IF(ISERR(CHOOSE($E$2-基本資料!$B$3+1,'5月05日'!AH44,'5月06日'!AH44,'5月07日'!AH43,'5月08日'!AH44)),"",CHOOSE($E$2-基本資料!$B$3+1,'5月05日'!AH44,'5月06日'!AH44,'5月07日'!AH43,'5月08日'!AH44))</f>
        <v/>
      </c>
      <c r="E80" s="81" t="str">
        <f>IF(ISERR(CHOOSE($E$2-基本資料!$B$3+1,'5月05日'!AI44,'5月06日'!AI44,'5月07日'!AI43,'5月08日'!AI44)),"",CHOOSE($E$2-基本資料!$B$3+1,'5月05日'!AI44,'5月06日'!AI44,'5月07日'!AI43,'5月08日'!AI44))</f>
        <v/>
      </c>
      <c r="F80" s="82" t="str">
        <f>IF(ISERR(CHOOSE($E$2-基本資料!$B$3+1,'5月05日'!AJ44,'5月06日'!AJ44,'5月07日'!AJ43,'5月08日'!AJ44)),"",CHOOSE($E$2-基本資料!$B$3+1,'5月05日'!AJ44,'5月06日'!AJ44,'5月07日'!AJ43,'5月08日'!AJ44))</f>
        <v/>
      </c>
      <c r="G80" s="40" t="str">
        <f>IF(B80="","",基本資料!$B$7+(B80-1)*基本資料!$B$8/60/24)</f>
        <v/>
      </c>
      <c r="H80" s="40" t="str">
        <f t="shared" ref="H80:P80" si="84">IF(G80="","",G80+H$69*100/60/24)</f>
        <v/>
      </c>
      <c r="I80" s="40" t="str">
        <f t="shared" si="84"/>
        <v/>
      </c>
      <c r="J80" s="41" t="str">
        <f t="shared" si="84"/>
        <v/>
      </c>
      <c r="K80" s="42" t="str">
        <f t="shared" si="84"/>
        <v/>
      </c>
      <c r="L80" s="40" t="str">
        <f t="shared" si="84"/>
        <v/>
      </c>
      <c r="M80" s="41" t="str">
        <f t="shared" si="84"/>
        <v/>
      </c>
      <c r="N80" s="42" t="str">
        <f t="shared" si="84"/>
        <v/>
      </c>
      <c r="O80" s="40" t="str">
        <f t="shared" si="84"/>
        <v/>
      </c>
      <c r="P80" s="41" t="str">
        <f t="shared" si="84"/>
        <v/>
      </c>
    </row>
    <row r="81" spans="1:16" hidden="1">
      <c r="A81" s="147"/>
      <c r="B81" s="43" t="str">
        <f t="shared" si="73"/>
        <v/>
      </c>
      <c r="C81" s="83" t="str">
        <f>IF(ISERR(CHOOSE($E$2-基本資料!$B$3+1,'5月05日'!AG45,'5月06日'!AG45,'5月07日'!AG44,'5月08日'!AG45)),"",CHOOSE($E$2-基本資料!$B$3+1,'5月05日'!AG45,'5月06日'!AG45,'5月07日'!AG44,'5月08日'!AG45))</f>
        <v/>
      </c>
      <c r="D81" s="84" t="str">
        <f>IF(ISERR(CHOOSE($E$2-基本資料!$B$3+1,'5月05日'!AH45,'5月06日'!AH45,'5月07日'!AH44,'5月08日'!AH45)),"",CHOOSE($E$2-基本資料!$B$3+1,'5月05日'!AH45,'5月06日'!AH45,'5月07日'!AH44,'5月08日'!AH45))</f>
        <v/>
      </c>
      <c r="E81" s="84" t="str">
        <f>IF(ISERR(CHOOSE($E$2-基本資料!$B$3+1,'5月05日'!AI45,'5月06日'!AI45,'5月07日'!AI44,'5月08日'!AI45)),"",CHOOSE($E$2-基本資料!$B$3+1,'5月05日'!AI45,'5月06日'!AI45,'5月07日'!AI44,'5月08日'!AI45))</f>
        <v/>
      </c>
      <c r="F81" s="85" t="str">
        <f>IF(ISERR(CHOOSE($E$2-基本資料!$B$3+1,'5月05日'!AJ45,'5月06日'!AJ45,'5月07日'!AJ44,'5月08日'!AJ45)),"",CHOOSE($E$2-基本資料!$B$3+1,'5月05日'!AJ45,'5月06日'!AJ45,'5月07日'!AJ44,'5月08日'!AJ45))</f>
        <v/>
      </c>
      <c r="G81" s="44" t="str">
        <f>IF(B81="","",基本資料!$B$7+(B81-1)*基本資料!$B$8/60/24)</f>
        <v/>
      </c>
      <c r="H81" s="44" t="str">
        <f t="shared" ref="H81:P81" si="85">IF(G81="","",G81+H$69*100/60/24)</f>
        <v/>
      </c>
      <c r="I81" s="44" t="str">
        <f t="shared" si="85"/>
        <v/>
      </c>
      <c r="J81" s="45" t="str">
        <f t="shared" si="85"/>
        <v/>
      </c>
      <c r="K81" s="46" t="str">
        <f t="shared" si="85"/>
        <v/>
      </c>
      <c r="L81" s="44" t="str">
        <f t="shared" si="85"/>
        <v/>
      </c>
      <c r="M81" s="45" t="str">
        <f t="shared" si="85"/>
        <v/>
      </c>
      <c r="N81" s="46" t="str">
        <f t="shared" si="85"/>
        <v/>
      </c>
      <c r="O81" s="44" t="str">
        <f t="shared" si="85"/>
        <v/>
      </c>
      <c r="P81" s="45" t="str">
        <f t="shared" si="85"/>
        <v/>
      </c>
    </row>
    <row r="82" spans="1:16" hidden="1">
      <c r="A82" s="147"/>
      <c r="B82" s="35" t="str">
        <f t="shared" si="73"/>
        <v/>
      </c>
      <c r="C82" s="86" t="str">
        <f>IF(ISERR(CHOOSE($E$2-基本資料!$B$3+1,'5月05日'!AG46,'5月06日'!AG46,'5月07日'!AG45,'5月08日'!AG46)),"",CHOOSE($E$2-基本資料!$B$3+1,'5月05日'!AG46,'5月06日'!AG46,'5月07日'!AG45,'5月08日'!AG46))</f>
        <v/>
      </c>
      <c r="D82" s="52" t="str">
        <f>IF(ISERR(CHOOSE($E$2-基本資料!$B$3+1,'5月05日'!AH46,'5月06日'!AH46,'5月07日'!AH45,'5月08日'!AH46)),"",CHOOSE($E$2-基本資料!$B$3+1,'5月05日'!AH46,'5月06日'!AH46,'5月07日'!AH45,'5月08日'!AH46))</f>
        <v/>
      </c>
      <c r="E82" s="52" t="str">
        <f>IF(ISERR(CHOOSE($E$2-基本資料!$B$3+1,'5月05日'!AI46,'5月06日'!AI46,'5月07日'!AI45,'5月08日'!AI46)),"",CHOOSE($E$2-基本資料!$B$3+1,'5月05日'!AI46,'5月06日'!AI46,'5月07日'!AI45,'5月08日'!AI46))</f>
        <v/>
      </c>
      <c r="F82" s="87" t="str">
        <f>IF(ISERR(CHOOSE($E$2-基本資料!$B$3+1,'5月05日'!AJ46,'5月06日'!AJ46,'5月07日'!AJ45,'5月08日'!AJ46)),"",CHOOSE($E$2-基本資料!$B$3+1,'5月05日'!AJ46,'5月06日'!AJ46,'5月07日'!AJ45,'5月08日'!AJ46))</f>
        <v/>
      </c>
      <c r="G82" s="36" t="str">
        <f>IF(B82="","",基本資料!$B$7+(B82-1)*基本資料!$B$8/60/24)</f>
        <v/>
      </c>
      <c r="H82" s="36" t="str">
        <f t="shared" ref="H82:P82" si="86">IF(G82="","",G82+H$69*100/60/24)</f>
        <v/>
      </c>
      <c r="I82" s="36" t="str">
        <f t="shared" si="86"/>
        <v/>
      </c>
      <c r="J82" s="37" t="str">
        <f t="shared" si="86"/>
        <v/>
      </c>
      <c r="K82" s="38" t="str">
        <f t="shared" si="86"/>
        <v/>
      </c>
      <c r="L82" s="36" t="str">
        <f t="shared" si="86"/>
        <v/>
      </c>
      <c r="M82" s="37" t="str">
        <f t="shared" si="86"/>
        <v/>
      </c>
      <c r="N82" s="38" t="str">
        <f t="shared" si="86"/>
        <v/>
      </c>
      <c r="O82" s="36" t="str">
        <f t="shared" si="86"/>
        <v/>
      </c>
      <c r="P82" s="37" t="str">
        <f t="shared" si="86"/>
        <v/>
      </c>
    </row>
    <row r="83" spans="1:16" hidden="1">
      <c r="A83" s="147"/>
      <c r="B83" s="39" t="str">
        <f t="shared" si="73"/>
        <v/>
      </c>
      <c r="C83" s="80" t="str">
        <f>IF(ISERR(CHOOSE($E$2-基本資料!$B$3+1,'5月05日'!AG47,'5月06日'!AG47,'5月07日'!AG46,'5月08日'!AG47)),"",CHOOSE($E$2-基本資料!$B$3+1,'5月05日'!AG47,'5月06日'!AG47,'5月07日'!AG46,'5月08日'!AG47))</f>
        <v/>
      </c>
      <c r="D83" s="81" t="str">
        <f>IF(ISERR(CHOOSE($E$2-基本資料!$B$3+1,'5月05日'!AH47,'5月06日'!AH47,'5月07日'!AH46,'5月08日'!AH47)),"",CHOOSE($E$2-基本資料!$B$3+1,'5月05日'!AH47,'5月06日'!AH47,'5月07日'!AH46,'5月08日'!AH47))</f>
        <v/>
      </c>
      <c r="E83" s="81" t="str">
        <f>IF(ISERR(CHOOSE($E$2-基本資料!$B$3+1,'5月05日'!AI47,'5月06日'!AI47,'5月07日'!AI46,'5月08日'!AI47)),"",CHOOSE($E$2-基本資料!$B$3+1,'5月05日'!AI47,'5月06日'!AI47,'5月07日'!AI46,'5月08日'!AI47))</f>
        <v/>
      </c>
      <c r="F83" s="82" t="str">
        <f>IF(ISERR(CHOOSE($E$2-基本資料!$B$3+1,'5月05日'!AJ47,'5月06日'!AJ47,'5月07日'!AJ46,'5月08日'!AJ47)),"",CHOOSE($E$2-基本資料!$B$3+1,'5月05日'!AJ47,'5月06日'!AJ47,'5月07日'!AJ46,'5月08日'!AJ47))</f>
        <v/>
      </c>
      <c r="G83" s="40" t="str">
        <f>IF(B83="","",基本資料!$B$7+(B83-1)*基本資料!$B$8/60/24)</f>
        <v/>
      </c>
      <c r="H83" s="40" t="str">
        <f t="shared" ref="H83:P83" si="87">IF(G83="","",G83+H$69*100/60/24)</f>
        <v/>
      </c>
      <c r="I83" s="40" t="str">
        <f t="shared" si="87"/>
        <v/>
      </c>
      <c r="J83" s="41" t="str">
        <f t="shared" si="87"/>
        <v/>
      </c>
      <c r="K83" s="42" t="str">
        <f t="shared" si="87"/>
        <v/>
      </c>
      <c r="L83" s="40" t="str">
        <f t="shared" si="87"/>
        <v/>
      </c>
      <c r="M83" s="41" t="str">
        <f t="shared" si="87"/>
        <v/>
      </c>
      <c r="N83" s="42" t="str">
        <f t="shared" si="87"/>
        <v/>
      </c>
      <c r="O83" s="40" t="str">
        <f t="shared" si="87"/>
        <v/>
      </c>
      <c r="P83" s="41" t="str">
        <f t="shared" si="87"/>
        <v/>
      </c>
    </row>
    <row r="84" spans="1:16" hidden="1">
      <c r="A84" s="147"/>
      <c r="B84" s="43" t="str">
        <f t="shared" si="73"/>
        <v/>
      </c>
      <c r="C84" s="88" t="str">
        <f>IF(ISERR(CHOOSE($E$2-基本資料!$B$3+1,'5月05日'!AG48,'5月06日'!AG48,'5月07日'!AG47,'5月08日'!AG48)),"",CHOOSE($E$2-基本資料!$B$3+1,'5月05日'!AG48,'5月06日'!AG48,'5月07日'!AG47,'5月08日'!AG48))</f>
        <v/>
      </c>
      <c r="D84" s="89" t="str">
        <f>IF(ISERR(CHOOSE($E$2-基本資料!$B$3+1,'5月05日'!AH48,'5月06日'!AH48,'5月07日'!AH47,'5月08日'!AH48)),"",CHOOSE($E$2-基本資料!$B$3+1,'5月05日'!AH48,'5月06日'!AH48,'5月07日'!AH47,'5月08日'!AH48))</f>
        <v/>
      </c>
      <c r="E84" s="89" t="str">
        <f>IF(ISERR(CHOOSE($E$2-基本資料!$B$3+1,'5月05日'!AI48,'5月06日'!AI48,'5月07日'!AI47,'5月08日'!AI48)),"",CHOOSE($E$2-基本資料!$B$3+1,'5月05日'!AI48,'5月06日'!AI48,'5月07日'!AI47,'5月08日'!AI48))</f>
        <v/>
      </c>
      <c r="F84" s="90" t="str">
        <f>IF(ISERR(CHOOSE($E$2-基本資料!$B$3+1,'5月05日'!AJ48,'5月06日'!AJ48,'5月07日'!AJ47,'5月08日'!AJ48)),"",CHOOSE($E$2-基本資料!$B$3+1,'5月05日'!AJ48,'5月06日'!AJ48,'5月07日'!AJ47,'5月08日'!AJ48))</f>
        <v/>
      </c>
      <c r="G84" s="44" t="str">
        <f>IF(B84="","",基本資料!$B$7+(B84-1)*基本資料!$B$8/60/24)</f>
        <v/>
      </c>
      <c r="H84" s="44" t="str">
        <f t="shared" ref="H84:P84" si="88">IF(G84="","",G84+H$69*100/60/24)</f>
        <v/>
      </c>
      <c r="I84" s="44" t="str">
        <f t="shared" si="88"/>
        <v/>
      </c>
      <c r="J84" s="45" t="str">
        <f t="shared" si="88"/>
        <v/>
      </c>
      <c r="K84" s="46" t="str">
        <f t="shared" si="88"/>
        <v/>
      </c>
      <c r="L84" s="44" t="str">
        <f t="shared" si="88"/>
        <v/>
      </c>
      <c r="M84" s="45" t="str">
        <f t="shared" si="88"/>
        <v/>
      </c>
      <c r="N84" s="46" t="str">
        <f t="shared" si="88"/>
        <v/>
      </c>
      <c r="O84" s="44" t="str">
        <f t="shared" si="88"/>
        <v/>
      </c>
      <c r="P84" s="45" t="str">
        <f t="shared" si="88"/>
        <v/>
      </c>
    </row>
    <row r="85" spans="1:16" ht="16.149999999999999" hidden="1" customHeight="1">
      <c r="A85" s="147">
        <f>基本資料!N7</f>
        <v>14</v>
      </c>
      <c r="B85" s="35" t="str">
        <f t="shared" ref="B85:B99" si="89">IF(C85="","",ROW()-84)</f>
        <v/>
      </c>
      <c r="C85" s="77" t="str">
        <f>IF(ISERR(CHOOSE($E$2-基本資料!$B$3+1,'5月05日'!AG49,'5月06日'!AG49,'5月07日'!AG48,'5月08日'!AG49)),"",CHOOSE($E$2-基本資料!$B$3+1,'5月05日'!AG49,'5月06日'!AG49,'5月07日'!AG48,'5月08日'!AG49))</f>
        <v/>
      </c>
      <c r="D85" s="78" t="str">
        <f>IF(ISERR(CHOOSE($E$2-基本資料!$B$3+1,'5月05日'!AH49,'5月06日'!AH49,'5月07日'!AH48,'5月08日'!AH49)),"",CHOOSE($E$2-基本資料!$B$3+1,'5月05日'!AH49,'5月06日'!AH49,'5月07日'!AH48,'5月08日'!AH49))</f>
        <v/>
      </c>
      <c r="E85" s="78" t="str">
        <f>IF(ISERR(CHOOSE($E$2-基本資料!$B$3+1,'5月05日'!AI49,'5月06日'!AI49,'5月07日'!AI48,'5月08日'!AI49)),"",CHOOSE($E$2-基本資料!$B$3+1,'5月05日'!AI49,'5月06日'!AI49,'5月07日'!AI48,'5月08日'!AI49))</f>
        <v/>
      </c>
      <c r="F85" s="79" t="str">
        <f>IF(ISERR(CHOOSE($E$2-基本資料!$B$3+1,'5月05日'!AJ49,'5月06日'!AJ49,'5月07日'!AJ48,'5月08日'!AJ49)),"",CHOOSE($E$2-基本資料!$B$3+1,'5月05日'!AJ49,'5月06日'!AJ49,'5月07日'!AJ48,'5月08日'!AJ49))</f>
        <v/>
      </c>
      <c r="G85" s="36" t="str">
        <f>IF(B85="","",P103+5/60/24)</f>
        <v/>
      </c>
      <c r="H85" s="36" t="str">
        <f>IF(G85="","",G85+H$3*100/60/24)</f>
        <v/>
      </c>
      <c r="I85" s="36" t="str">
        <f t="shared" ref="I85:P85" si="90">IF(H85="","",H85+I$69*100/60/24)</f>
        <v/>
      </c>
      <c r="J85" s="37" t="str">
        <f t="shared" si="90"/>
        <v/>
      </c>
      <c r="K85" s="38" t="str">
        <f t="shared" si="90"/>
        <v/>
      </c>
      <c r="L85" s="36" t="str">
        <f t="shared" si="90"/>
        <v/>
      </c>
      <c r="M85" s="37" t="str">
        <f t="shared" si="90"/>
        <v/>
      </c>
      <c r="N85" s="38" t="str">
        <f t="shared" si="90"/>
        <v/>
      </c>
      <c r="O85" s="36" t="str">
        <f t="shared" si="90"/>
        <v/>
      </c>
      <c r="P85" s="37" t="str">
        <f t="shared" si="90"/>
        <v/>
      </c>
    </row>
    <row r="86" spans="1:16" hidden="1">
      <c r="A86" s="147"/>
      <c r="B86" s="39" t="str">
        <f t="shared" si="89"/>
        <v/>
      </c>
      <c r="C86" s="80" t="str">
        <f>IF(ISERR(CHOOSE($E$2-基本資料!$B$3+1,'5月05日'!AG50,'5月06日'!AG50,'5月07日'!AG49,'5月08日'!AG50)),"",CHOOSE($E$2-基本資料!$B$3+1,'5月05日'!AG50,'5月06日'!AG50,'5月07日'!AG49,'5月08日'!AG50))</f>
        <v/>
      </c>
      <c r="D86" s="81" t="str">
        <f>IF(ISERR(CHOOSE($E$2-基本資料!$B$3+1,'5月05日'!AH50,'5月06日'!AH50,'5月07日'!AH49,'5月08日'!AH50)),"",CHOOSE($E$2-基本資料!$B$3+1,'5月05日'!AH50,'5月06日'!AH50,'5月07日'!AH49,'5月08日'!AH50))</f>
        <v/>
      </c>
      <c r="E86" s="81" t="str">
        <f>IF(ISERR(CHOOSE($E$2-基本資料!$B$3+1,'5月05日'!AI50,'5月06日'!AI50,'5月07日'!AI49,'5月08日'!AI50)),"",CHOOSE($E$2-基本資料!$B$3+1,'5月05日'!AI50,'5月06日'!AI50,'5月07日'!AI49,'5月08日'!AI50))</f>
        <v/>
      </c>
      <c r="F86" s="82" t="str">
        <f>IF(ISERR(CHOOSE($E$2-基本資料!$B$3+1,'5月05日'!AJ50,'5月06日'!AJ50,'5月07日'!AJ49,'5月08日'!AJ50)),"",CHOOSE($E$2-基本資料!$B$3+1,'5月05日'!AJ50,'5月06日'!AJ50,'5月07日'!AJ49,'5月08日'!AJ50))</f>
        <v/>
      </c>
      <c r="G86" s="40" t="str">
        <f>IF(B86="","",P104+5/60/24)</f>
        <v/>
      </c>
      <c r="H86" s="40" t="str">
        <f>IF(G86="","",G86+H$3*100/60/24)</f>
        <v/>
      </c>
      <c r="I86" s="40" t="str">
        <f t="shared" ref="I86:P86" si="91">IF(H86="","",H86+I$69*100/60/24)</f>
        <v/>
      </c>
      <c r="J86" s="41" t="str">
        <f t="shared" si="91"/>
        <v/>
      </c>
      <c r="K86" s="42" t="str">
        <f t="shared" si="91"/>
        <v/>
      </c>
      <c r="L86" s="40" t="str">
        <f t="shared" si="91"/>
        <v/>
      </c>
      <c r="M86" s="41" t="str">
        <f t="shared" si="91"/>
        <v/>
      </c>
      <c r="N86" s="42" t="str">
        <f t="shared" si="91"/>
        <v/>
      </c>
      <c r="O86" s="40" t="str">
        <f t="shared" si="91"/>
        <v/>
      </c>
      <c r="P86" s="41" t="str">
        <f t="shared" si="91"/>
        <v/>
      </c>
    </row>
    <row r="87" spans="1:16" hidden="1">
      <c r="A87" s="147"/>
      <c r="B87" s="43" t="str">
        <f t="shared" si="89"/>
        <v/>
      </c>
      <c r="C87" s="83" t="str">
        <f>IF(ISERR(CHOOSE($E$2-基本資料!$B$3+1,'5月05日'!AG51,'5月06日'!AG51,'5月07日'!AG50,'5月08日'!AG51)),"",CHOOSE($E$2-基本資料!$B$3+1,'5月05日'!AG51,'5月06日'!AG51,'5月07日'!AG50,'5月08日'!AG51))</f>
        <v/>
      </c>
      <c r="D87" s="84" t="str">
        <f>IF(ISERR(CHOOSE($E$2-基本資料!$B$3+1,'5月05日'!AH51,'5月06日'!AH51,'5月07日'!AH50,'5月08日'!AH51)),"",CHOOSE($E$2-基本資料!$B$3+1,'5月05日'!AH51,'5月06日'!AH51,'5月07日'!AH50,'5月08日'!AH51))</f>
        <v/>
      </c>
      <c r="E87" s="84" t="str">
        <f>IF(ISERR(CHOOSE($E$2-基本資料!$B$3+1,'5月05日'!AI51,'5月06日'!AI51,'5月07日'!AI50,'5月08日'!AI51)),"",CHOOSE($E$2-基本資料!$B$3+1,'5月05日'!AI51,'5月06日'!AI51,'5月07日'!AI50,'5月08日'!AI51))</f>
        <v/>
      </c>
      <c r="F87" s="85" t="str">
        <f>IF(ISERR(CHOOSE($E$2-基本資料!$B$3+1,'5月05日'!AJ51,'5月06日'!AJ51,'5月07日'!AJ50,'5月08日'!AJ51)),"",CHOOSE($E$2-基本資料!$B$3+1,'5月05日'!AJ51,'5月06日'!AJ51,'5月07日'!AJ50,'5月08日'!AJ51))</f>
        <v/>
      </c>
      <c r="G87" s="44" t="str">
        <f t="shared" ref="G87:G99" si="92">IF(B87="","",P105+5/60/24)</f>
        <v/>
      </c>
      <c r="H87" s="44" t="str">
        <f t="shared" ref="H87:P87" si="93">IF(G87="","",G87+H$69*100/60/24)</f>
        <v/>
      </c>
      <c r="I87" s="44" t="str">
        <f t="shared" si="93"/>
        <v/>
      </c>
      <c r="J87" s="45" t="str">
        <f t="shared" si="93"/>
        <v/>
      </c>
      <c r="K87" s="46" t="str">
        <f t="shared" si="93"/>
        <v/>
      </c>
      <c r="L87" s="44" t="str">
        <f t="shared" si="93"/>
        <v/>
      </c>
      <c r="M87" s="45" t="str">
        <f t="shared" si="93"/>
        <v/>
      </c>
      <c r="N87" s="46" t="str">
        <f t="shared" si="93"/>
        <v/>
      </c>
      <c r="O87" s="44" t="str">
        <f t="shared" si="93"/>
        <v/>
      </c>
      <c r="P87" s="45" t="str">
        <f t="shared" si="93"/>
        <v/>
      </c>
    </row>
    <row r="88" spans="1:16" hidden="1">
      <c r="A88" s="147"/>
      <c r="B88" s="35" t="str">
        <f t="shared" si="89"/>
        <v/>
      </c>
      <c r="C88" s="86" t="str">
        <f>IF(ISERR(CHOOSE($E$2-基本資料!$B$3+1,'5月05日'!AG52,'5月06日'!AG52,'5月07日'!AG51,'5月08日'!AG52)),"",CHOOSE($E$2-基本資料!$B$3+1,'5月05日'!AG52,'5月06日'!AG52,'5月07日'!AG51,'5月08日'!AG52))</f>
        <v/>
      </c>
      <c r="D88" s="52" t="str">
        <f>IF(ISERR(CHOOSE($E$2-基本資料!$B$3+1,'5月05日'!AH52,'5月06日'!AH52,'5月07日'!AH51,'5月08日'!AH52)),"",CHOOSE($E$2-基本資料!$B$3+1,'5月05日'!AH52,'5月06日'!AH52,'5月07日'!AH51,'5月08日'!AH52))</f>
        <v/>
      </c>
      <c r="E88" s="52" t="str">
        <f>IF(ISERR(CHOOSE($E$2-基本資料!$B$3+1,'5月05日'!AI52,'5月06日'!AI52,'5月07日'!AI51,'5月08日'!AI52)),"",CHOOSE($E$2-基本資料!$B$3+1,'5月05日'!AI52,'5月06日'!AI52,'5月07日'!AI51,'5月08日'!AI52))</f>
        <v/>
      </c>
      <c r="F88" s="87" t="str">
        <f>IF(ISERR(CHOOSE($E$2-基本資料!$B$3+1,'5月05日'!AJ52,'5月06日'!AJ52,'5月07日'!AJ51,'5月08日'!AJ52)),"",CHOOSE($E$2-基本資料!$B$3+1,'5月05日'!AJ52,'5月06日'!AJ52,'5月07日'!AJ51,'5月08日'!AJ52))</f>
        <v/>
      </c>
      <c r="G88" s="36" t="str">
        <f t="shared" si="92"/>
        <v/>
      </c>
      <c r="H88" s="36" t="str">
        <f t="shared" ref="H88:P88" si="94">IF(G88="","",G88+H$69*100/60/24)</f>
        <v/>
      </c>
      <c r="I88" s="36" t="str">
        <f t="shared" si="94"/>
        <v/>
      </c>
      <c r="J88" s="37" t="str">
        <f t="shared" si="94"/>
        <v/>
      </c>
      <c r="K88" s="38" t="str">
        <f t="shared" si="94"/>
        <v/>
      </c>
      <c r="L88" s="36" t="str">
        <f t="shared" si="94"/>
        <v/>
      </c>
      <c r="M88" s="37" t="str">
        <f t="shared" si="94"/>
        <v/>
      </c>
      <c r="N88" s="38" t="str">
        <f t="shared" si="94"/>
        <v/>
      </c>
      <c r="O88" s="36" t="str">
        <f t="shared" si="94"/>
        <v/>
      </c>
      <c r="P88" s="37" t="str">
        <f t="shared" si="94"/>
        <v/>
      </c>
    </row>
    <row r="89" spans="1:16" hidden="1">
      <c r="A89" s="147"/>
      <c r="B89" s="39" t="str">
        <f t="shared" si="89"/>
        <v/>
      </c>
      <c r="C89" s="80" t="str">
        <f>IF(ISERR(CHOOSE($E$2-基本資料!$B$3+1,'5月05日'!AG53,'5月06日'!AG53,'5月07日'!AG52,'5月08日'!AG53)),"",CHOOSE($E$2-基本資料!$B$3+1,'5月05日'!AG53,'5月06日'!AG53,'5月07日'!AG52,'5月08日'!AG53))</f>
        <v/>
      </c>
      <c r="D89" s="81" t="str">
        <f>IF(ISERR(CHOOSE($E$2-基本資料!$B$3+1,'5月05日'!AH53,'5月06日'!AH53,'5月07日'!AH52,'5月08日'!AH53)),"",CHOOSE($E$2-基本資料!$B$3+1,'5月05日'!AH53,'5月06日'!AH53,'5月07日'!AH52,'5月08日'!AH53))</f>
        <v/>
      </c>
      <c r="E89" s="81" t="str">
        <f>IF(ISERR(CHOOSE($E$2-基本資料!$B$3+1,'5月05日'!AI53,'5月06日'!AI53,'5月07日'!AI52,'5月08日'!AI53)),"",CHOOSE($E$2-基本資料!$B$3+1,'5月05日'!AI53,'5月06日'!AI53,'5月07日'!AI52,'5月08日'!AI53))</f>
        <v/>
      </c>
      <c r="F89" s="82" t="str">
        <f>IF(ISERR(CHOOSE($E$2-基本資料!$B$3+1,'5月05日'!AJ53,'5月06日'!AJ53,'5月07日'!AJ52,'5月08日'!AJ53)),"",CHOOSE($E$2-基本資料!$B$3+1,'5月05日'!AJ53,'5月06日'!AJ53,'5月07日'!AJ52,'5月08日'!AJ53))</f>
        <v/>
      </c>
      <c r="G89" s="40" t="str">
        <f t="shared" si="92"/>
        <v/>
      </c>
      <c r="H89" s="40" t="str">
        <f t="shared" ref="H89:P89" si="95">IF(G89="","",G89+H$69*100/60/24)</f>
        <v/>
      </c>
      <c r="I89" s="40" t="str">
        <f t="shared" si="95"/>
        <v/>
      </c>
      <c r="J89" s="41" t="str">
        <f t="shared" si="95"/>
        <v/>
      </c>
      <c r="K89" s="42" t="str">
        <f t="shared" si="95"/>
        <v/>
      </c>
      <c r="L89" s="40" t="str">
        <f t="shared" si="95"/>
        <v/>
      </c>
      <c r="M89" s="41" t="str">
        <f t="shared" si="95"/>
        <v/>
      </c>
      <c r="N89" s="42" t="str">
        <f t="shared" si="95"/>
        <v/>
      </c>
      <c r="O89" s="40" t="str">
        <f t="shared" si="95"/>
        <v/>
      </c>
      <c r="P89" s="41" t="str">
        <f t="shared" si="95"/>
        <v/>
      </c>
    </row>
    <row r="90" spans="1:16" hidden="1">
      <c r="A90" s="147"/>
      <c r="B90" s="43" t="str">
        <f t="shared" si="89"/>
        <v/>
      </c>
      <c r="C90" s="83" t="str">
        <f>IF(ISERR(CHOOSE($E$2-基本資料!$B$3+1,'5月05日'!AG54,'5月06日'!AG54,'5月07日'!AG53,'5月08日'!AG54)),"",CHOOSE($E$2-基本資料!$B$3+1,'5月05日'!AG54,'5月06日'!AG54,'5月07日'!AG53,'5月08日'!AG54))</f>
        <v/>
      </c>
      <c r="D90" s="84" t="str">
        <f>IF(ISERR(CHOOSE($E$2-基本資料!$B$3+1,'5月05日'!AH54,'5月06日'!AH54,'5月07日'!AH53,'5月08日'!AH54)),"",CHOOSE($E$2-基本資料!$B$3+1,'5月05日'!AH54,'5月06日'!AH54,'5月07日'!AH53,'5月08日'!AH54))</f>
        <v/>
      </c>
      <c r="E90" s="84" t="str">
        <f>IF(ISERR(CHOOSE($E$2-基本資料!$B$3+1,'5月05日'!AI54,'5月06日'!AI54,'5月07日'!AI53,'5月08日'!AI54)),"",CHOOSE($E$2-基本資料!$B$3+1,'5月05日'!AI54,'5月06日'!AI54,'5月07日'!AI53,'5月08日'!AI54))</f>
        <v/>
      </c>
      <c r="F90" s="85" t="str">
        <f>IF(ISERR(CHOOSE($E$2-基本資料!$B$3+1,'5月05日'!AJ54,'5月06日'!AJ54,'5月07日'!AJ53,'5月08日'!AJ54)),"",CHOOSE($E$2-基本資料!$B$3+1,'5月05日'!AJ54,'5月06日'!AJ54,'5月07日'!AJ53,'5月08日'!AJ54))</f>
        <v/>
      </c>
      <c r="G90" s="44" t="str">
        <f t="shared" si="92"/>
        <v/>
      </c>
      <c r="H90" s="44" t="str">
        <f t="shared" ref="H90:P90" si="96">IF(G90="","",G90+H$69*100/60/24)</f>
        <v/>
      </c>
      <c r="I90" s="44" t="str">
        <f t="shared" si="96"/>
        <v/>
      </c>
      <c r="J90" s="45" t="str">
        <f t="shared" si="96"/>
        <v/>
      </c>
      <c r="K90" s="46" t="str">
        <f t="shared" si="96"/>
        <v/>
      </c>
      <c r="L90" s="44" t="str">
        <f t="shared" si="96"/>
        <v/>
      </c>
      <c r="M90" s="45" t="str">
        <f t="shared" si="96"/>
        <v/>
      </c>
      <c r="N90" s="46" t="str">
        <f t="shared" si="96"/>
        <v/>
      </c>
      <c r="O90" s="44" t="str">
        <f t="shared" si="96"/>
        <v/>
      </c>
      <c r="P90" s="45" t="str">
        <f t="shared" si="96"/>
        <v/>
      </c>
    </row>
    <row r="91" spans="1:16" hidden="1">
      <c r="A91" s="147"/>
      <c r="B91" s="35" t="str">
        <f t="shared" si="89"/>
        <v/>
      </c>
      <c r="C91" s="86" t="str">
        <f>IF(ISERR(CHOOSE($E$2-基本資料!$B$3+1,'5月05日'!AG55,'5月06日'!AG55,'5月07日'!AG54,'5月08日'!AG55)),"",CHOOSE($E$2-基本資料!$B$3+1,'5月05日'!AG55,'5月06日'!AG55,'5月07日'!AG54,'5月08日'!AG55))</f>
        <v/>
      </c>
      <c r="D91" s="52" t="str">
        <f>IF(ISERR(CHOOSE($E$2-基本資料!$B$3+1,'5月05日'!AH55,'5月06日'!AH55,'5月07日'!AH54,'5月08日'!AH55)),"",CHOOSE($E$2-基本資料!$B$3+1,'5月05日'!AH55,'5月06日'!AH55,'5月07日'!AH54,'5月08日'!AH55))</f>
        <v/>
      </c>
      <c r="E91" s="52" t="str">
        <f>IF(ISERR(CHOOSE($E$2-基本資料!$B$3+1,'5月05日'!AI55,'5月06日'!AI55,'5月07日'!AI54,'5月08日'!AI55)),"",CHOOSE($E$2-基本資料!$B$3+1,'5月05日'!AI55,'5月06日'!AI55,'5月07日'!AI54,'5月08日'!AI55))</f>
        <v/>
      </c>
      <c r="F91" s="87" t="str">
        <f>IF(ISERR(CHOOSE($E$2-基本資料!$B$3+1,'5月05日'!AJ55,'5月06日'!AJ55,'5月07日'!AJ54,'5月08日'!AJ55)),"",CHOOSE($E$2-基本資料!$B$3+1,'5月05日'!AJ55,'5月06日'!AJ55,'5月07日'!AJ54,'5月08日'!AJ55))</f>
        <v/>
      </c>
      <c r="G91" s="36" t="str">
        <f t="shared" si="92"/>
        <v/>
      </c>
      <c r="H91" s="36" t="str">
        <f t="shared" ref="H91:P91" si="97">IF(G91="","",G91+H$69*100/60/24)</f>
        <v/>
      </c>
      <c r="I91" s="36" t="str">
        <f t="shared" si="97"/>
        <v/>
      </c>
      <c r="J91" s="37" t="str">
        <f t="shared" si="97"/>
        <v/>
      </c>
      <c r="K91" s="38" t="str">
        <f t="shared" si="97"/>
        <v/>
      </c>
      <c r="L91" s="36" t="str">
        <f t="shared" si="97"/>
        <v/>
      </c>
      <c r="M91" s="37" t="str">
        <f t="shared" si="97"/>
        <v/>
      </c>
      <c r="N91" s="38" t="str">
        <f t="shared" si="97"/>
        <v/>
      </c>
      <c r="O91" s="36" t="str">
        <f t="shared" si="97"/>
        <v/>
      </c>
      <c r="P91" s="37" t="str">
        <f t="shared" si="97"/>
        <v/>
      </c>
    </row>
    <row r="92" spans="1:16" hidden="1">
      <c r="A92" s="147"/>
      <c r="B92" s="39" t="str">
        <f t="shared" si="89"/>
        <v/>
      </c>
      <c r="C92" s="80" t="str">
        <f>IF(ISERR(CHOOSE($E$2-基本資料!$B$3+1,'5月05日'!AG56,'5月06日'!AG56,'5月07日'!AG55,'5月08日'!AG56)),"",CHOOSE($E$2-基本資料!$B$3+1,'5月05日'!AG56,'5月06日'!AG56,'5月07日'!AG55,'5月08日'!AG56))</f>
        <v/>
      </c>
      <c r="D92" s="81" t="str">
        <f>IF(ISERR(CHOOSE($E$2-基本資料!$B$3+1,'5月05日'!AH56,'5月06日'!AH56,'5月07日'!AH55,'5月08日'!AH56)),"",CHOOSE($E$2-基本資料!$B$3+1,'5月05日'!AH56,'5月06日'!AH56,'5月07日'!AH55,'5月08日'!AH56))</f>
        <v/>
      </c>
      <c r="E92" s="81" t="str">
        <f>IF(ISERR(CHOOSE($E$2-基本資料!$B$3+1,'5月05日'!AI56,'5月06日'!AI56,'5月07日'!AI55,'5月08日'!AI56)),"",CHOOSE($E$2-基本資料!$B$3+1,'5月05日'!AI56,'5月06日'!AI56,'5月07日'!AI55,'5月08日'!AI56))</f>
        <v/>
      </c>
      <c r="F92" s="82" t="str">
        <f>IF(ISERR(CHOOSE($E$2-基本資料!$B$3+1,'5月05日'!AJ56,'5月06日'!AJ56,'5月07日'!AJ55,'5月08日'!AJ56)),"",CHOOSE($E$2-基本資料!$B$3+1,'5月05日'!AJ56,'5月06日'!AJ56,'5月07日'!AJ55,'5月08日'!AJ56))</f>
        <v/>
      </c>
      <c r="G92" s="40" t="str">
        <f t="shared" si="92"/>
        <v/>
      </c>
      <c r="H92" s="40" t="str">
        <f t="shared" ref="H92:P92" si="98">IF(G92="","",G92+H$69*100/60/24)</f>
        <v/>
      </c>
      <c r="I92" s="40" t="str">
        <f t="shared" si="98"/>
        <v/>
      </c>
      <c r="J92" s="41" t="str">
        <f t="shared" si="98"/>
        <v/>
      </c>
      <c r="K92" s="42" t="str">
        <f t="shared" si="98"/>
        <v/>
      </c>
      <c r="L92" s="40" t="str">
        <f t="shared" si="98"/>
        <v/>
      </c>
      <c r="M92" s="41" t="str">
        <f t="shared" si="98"/>
        <v/>
      </c>
      <c r="N92" s="42" t="str">
        <f t="shared" si="98"/>
        <v/>
      </c>
      <c r="O92" s="40" t="str">
        <f t="shared" si="98"/>
        <v/>
      </c>
      <c r="P92" s="41" t="str">
        <f t="shared" si="98"/>
        <v/>
      </c>
    </row>
    <row r="93" spans="1:16" hidden="1">
      <c r="A93" s="147"/>
      <c r="B93" s="43" t="str">
        <f t="shared" si="89"/>
        <v/>
      </c>
      <c r="C93" s="83" t="str">
        <f>IF(ISERR(CHOOSE($E$2-基本資料!$B$3+1,'5月05日'!AG57,'5月06日'!AG57,'5月07日'!AG56,'5月08日'!AG57)),"",CHOOSE($E$2-基本資料!$B$3+1,'5月05日'!AG57,'5月06日'!AG57,'5月07日'!AG56,'5月08日'!AG57))</f>
        <v/>
      </c>
      <c r="D93" s="84" t="str">
        <f>IF(ISERR(CHOOSE($E$2-基本資料!$B$3+1,'5月05日'!AH57,'5月06日'!AH57,'5月07日'!AH56,'5月08日'!AH57)),"",CHOOSE($E$2-基本資料!$B$3+1,'5月05日'!AH57,'5月06日'!AH57,'5月07日'!AH56,'5月08日'!AH57))</f>
        <v/>
      </c>
      <c r="E93" s="84" t="str">
        <f>IF(ISERR(CHOOSE($E$2-基本資料!$B$3+1,'5月05日'!AI57,'5月06日'!AI57,'5月07日'!AI56,'5月08日'!AI57)),"",CHOOSE($E$2-基本資料!$B$3+1,'5月05日'!AI57,'5月06日'!AI57,'5月07日'!AI56,'5月08日'!AI57))</f>
        <v/>
      </c>
      <c r="F93" s="85" t="str">
        <f>IF(ISERR(CHOOSE($E$2-基本資料!$B$3+1,'5月05日'!AJ57,'5月06日'!AJ57,'5月07日'!AJ56,'5月08日'!AJ57)),"",CHOOSE($E$2-基本資料!$B$3+1,'5月05日'!AJ57,'5月06日'!AJ57,'5月07日'!AJ56,'5月08日'!AJ57))</f>
        <v/>
      </c>
      <c r="G93" s="44" t="str">
        <f t="shared" si="92"/>
        <v/>
      </c>
      <c r="H93" s="44" t="str">
        <f t="shared" ref="H93:P93" si="99">IF(G93="","",G93+H$69*100/60/24)</f>
        <v/>
      </c>
      <c r="I93" s="44" t="str">
        <f t="shared" si="99"/>
        <v/>
      </c>
      <c r="J93" s="45" t="str">
        <f t="shared" si="99"/>
        <v/>
      </c>
      <c r="K93" s="46" t="str">
        <f t="shared" si="99"/>
        <v/>
      </c>
      <c r="L93" s="44" t="str">
        <f t="shared" si="99"/>
        <v/>
      </c>
      <c r="M93" s="45" t="str">
        <f t="shared" si="99"/>
        <v/>
      </c>
      <c r="N93" s="46" t="str">
        <f t="shared" si="99"/>
        <v/>
      </c>
      <c r="O93" s="44" t="str">
        <f t="shared" si="99"/>
        <v/>
      </c>
      <c r="P93" s="45" t="str">
        <f t="shared" si="99"/>
        <v/>
      </c>
    </row>
    <row r="94" spans="1:16" hidden="1">
      <c r="A94" s="147"/>
      <c r="B94" s="35" t="str">
        <f t="shared" si="89"/>
        <v/>
      </c>
      <c r="C94" s="86" t="str">
        <f>IF(ISERR(CHOOSE($E$2-基本資料!$B$3+1,'5月05日'!AG58,'5月06日'!AG58,'5月07日'!AG57,'5月08日'!AG58)),"",CHOOSE($E$2-基本資料!$B$3+1,'5月05日'!AG58,'5月06日'!AG58,'5月07日'!AG57,'5月08日'!AG58))</f>
        <v/>
      </c>
      <c r="D94" s="52" t="str">
        <f>IF(ISERR(CHOOSE($E$2-基本資料!$B$3+1,'5月05日'!AH58,'5月06日'!AH58,'5月07日'!AH57,'5月08日'!AH58)),"",CHOOSE($E$2-基本資料!$B$3+1,'5月05日'!AH58,'5月06日'!AH58,'5月07日'!AH57,'5月08日'!AH58))</f>
        <v/>
      </c>
      <c r="E94" s="52" t="str">
        <f>IF(ISERR(CHOOSE($E$2-基本資料!$B$3+1,'5月05日'!AI58,'5月06日'!AI58,'5月07日'!AI57,'5月08日'!AI58)),"",CHOOSE($E$2-基本資料!$B$3+1,'5月05日'!AI58,'5月06日'!AI58,'5月07日'!AI57,'5月08日'!AI58))</f>
        <v/>
      </c>
      <c r="F94" s="87" t="str">
        <f>IF(ISERR(CHOOSE($E$2-基本資料!$B$3+1,'5月05日'!AJ58,'5月06日'!AJ58,'5月07日'!AJ57,'5月08日'!AJ58)),"",CHOOSE($E$2-基本資料!$B$3+1,'5月05日'!AJ58,'5月06日'!AJ58,'5月07日'!AJ57,'5月08日'!AJ58))</f>
        <v/>
      </c>
      <c r="G94" s="36" t="str">
        <f t="shared" si="92"/>
        <v/>
      </c>
      <c r="H94" s="36" t="str">
        <f t="shared" ref="H94:P94" si="100">IF(G94="","",G94+H$69*100/60/24)</f>
        <v/>
      </c>
      <c r="I94" s="36" t="str">
        <f t="shared" si="100"/>
        <v/>
      </c>
      <c r="J94" s="37" t="str">
        <f t="shared" si="100"/>
        <v/>
      </c>
      <c r="K94" s="38" t="str">
        <f t="shared" si="100"/>
        <v/>
      </c>
      <c r="L94" s="36" t="str">
        <f t="shared" si="100"/>
        <v/>
      </c>
      <c r="M94" s="37" t="str">
        <f t="shared" si="100"/>
        <v/>
      </c>
      <c r="N94" s="38" t="str">
        <f t="shared" si="100"/>
        <v/>
      </c>
      <c r="O94" s="36" t="str">
        <f t="shared" si="100"/>
        <v/>
      </c>
      <c r="P94" s="37" t="str">
        <f t="shared" si="100"/>
        <v/>
      </c>
    </row>
    <row r="95" spans="1:16" hidden="1">
      <c r="A95" s="147"/>
      <c r="B95" s="39" t="str">
        <f t="shared" si="89"/>
        <v/>
      </c>
      <c r="C95" s="80" t="str">
        <f>IF(ISERR(CHOOSE($E$2-基本資料!$B$3+1,'5月05日'!AG59,'5月06日'!AG59,'5月07日'!AG58,'5月08日'!AG59)),"",CHOOSE($E$2-基本資料!$B$3+1,'5月05日'!AG59,'5月06日'!AG59,'5月07日'!AG58,'5月08日'!AG59))</f>
        <v/>
      </c>
      <c r="D95" s="81" t="str">
        <f>IF(ISERR(CHOOSE($E$2-基本資料!$B$3+1,'5月05日'!AH59,'5月06日'!AH59,'5月07日'!AH58,'5月08日'!AH59)),"",CHOOSE($E$2-基本資料!$B$3+1,'5月05日'!AH59,'5月06日'!AH59,'5月07日'!AH58,'5月08日'!AH59))</f>
        <v/>
      </c>
      <c r="E95" s="81" t="str">
        <f>IF(ISERR(CHOOSE($E$2-基本資料!$B$3+1,'5月05日'!AI59,'5月06日'!AI59,'5月07日'!AI58,'5月08日'!AI59)),"",CHOOSE($E$2-基本資料!$B$3+1,'5月05日'!AI59,'5月06日'!AI59,'5月07日'!AI58,'5月08日'!AI59))</f>
        <v/>
      </c>
      <c r="F95" s="82" t="str">
        <f>IF(ISERR(CHOOSE($E$2-基本資料!$B$3+1,'5月05日'!AJ59,'5月06日'!AJ59,'5月07日'!AJ58,'5月08日'!AJ59)),"",CHOOSE($E$2-基本資料!$B$3+1,'5月05日'!AJ59,'5月06日'!AJ59,'5月07日'!AJ58,'5月08日'!AJ59))</f>
        <v/>
      </c>
      <c r="G95" s="40" t="str">
        <f t="shared" si="92"/>
        <v/>
      </c>
      <c r="H95" s="40" t="str">
        <f t="shared" ref="H95:P95" si="101">IF(G95="","",G95+H$69*100/60/24)</f>
        <v/>
      </c>
      <c r="I95" s="40" t="str">
        <f t="shared" si="101"/>
        <v/>
      </c>
      <c r="J95" s="41" t="str">
        <f t="shared" si="101"/>
        <v/>
      </c>
      <c r="K95" s="42" t="str">
        <f t="shared" si="101"/>
        <v/>
      </c>
      <c r="L95" s="40" t="str">
        <f t="shared" si="101"/>
        <v/>
      </c>
      <c r="M95" s="41" t="str">
        <f t="shared" si="101"/>
        <v/>
      </c>
      <c r="N95" s="42" t="str">
        <f t="shared" si="101"/>
        <v/>
      </c>
      <c r="O95" s="40" t="str">
        <f t="shared" si="101"/>
        <v/>
      </c>
      <c r="P95" s="41" t="str">
        <f t="shared" si="101"/>
        <v/>
      </c>
    </row>
    <row r="96" spans="1:16" hidden="1">
      <c r="A96" s="147"/>
      <c r="B96" s="43" t="str">
        <f t="shared" si="89"/>
        <v/>
      </c>
      <c r="C96" s="83" t="str">
        <f>IF(ISERR(CHOOSE($E$2-基本資料!$B$3+1,'5月05日'!AG60,'5月06日'!AG60,'5月07日'!AG59,'5月08日'!AG60)),"",CHOOSE($E$2-基本資料!$B$3+1,'5月05日'!AG60,'5月06日'!AG60,'5月07日'!AG59,'5月08日'!AG60))</f>
        <v/>
      </c>
      <c r="D96" s="84" t="str">
        <f>IF(ISERR(CHOOSE($E$2-基本資料!$B$3+1,'5月05日'!AH60,'5月06日'!AH60,'5月07日'!AH59,'5月08日'!AH60)),"",CHOOSE($E$2-基本資料!$B$3+1,'5月05日'!AH60,'5月06日'!AH60,'5月07日'!AH59,'5月08日'!AH60))</f>
        <v/>
      </c>
      <c r="E96" s="84" t="str">
        <f>IF(ISERR(CHOOSE($E$2-基本資料!$B$3+1,'5月05日'!AI60,'5月06日'!AI60,'5月07日'!AI59,'5月08日'!AI60)),"",CHOOSE($E$2-基本資料!$B$3+1,'5月05日'!AI60,'5月06日'!AI60,'5月07日'!AI59,'5月08日'!AI60))</f>
        <v/>
      </c>
      <c r="F96" s="85" t="str">
        <f>IF(ISERR(CHOOSE($E$2-基本資料!$B$3+1,'5月05日'!AJ60,'5月06日'!AJ60,'5月07日'!AJ59,'5月08日'!AJ60)),"",CHOOSE($E$2-基本資料!$B$3+1,'5月05日'!AJ60,'5月06日'!AJ60,'5月07日'!AJ59,'5月08日'!AJ60))</f>
        <v/>
      </c>
      <c r="G96" s="44" t="str">
        <f t="shared" si="92"/>
        <v/>
      </c>
      <c r="H96" s="44" t="str">
        <f t="shared" ref="H96:P96" si="102">IF(G96="","",G96+H$69*100/60/24)</f>
        <v/>
      </c>
      <c r="I96" s="44" t="str">
        <f t="shared" si="102"/>
        <v/>
      </c>
      <c r="J96" s="45" t="str">
        <f t="shared" si="102"/>
        <v/>
      </c>
      <c r="K96" s="46" t="str">
        <f t="shared" si="102"/>
        <v/>
      </c>
      <c r="L96" s="44" t="str">
        <f t="shared" si="102"/>
        <v/>
      </c>
      <c r="M96" s="45" t="str">
        <f t="shared" si="102"/>
        <v/>
      </c>
      <c r="N96" s="46" t="str">
        <f t="shared" si="102"/>
        <v/>
      </c>
      <c r="O96" s="44" t="str">
        <f t="shared" si="102"/>
        <v/>
      </c>
      <c r="P96" s="45" t="str">
        <f t="shared" si="102"/>
        <v/>
      </c>
    </row>
    <row r="97" spans="1:16" hidden="1">
      <c r="A97" s="147"/>
      <c r="B97" s="35" t="str">
        <f t="shared" si="89"/>
        <v/>
      </c>
      <c r="C97" s="86" t="str">
        <f>IF(ISERR(CHOOSE($E$2-基本資料!$B$3+1,'5月05日'!AG61,'5月06日'!AG61,'5月07日'!AG60,'5月08日'!AG61)),"",CHOOSE($E$2-基本資料!$B$3+1,'5月05日'!AG61,'5月06日'!AG61,'5月07日'!AG60,'5月08日'!AG61))</f>
        <v/>
      </c>
      <c r="D97" s="52" t="str">
        <f>IF(ISERR(CHOOSE($E$2-基本資料!$B$3+1,'5月05日'!AH61,'5月06日'!AH61,'5月07日'!AH60,'5月08日'!AH61)),"",CHOOSE($E$2-基本資料!$B$3+1,'5月05日'!AH61,'5月06日'!AH61,'5月07日'!AH60,'5月08日'!AH61))</f>
        <v/>
      </c>
      <c r="E97" s="52" t="str">
        <f>IF(ISERR(CHOOSE($E$2-基本資料!$B$3+1,'5月05日'!AI61,'5月06日'!AI61,'5月07日'!AI60,'5月08日'!AI61)),"",CHOOSE($E$2-基本資料!$B$3+1,'5月05日'!AI61,'5月06日'!AI61,'5月07日'!AI60,'5月08日'!AI61))</f>
        <v/>
      </c>
      <c r="F97" s="87" t="str">
        <f>IF(ISERR(CHOOSE($E$2-基本資料!$B$3+1,'5月05日'!AJ61,'5月06日'!AJ61,'5月07日'!AJ60,'5月08日'!AJ61)),"",CHOOSE($E$2-基本資料!$B$3+1,'5月05日'!AJ61,'5月06日'!AJ61,'5月07日'!AJ60,'5月08日'!AJ61))</f>
        <v/>
      </c>
      <c r="G97" s="36" t="str">
        <f t="shared" si="92"/>
        <v/>
      </c>
      <c r="H97" s="36" t="str">
        <f t="shared" ref="H97:P97" si="103">IF(G97="","",G97+H$69*100/60/24)</f>
        <v/>
      </c>
      <c r="I97" s="36" t="str">
        <f t="shared" si="103"/>
        <v/>
      </c>
      <c r="J97" s="37" t="str">
        <f t="shared" si="103"/>
        <v/>
      </c>
      <c r="K97" s="38" t="str">
        <f t="shared" si="103"/>
        <v/>
      </c>
      <c r="L97" s="36" t="str">
        <f t="shared" si="103"/>
        <v/>
      </c>
      <c r="M97" s="37" t="str">
        <f t="shared" si="103"/>
        <v/>
      </c>
      <c r="N97" s="38" t="str">
        <f t="shared" si="103"/>
        <v/>
      </c>
      <c r="O97" s="36" t="str">
        <f t="shared" si="103"/>
        <v/>
      </c>
      <c r="P97" s="37" t="str">
        <f t="shared" si="103"/>
        <v/>
      </c>
    </row>
    <row r="98" spans="1:16" hidden="1">
      <c r="A98" s="147"/>
      <c r="B98" s="39" t="str">
        <f t="shared" si="89"/>
        <v/>
      </c>
      <c r="C98" s="80" t="str">
        <f>IF(ISERR(CHOOSE($E$2-基本資料!$B$3+1,'5月05日'!AG62,'5月06日'!AG62,'5月07日'!AG61,'5月08日'!AG62)),"",CHOOSE($E$2-基本資料!$B$3+1,'5月05日'!AG62,'5月06日'!AG62,'5月07日'!AG61,'5月08日'!AG62))</f>
        <v/>
      </c>
      <c r="D98" s="81" t="str">
        <f>IF(ISERR(CHOOSE($E$2-基本資料!$B$3+1,'5月05日'!AH62,'5月06日'!AH62,'5月07日'!AH61,'5月08日'!AH62)),"",CHOOSE($E$2-基本資料!$B$3+1,'5月05日'!AH62,'5月06日'!AH62,'5月07日'!AH61,'5月08日'!AH62))</f>
        <v/>
      </c>
      <c r="E98" s="81" t="str">
        <f>IF(ISERR(CHOOSE($E$2-基本資料!$B$3+1,'5月05日'!AI62,'5月06日'!AI62,'5月07日'!AI61,'5月08日'!AI62)),"",CHOOSE($E$2-基本資料!$B$3+1,'5月05日'!AI62,'5月06日'!AI62,'5月07日'!AI61,'5月08日'!AI62))</f>
        <v/>
      </c>
      <c r="F98" s="82" t="str">
        <f>IF(ISERR(CHOOSE($E$2-基本資料!$B$3+1,'5月05日'!AJ62,'5月06日'!AJ62,'5月07日'!AJ61,'5月08日'!AJ62)),"",CHOOSE($E$2-基本資料!$B$3+1,'5月05日'!AJ62,'5月06日'!AJ62,'5月07日'!AJ61,'5月08日'!AJ62))</f>
        <v/>
      </c>
      <c r="G98" s="40" t="str">
        <f t="shared" si="92"/>
        <v/>
      </c>
      <c r="H98" s="40" t="str">
        <f t="shared" ref="H98:P98" si="104">IF(G98="","",G98+H$69*100/60/24)</f>
        <v/>
      </c>
      <c r="I98" s="40" t="str">
        <f t="shared" si="104"/>
        <v/>
      </c>
      <c r="J98" s="41" t="str">
        <f t="shared" si="104"/>
        <v/>
      </c>
      <c r="K98" s="42" t="str">
        <f t="shared" si="104"/>
        <v/>
      </c>
      <c r="L98" s="40" t="str">
        <f t="shared" si="104"/>
        <v/>
      </c>
      <c r="M98" s="41" t="str">
        <f t="shared" si="104"/>
        <v/>
      </c>
      <c r="N98" s="42" t="str">
        <f t="shared" si="104"/>
        <v/>
      </c>
      <c r="O98" s="40" t="str">
        <f t="shared" si="104"/>
        <v/>
      </c>
      <c r="P98" s="41" t="str">
        <f t="shared" si="104"/>
        <v/>
      </c>
    </row>
    <row r="99" spans="1:16" hidden="1">
      <c r="A99" s="147"/>
      <c r="B99" s="43" t="str">
        <f t="shared" si="89"/>
        <v/>
      </c>
      <c r="C99" s="88" t="str">
        <f>IF(ISERR(CHOOSE($E$2-基本資料!$B$3+1,'5月05日'!AG63,'5月06日'!AG63,'5月07日'!AG62,'5月08日'!AG63)),"",CHOOSE($E$2-基本資料!$B$3+1,'5月05日'!AG63,'5月06日'!AG63,'5月07日'!AG62,'5月08日'!AG63))</f>
        <v/>
      </c>
      <c r="D99" s="89" t="str">
        <f>IF(ISERR(CHOOSE($E$2-基本資料!$B$3+1,'5月05日'!AH63,'5月06日'!AH63,'5月07日'!AH62,'5月08日'!AH63)),"",CHOOSE($E$2-基本資料!$B$3+1,'5月05日'!AH63,'5月06日'!AH63,'5月07日'!AH62,'5月08日'!AH63))</f>
        <v/>
      </c>
      <c r="E99" s="89" t="str">
        <f>IF(ISERR(CHOOSE($E$2-基本資料!$B$3+1,'5月05日'!AI63,'5月06日'!AI63,'5月07日'!AI62,'5月08日'!AI63)),"",CHOOSE($E$2-基本資料!$B$3+1,'5月05日'!AI63,'5月06日'!AI63,'5月07日'!AI62,'5月08日'!AI63))</f>
        <v/>
      </c>
      <c r="F99" s="90" t="str">
        <f>IF(ISERR(CHOOSE($E$2-基本資料!$B$3+1,'5月05日'!AJ63,'5月06日'!AJ63,'5月07日'!AJ62,'5月08日'!AJ63)),"",CHOOSE($E$2-基本資料!$B$3+1,'5月05日'!AJ63,'5月06日'!AJ63,'5月07日'!AJ62,'5月08日'!AJ63))</f>
        <v/>
      </c>
      <c r="G99" s="44" t="str">
        <f t="shared" si="92"/>
        <v/>
      </c>
      <c r="H99" s="44" t="str">
        <f t="shared" ref="H99:P99" si="105">IF(G99="","",G99+H$69*100/60/24)</f>
        <v/>
      </c>
      <c r="I99" s="44" t="str">
        <f t="shared" si="105"/>
        <v/>
      </c>
      <c r="J99" s="45" t="str">
        <f t="shared" si="105"/>
        <v/>
      </c>
      <c r="K99" s="46" t="str">
        <f t="shared" si="105"/>
        <v/>
      </c>
      <c r="L99" s="44" t="str">
        <f t="shared" si="105"/>
        <v/>
      </c>
      <c r="M99" s="45" t="str">
        <f t="shared" si="105"/>
        <v/>
      </c>
      <c r="N99" s="46" t="str">
        <f t="shared" si="105"/>
        <v/>
      </c>
      <c r="O99" s="44" t="str">
        <f t="shared" si="105"/>
        <v/>
      </c>
      <c r="P99" s="45" t="str">
        <f t="shared" si="105"/>
        <v/>
      </c>
    </row>
    <row r="100" spans="1:16" hidden="1">
      <c r="A100" s="148" t="str">
        <f>A1</f>
        <v>渣打全國業餘高爾夫2015年5月份北區分區月賽</v>
      </c>
      <c r="B100" s="148"/>
      <c r="C100" s="148"/>
      <c r="D100" s="148"/>
      <c r="E100" s="148"/>
      <c r="F100" s="149"/>
      <c r="G100" s="30" t="s">
        <v>121</v>
      </c>
      <c r="H100" s="30">
        <f>A103</f>
        <v>14</v>
      </c>
      <c r="I100" s="30">
        <f t="shared" ref="I100:P100" si="106">IF(H100+1&gt;18,1,H100+1)</f>
        <v>15</v>
      </c>
      <c r="J100" s="30">
        <f t="shared" si="106"/>
        <v>16</v>
      </c>
      <c r="K100" s="30">
        <f t="shared" si="106"/>
        <v>17</v>
      </c>
      <c r="L100" s="30">
        <f t="shared" si="106"/>
        <v>18</v>
      </c>
      <c r="M100" s="30">
        <f t="shared" si="106"/>
        <v>1</v>
      </c>
      <c r="N100" s="30">
        <f t="shared" si="106"/>
        <v>2</v>
      </c>
      <c r="O100" s="30">
        <f t="shared" si="106"/>
        <v>3</v>
      </c>
      <c r="P100" s="30">
        <f t="shared" si="106"/>
        <v>4</v>
      </c>
    </row>
    <row r="101" spans="1:16" hidden="1">
      <c r="A101" s="150">
        <f>A2</f>
        <v>2</v>
      </c>
      <c r="B101" s="150"/>
      <c r="C101" s="150"/>
      <c r="D101" s="47"/>
      <c r="E101" s="151">
        <f>E2</f>
        <v>42132</v>
      </c>
      <c r="F101" s="152"/>
      <c r="G101" s="30" t="s">
        <v>122</v>
      </c>
      <c r="H101" s="53">
        <f t="shared" ref="H101:P101" si="107">HLOOKUP(H100,洞別,2)</f>
        <v>4</v>
      </c>
      <c r="I101" s="30">
        <f t="shared" si="107"/>
        <v>4</v>
      </c>
      <c r="J101" s="30">
        <f t="shared" si="107"/>
        <v>4</v>
      </c>
      <c r="K101" s="30">
        <f t="shared" si="107"/>
        <v>3</v>
      </c>
      <c r="L101" s="30">
        <f t="shared" si="107"/>
        <v>5</v>
      </c>
      <c r="M101" s="30">
        <f t="shared" si="107"/>
        <v>4</v>
      </c>
      <c r="N101" s="30">
        <f t="shared" si="107"/>
        <v>4</v>
      </c>
      <c r="O101" s="30">
        <f t="shared" si="107"/>
        <v>3</v>
      </c>
      <c r="P101" s="30">
        <f t="shared" si="107"/>
        <v>5</v>
      </c>
    </row>
    <row r="102" spans="1:16" hidden="1">
      <c r="A102" s="143" t="str">
        <f>A3</f>
        <v>老爺關西高爾夫俱樂部</v>
      </c>
      <c r="B102" s="143"/>
      <c r="C102" s="143"/>
      <c r="D102" s="143"/>
      <c r="E102" s="143"/>
      <c r="F102" s="48"/>
      <c r="G102" s="33">
        <v>10</v>
      </c>
      <c r="H102" s="34">
        <f t="shared" ref="H102:P102" si="108">CHOOSE(H101-2,0.12,0.15,0.18)+HLOOKUP(H100,洞別,3,FALSE)/100</f>
        <v>0.15</v>
      </c>
      <c r="I102" s="34">
        <f t="shared" si="108"/>
        <v>0.15</v>
      </c>
      <c r="J102" s="34">
        <f t="shared" si="108"/>
        <v>0.15</v>
      </c>
      <c r="K102" s="34">
        <f t="shared" si="108"/>
        <v>0.12</v>
      </c>
      <c r="L102" s="34">
        <f t="shared" si="108"/>
        <v>0.18</v>
      </c>
      <c r="M102" s="34">
        <f t="shared" si="108"/>
        <v>0.15</v>
      </c>
      <c r="N102" s="34">
        <f t="shared" si="108"/>
        <v>0.15</v>
      </c>
      <c r="O102" s="34">
        <f t="shared" si="108"/>
        <v>0.12</v>
      </c>
      <c r="P102" s="34">
        <f t="shared" si="108"/>
        <v>0.18</v>
      </c>
    </row>
    <row r="103" spans="1:16" ht="16.149999999999999" hidden="1" customHeight="1">
      <c r="A103" s="147">
        <f>A85</f>
        <v>14</v>
      </c>
      <c r="B103" s="49" t="str">
        <f t="shared" ref="B103:B117" si="109">B85</f>
        <v/>
      </c>
      <c r="C103" s="52" t="str">
        <f t="shared" ref="C103:F117" si="110">C85</f>
        <v/>
      </c>
      <c r="D103" s="52" t="str">
        <f t="shared" si="110"/>
        <v/>
      </c>
      <c r="E103" s="52" t="str">
        <f t="shared" si="110"/>
        <v/>
      </c>
      <c r="F103" s="91" t="str">
        <f t="shared" si="110"/>
        <v/>
      </c>
      <c r="G103" s="36" t="str">
        <f>IF(B103="","",基本資料!$B$7+(B103-1)*基本資料!$B$8/60/24)</f>
        <v/>
      </c>
      <c r="H103" s="36" t="str">
        <f t="shared" ref="H103:P103" si="111">IF(G103="","",G103+H$102*100/60/24)</f>
        <v/>
      </c>
      <c r="I103" s="36" t="str">
        <f t="shared" si="111"/>
        <v/>
      </c>
      <c r="J103" s="37" t="str">
        <f t="shared" si="111"/>
        <v/>
      </c>
      <c r="K103" s="38" t="str">
        <f t="shared" si="111"/>
        <v/>
      </c>
      <c r="L103" s="36" t="str">
        <f t="shared" si="111"/>
        <v/>
      </c>
      <c r="M103" s="37" t="str">
        <f t="shared" si="111"/>
        <v/>
      </c>
      <c r="N103" s="38" t="str">
        <f t="shared" si="111"/>
        <v/>
      </c>
      <c r="O103" s="36" t="str">
        <f t="shared" si="111"/>
        <v/>
      </c>
      <c r="P103" s="37" t="str">
        <f t="shared" si="111"/>
        <v/>
      </c>
    </row>
    <row r="104" spans="1:16" hidden="1">
      <c r="A104" s="145"/>
      <c r="B104" s="50" t="str">
        <f t="shared" si="109"/>
        <v/>
      </c>
      <c r="C104" s="81" t="str">
        <f t="shared" si="110"/>
        <v/>
      </c>
      <c r="D104" s="81" t="str">
        <f t="shared" si="110"/>
        <v/>
      </c>
      <c r="E104" s="81" t="str">
        <f t="shared" si="110"/>
        <v/>
      </c>
      <c r="F104" s="92" t="str">
        <f t="shared" si="110"/>
        <v/>
      </c>
      <c r="G104" s="42" t="str">
        <f>IF(B104="","",基本資料!$B$7+(B104-1)*基本資料!$B$8/60/24)</f>
        <v/>
      </c>
      <c r="H104" s="40" t="str">
        <f t="shared" ref="H104:P104" si="112">IF(G104="","",G104+H$102*100/60/24)</f>
        <v/>
      </c>
      <c r="I104" s="40" t="str">
        <f t="shared" si="112"/>
        <v/>
      </c>
      <c r="J104" s="41" t="str">
        <f t="shared" si="112"/>
        <v/>
      </c>
      <c r="K104" s="42" t="str">
        <f t="shared" si="112"/>
        <v/>
      </c>
      <c r="L104" s="40" t="str">
        <f t="shared" si="112"/>
        <v/>
      </c>
      <c r="M104" s="41" t="str">
        <f t="shared" si="112"/>
        <v/>
      </c>
      <c r="N104" s="42" t="str">
        <f t="shared" si="112"/>
        <v/>
      </c>
      <c r="O104" s="40" t="str">
        <f t="shared" si="112"/>
        <v/>
      </c>
      <c r="P104" s="41" t="str">
        <f t="shared" si="112"/>
        <v/>
      </c>
    </row>
    <row r="105" spans="1:16" hidden="1">
      <c r="A105" s="145"/>
      <c r="B105" s="51" t="str">
        <f t="shared" si="109"/>
        <v/>
      </c>
      <c r="C105" s="84" t="str">
        <f t="shared" si="110"/>
        <v/>
      </c>
      <c r="D105" s="84" t="str">
        <f t="shared" si="110"/>
        <v/>
      </c>
      <c r="E105" s="84" t="str">
        <f t="shared" si="110"/>
        <v/>
      </c>
      <c r="F105" s="93" t="str">
        <f t="shared" si="110"/>
        <v/>
      </c>
      <c r="G105" s="46" t="str">
        <f>IF(B105="","",基本資料!$B$7+(B105-1)*基本資料!$B$8/60/24)</f>
        <v/>
      </c>
      <c r="H105" s="44" t="str">
        <f t="shared" ref="H105:P105" si="113">IF(G105="","",G105+H$102*100/60/24)</f>
        <v/>
      </c>
      <c r="I105" s="44" t="str">
        <f t="shared" si="113"/>
        <v/>
      </c>
      <c r="J105" s="45" t="str">
        <f t="shared" si="113"/>
        <v/>
      </c>
      <c r="K105" s="46" t="str">
        <f t="shared" si="113"/>
        <v/>
      </c>
      <c r="L105" s="44" t="str">
        <f t="shared" si="113"/>
        <v/>
      </c>
      <c r="M105" s="45" t="str">
        <f t="shared" si="113"/>
        <v/>
      </c>
      <c r="N105" s="46" t="str">
        <f t="shared" si="113"/>
        <v/>
      </c>
      <c r="O105" s="44" t="str">
        <f t="shared" si="113"/>
        <v/>
      </c>
      <c r="P105" s="45" t="str">
        <f t="shared" si="113"/>
        <v/>
      </c>
    </row>
    <row r="106" spans="1:16" hidden="1">
      <c r="A106" s="145"/>
      <c r="B106" s="49" t="str">
        <f t="shared" si="109"/>
        <v/>
      </c>
      <c r="C106" s="52" t="str">
        <f t="shared" si="110"/>
        <v/>
      </c>
      <c r="D106" s="52" t="str">
        <f t="shared" si="110"/>
        <v/>
      </c>
      <c r="E106" s="52" t="str">
        <f t="shared" si="110"/>
        <v/>
      </c>
      <c r="F106" s="91" t="str">
        <f t="shared" si="110"/>
        <v/>
      </c>
      <c r="G106" s="36" t="str">
        <f>IF(B106="","",基本資料!$B$7+(B106-1)*基本資料!$B$8/60/24)</f>
        <v/>
      </c>
      <c r="H106" s="36" t="str">
        <f t="shared" ref="H106:P106" si="114">IF(G106="","",G106+H$102*100/60/24)</f>
        <v/>
      </c>
      <c r="I106" s="36" t="str">
        <f t="shared" si="114"/>
        <v/>
      </c>
      <c r="J106" s="37" t="str">
        <f t="shared" si="114"/>
        <v/>
      </c>
      <c r="K106" s="38" t="str">
        <f t="shared" si="114"/>
        <v/>
      </c>
      <c r="L106" s="36" t="str">
        <f t="shared" si="114"/>
        <v/>
      </c>
      <c r="M106" s="37" t="str">
        <f t="shared" si="114"/>
        <v/>
      </c>
      <c r="N106" s="38" t="str">
        <f t="shared" si="114"/>
        <v/>
      </c>
      <c r="O106" s="36" t="str">
        <f t="shared" si="114"/>
        <v/>
      </c>
      <c r="P106" s="37" t="str">
        <f t="shared" si="114"/>
        <v/>
      </c>
    </row>
    <row r="107" spans="1:16" hidden="1">
      <c r="A107" s="145"/>
      <c r="B107" s="50" t="str">
        <f t="shared" si="109"/>
        <v/>
      </c>
      <c r="C107" s="81" t="str">
        <f t="shared" si="110"/>
        <v/>
      </c>
      <c r="D107" s="81" t="str">
        <f t="shared" si="110"/>
        <v/>
      </c>
      <c r="E107" s="81" t="str">
        <f t="shared" si="110"/>
        <v/>
      </c>
      <c r="F107" s="92" t="str">
        <f t="shared" si="110"/>
        <v/>
      </c>
      <c r="G107" s="40" t="str">
        <f>IF(B107="","",基本資料!$B$7+(B107-1)*基本資料!$B$8/60/24)</f>
        <v/>
      </c>
      <c r="H107" s="40" t="str">
        <f t="shared" ref="H107:P107" si="115">IF(G107="","",G107+H$102*100/60/24)</f>
        <v/>
      </c>
      <c r="I107" s="40" t="str">
        <f t="shared" si="115"/>
        <v/>
      </c>
      <c r="J107" s="41" t="str">
        <f t="shared" si="115"/>
        <v/>
      </c>
      <c r="K107" s="42" t="str">
        <f t="shared" si="115"/>
        <v/>
      </c>
      <c r="L107" s="40" t="str">
        <f t="shared" si="115"/>
        <v/>
      </c>
      <c r="M107" s="41" t="str">
        <f t="shared" si="115"/>
        <v/>
      </c>
      <c r="N107" s="42" t="str">
        <f t="shared" si="115"/>
        <v/>
      </c>
      <c r="O107" s="40" t="str">
        <f t="shared" si="115"/>
        <v/>
      </c>
      <c r="P107" s="41" t="str">
        <f t="shared" si="115"/>
        <v/>
      </c>
    </row>
    <row r="108" spans="1:16" hidden="1">
      <c r="A108" s="145"/>
      <c r="B108" s="51" t="str">
        <f t="shared" si="109"/>
        <v/>
      </c>
      <c r="C108" s="84" t="str">
        <f t="shared" si="110"/>
        <v/>
      </c>
      <c r="D108" s="84" t="str">
        <f t="shared" si="110"/>
        <v/>
      </c>
      <c r="E108" s="84" t="str">
        <f t="shared" si="110"/>
        <v/>
      </c>
      <c r="F108" s="93" t="str">
        <f t="shared" si="110"/>
        <v/>
      </c>
      <c r="G108" s="44" t="str">
        <f>IF(B108="","",基本資料!$B$7+(B108-1)*基本資料!$B$8/60/24)</f>
        <v/>
      </c>
      <c r="H108" s="44" t="str">
        <f t="shared" ref="H108:P108" si="116">IF(G108="","",G108+H$102*100/60/24)</f>
        <v/>
      </c>
      <c r="I108" s="44" t="str">
        <f t="shared" si="116"/>
        <v/>
      </c>
      <c r="J108" s="45" t="str">
        <f t="shared" si="116"/>
        <v/>
      </c>
      <c r="K108" s="46" t="str">
        <f t="shared" si="116"/>
        <v/>
      </c>
      <c r="L108" s="44" t="str">
        <f t="shared" si="116"/>
        <v/>
      </c>
      <c r="M108" s="45" t="str">
        <f t="shared" si="116"/>
        <v/>
      </c>
      <c r="N108" s="46" t="str">
        <f t="shared" si="116"/>
        <v/>
      </c>
      <c r="O108" s="44" t="str">
        <f t="shared" si="116"/>
        <v/>
      </c>
      <c r="P108" s="45" t="str">
        <f t="shared" si="116"/>
        <v/>
      </c>
    </row>
    <row r="109" spans="1:16" hidden="1">
      <c r="A109" s="145"/>
      <c r="B109" s="49" t="str">
        <f t="shared" si="109"/>
        <v/>
      </c>
      <c r="C109" s="52" t="str">
        <f t="shared" si="110"/>
        <v/>
      </c>
      <c r="D109" s="52" t="str">
        <f t="shared" si="110"/>
        <v/>
      </c>
      <c r="E109" s="52" t="str">
        <f t="shared" si="110"/>
        <v/>
      </c>
      <c r="F109" s="91" t="str">
        <f t="shared" si="110"/>
        <v/>
      </c>
      <c r="G109" s="38" t="str">
        <f>IF(B109="","",基本資料!$B$7+(B109-1)*基本資料!$B$8/60/24)</f>
        <v/>
      </c>
      <c r="H109" s="36" t="str">
        <f t="shared" ref="H109:P109" si="117">IF(G109="","",G109+H$102*100/60/24)</f>
        <v/>
      </c>
      <c r="I109" s="36" t="str">
        <f t="shared" si="117"/>
        <v/>
      </c>
      <c r="J109" s="37" t="str">
        <f t="shared" si="117"/>
        <v/>
      </c>
      <c r="K109" s="38" t="str">
        <f t="shared" si="117"/>
        <v/>
      </c>
      <c r="L109" s="36" t="str">
        <f t="shared" si="117"/>
        <v/>
      </c>
      <c r="M109" s="37" t="str">
        <f t="shared" si="117"/>
        <v/>
      </c>
      <c r="N109" s="38" t="str">
        <f t="shared" si="117"/>
        <v/>
      </c>
      <c r="O109" s="36" t="str">
        <f t="shared" si="117"/>
        <v/>
      </c>
      <c r="P109" s="37" t="str">
        <f t="shared" si="117"/>
        <v/>
      </c>
    </row>
    <row r="110" spans="1:16" hidden="1">
      <c r="A110" s="145"/>
      <c r="B110" s="50" t="str">
        <f t="shared" si="109"/>
        <v/>
      </c>
      <c r="C110" s="81" t="str">
        <f t="shared" si="110"/>
        <v/>
      </c>
      <c r="D110" s="81" t="str">
        <f t="shared" si="110"/>
        <v/>
      </c>
      <c r="E110" s="81" t="str">
        <f t="shared" si="110"/>
        <v/>
      </c>
      <c r="F110" s="92" t="str">
        <f t="shared" si="110"/>
        <v/>
      </c>
      <c r="G110" s="42" t="str">
        <f>IF(B110="","",基本資料!$B$7+(B110-1)*基本資料!$B$8/60/24)</f>
        <v/>
      </c>
      <c r="H110" s="40" t="str">
        <f t="shared" ref="H110:P110" si="118">IF(G110="","",G110+H$102*100/60/24)</f>
        <v/>
      </c>
      <c r="I110" s="40" t="str">
        <f t="shared" si="118"/>
        <v/>
      </c>
      <c r="J110" s="41" t="str">
        <f t="shared" si="118"/>
        <v/>
      </c>
      <c r="K110" s="42" t="str">
        <f t="shared" si="118"/>
        <v/>
      </c>
      <c r="L110" s="40" t="str">
        <f t="shared" si="118"/>
        <v/>
      </c>
      <c r="M110" s="41" t="str">
        <f t="shared" si="118"/>
        <v/>
      </c>
      <c r="N110" s="42" t="str">
        <f t="shared" si="118"/>
        <v/>
      </c>
      <c r="O110" s="40" t="str">
        <f t="shared" si="118"/>
        <v/>
      </c>
      <c r="P110" s="41" t="str">
        <f t="shared" si="118"/>
        <v/>
      </c>
    </row>
    <row r="111" spans="1:16" hidden="1">
      <c r="A111" s="145"/>
      <c r="B111" s="51" t="str">
        <f t="shared" si="109"/>
        <v/>
      </c>
      <c r="C111" s="84" t="str">
        <f t="shared" si="110"/>
        <v/>
      </c>
      <c r="D111" s="84" t="str">
        <f t="shared" si="110"/>
        <v/>
      </c>
      <c r="E111" s="84" t="str">
        <f t="shared" si="110"/>
        <v/>
      </c>
      <c r="F111" s="93" t="str">
        <f t="shared" si="110"/>
        <v/>
      </c>
      <c r="G111" s="46" t="str">
        <f>IF(B111="","",基本資料!$B$7+(B111-1)*基本資料!$B$8/60/24)</f>
        <v/>
      </c>
      <c r="H111" s="44" t="str">
        <f t="shared" ref="H111:P111" si="119">IF(G111="","",G111+H$102*100/60/24)</f>
        <v/>
      </c>
      <c r="I111" s="44" t="str">
        <f t="shared" si="119"/>
        <v/>
      </c>
      <c r="J111" s="45" t="str">
        <f t="shared" si="119"/>
        <v/>
      </c>
      <c r="K111" s="46" t="str">
        <f t="shared" si="119"/>
        <v/>
      </c>
      <c r="L111" s="44" t="str">
        <f t="shared" si="119"/>
        <v/>
      </c>
      <c r="M111" s="45" t="str">
        <f t="shared" si="119"/>
        <v/>
      </c>
      <c r="N111" s="46" t="str">
        <f t="shared" si="119"/>
        <v/>
      </c>
      <c r="O111" s="44" t="str">
        <f t="shared" si="119"/>
        <v/>
      </c>
      <c r="P111" s="45" t="str">
        <f t="shared" si="119"/>
        <v/>
      </c>
    </row>
    <row r="112" spans="1:16" hidden="1">
      <c r="A112" s="145"/>
      <c r="B112" s="49" t="str">
        <f t="shared" si="109"/>
        <v/>
      </c>
      <c r="C112" s="52" t="str">
        <f t="shared" si="110"/>
        <v/>
      </c>
      <c r="D112" s="52" t="str">
        <f t="shared" si="110"/>
        <v/>
      </c>
      <c r="E112" s="52" t="str">
        <f t="shared" si="110"/>
        <v/>
      </c>
      <c r="F112" s="91" t="str">
        <f t="shared" si="110"/>
        <v/>
      </c>
      <c r="G112" s="38" t="str">
        <f>IF(B112="","",基本資料!$B$7+(B112-1)*基本資料!$B$8/60/24)</f>
        <v/>
      </c>
      <c r="H112" s="36" t="str">
        <f t="shared" ref="H112:P112" si="120">IF(G112="","",G112+H$102*100/60/24)</f>
        <v/>
      </c>
      <c r="I112" s="36" t="str">
        <f t="shared" si="120"/>
        <v/>
      </c>
      <c r="J112" s="37" t="str">
        <f t="shared" si="120"/>
        <v/>
      </c>
      <c r="K112" s="38" t="str">
        <f t="shared" si="120"/>
        <v/>
      </c>
      <c r="L112" s="36" t="str">
        <f t="shared" si="120"/>
        <v/>
      </c>
      <c r="M112" s="37" t="str">
        <f t="shared" si="120"/>
        <v/>
      </c>
      <c r="N112" s="38" t="str">
        <f t="shared" si="120"/>
        <v/>
      </c>
      <c r="O112" s="36" t="str">
        <f t="shared" si="120"/>
        <v/>
      </c>
      <c r="P112" s="37" t="str">
        <f t="shared" si="120"/>
        <v/>
      </c>
    </row>
    <row r="113" spans="1:16" hidden="1">
      <c r="A113" s="145"/>
      <c r="B113" s="50" t="str">
        <f t="shared" si="109"/>
        <v/>
      </c>
      <c r="C113" s="81" t="str">
        <f t="shared" si="110"/>
        <v/>
      </c>
      <c r="D113" s="81" t="str">
        <f t="shared" si="110"/>
        <v/>
      </c>
      <c r="E113" s="81" t="str">
        <f t="shared" si="110"/>
        <v/>
      </c>
      <c r="F113" s="92" t="str">
        <f t="shared" si="110"/>
        <v/>
      </c>
      <c r="G113" s="42" t="str">
        <f>IF(B113="","",基本資料!$B$7+(B113-1)*基本資料!$B$8/60/24)</f>
        <v/>
      </c>
      <c r="H113" s="40" t="str">
        <f t="shared" ref="H113:P113" si="121">IF(G113="","",G113+H$102*100/60/24)</f>
        <v/>
      </c>
      <c r="I113" s="40" t="str">
        <f t="shared" si="121"/>
        <v/>
      </c>
      <c r="J113" s="41" t="str">
        <f t="shared" si="121"/>
        <v/>
      </c>
      <c r="K113" s="42" t="str">
        <f t="shared" si="121"/>
        <v/>
      </c>
      <c r="L113" s="40" t="str">
        <f t="shared" si="121"/>
        <v/>
      </c>
      <c r="M113" s="41" t="str">
        <f t="shared" si="121"/>
        <v/>
      </c>
      <c r="N113" s="42" t="str">
        <f t="shared" si="121"/>
        <v/>
      </c>
      <c r="O113" s="40" t="str">
        <f t="shared" si="121"/>
        <v/>
      </c>
      <c r="P113" s="41" t="str">
        <f t="shared" si="121"/>
        <v/>
      </c>
    </row>
    <row r="114" spans="1:16" hidden="1">
      <c r="A114" s="145"/>
      <c r="B114" s="51" t="str">
        <f t="shared" si="109"/>
        <v/>
      </c>
      <c r="C114" s="84" t="str">
        <f t="shared" si="110"/>
        <v/>
      </c>
      <c r="D114" s="84" t="str">
        <f t="shared" si="110"/>
        <v/>
      </c>
      <c r="E114" s="84" t="str">
        <f t="shared" si="110"/>
        <v/>
      </c>
      <c r="F114" s="93" t="str">
        <f t="shared" si="110"/>
        <v/>
      </c>
      <c r="G114" s="46" t="str">
        <f>IF(B114="","",基本資料!$B$7+(B114-1)*基本資料!$B$8/60/24)</f>
        <v/>
      </c>
      <c r="H114" s="44" t="str">
        <f t="shared" ref="H114:P114" si="122">IF(G114="","",G114+H$102*100/60/24)</f>
        <v/>
      </c>
      <c r="I114" s="44" t="str">
        <f t="shared" si="122"/>
        <v/>
      </c>
      <c r="J114" s="45" t="str">
        <f t="shared" si="122"/>
        <v/>
      </c>
      <c r="K114" s="46" t="str">
        <f t="shared" si="122"/>
        <v/>
      </c>
      <c r="L114" s="44" t="str">
        <f t="shared" si="122"/>
        <v/>
      </c>
      <c r="M114" s="45" t="str">
        <f t="shared" si="122"/>
        <v/>
      </c>
      <c r="N114" s="46" t="str">
        <f t="shared" si="122"/>
        <v/>
      </c>
      <c r="O114" s="44" t="str">
        <f t="shared" si="122"/>
        <v/>
      </c>
      <c r="P114" s="45" t="str">
        <f t="shared" si="122"/>
        <v/>
      </c>
    </row>
    <row r="115" spans="1:16" hidden="1">
      <c r="A115" s="145"/>
      <c r="B115" s="49" t="str">
        <f t="shared" si="109"/>
        <v/>
      </c>
      <c r="C115" s="52" t="str">
        <f t="shared" si="110"/>
        <v/>
      </c>
      <c r="D115" s="52" t="str">
        <f t="shared" si="110"/>
        <v/>
      </c>
      <c r="E115" s="52" t="str">
        <f t="shared" si="110"/>
        <v/>
      </c>
      <c r="F115" s="91" t="str">
        <f t="shared" si="110"/>
        <v/>
      </c>
      <c r="G115" s="38" t="str">
        <f>IF(B115="","",基本資料!$B$7+(B115-1)*基本資料!$B$8/60/24)</f>
        <v/>
      </c>
      <c r="H115" s="36" t="str">
        <f t="shared" ref="H115:P115" si="123">IF(G115="","",G115+H$102*100/60/24)</f>
        <v/>
      </c>
      <c r="I115" s="36" t="str">
        <f t="shared" si="123"/>
        <v/>
      </c>
      <c r="J115" s="37" t="str">
        <f t="shared" si="123"/>
        <v/>
      </c>
      <c r="K115" s="38" t="str">
        <f t="shared" si="123"/>
        <v/>
      </c>
      <c r="L115" s="36" t="str">
        <f t="shared" si="123"/>
        <v/>
      </c>
      <c r="M115" s="37" t="str">
        <f t="shared" si="123"/>
        <v/>
      </c>
      <c r="N115" s="38" t="str">
        <f t="shared" si="123"/>
        <v/>
      </c>
      <c r="O115" s="36" t="str">
        <f t="shared" si="123"/>
        <v/>
      </c>
      <c r="P115" s="37" t="str">
        <f t="shared" si="123"/>
        <v/>
      </c>
    </row>
    <row r="116" spans="1:16" hidden="1">
      <c r="A116" s="145"/>
      <c r="B116" s="50" t="str">
        <f t="shared" si="109"/>
        <v/>
      </c>
      <c r="C116" s="81" t="str">
        <f t="shared" si="110"/>
        <v/>
      </c>
      <c r="D116" s="81" t="str">
        <f t="shared" si="110"/>
        <v/>
      </c>
      <c r="E116" s="81" t="str">
        <f t="shared" si="110"/>
        <v/>
      </c>
      <c r="F116" s="92" t="str">
        <f t="shared" si="110"/>
        <v/>
      </c>
      <c r="G116" s="42" t="str">
        <f>IF(B116="","",基本資料!$B$7+(B116-1)*基本資料!$B$8/60/24)</f>
        <v/>
      </c>
      <c r="H116" s="40" t="str">
        <f t="shared" ref="H116:P116" si="124">IF(G116="","",G116+H$102*100/60/24)</f>
        <v/>
      </c>
      <c r="I116" s="40" t="str">
        <f t="shared" si="124"/>
        <v/>
      </c>
      <c r="J116" s="41" t="str">
        <f t="shared" si="124"/>
        <v/>
      </c>
      <c r="K116" s="42" t="str">
        <f t="shared" si="124"/>
        <v/>
      </c>
      <c r="L116" s="40" t="str">
        <f t="shared" si="124"/>
        <v/>
      </c>
      <c r="M116" s="41" t="str">
        <f t="shared" si="124"/>
        <v/>
      </c>
      <c r="N116" s="42" t="str">
        <f t="shared" si="124"/>
        <v/>
      </c>
      <c r="O116" s="40" t="str">
        <f t="shared" si="124"/>
        <v/>
      </c>
      <c r="P116" s="41" t="str">
        <f t="shared" si="124"/>
        <v/>
      </c>
    </row>
    <row r="117" spans="1:16" hidden="1">
      <c r="A117" s="145"/>
      <c r="B117" s="51" t="str">
        <f t="shared" si="109"/>
        <v/>
      </c>
      <c r="C117" s="84" t="str">
        <f t="shared" si="110"/>
        <v/>
      </c>
      <c r="D117" s="84" t="str">
        <f t="shared" si="110"/>
        <v/>
      </c>
      <c r="E117" s="84" t="str">
        <f t="shared" si="110"/>
        <v/>
      </c>
      <c r="F117" s="93" t="str">
        <f t="shared" si="110"/>
        <v/>
      </c>
      <c r="G117" s="46" t="str">
        <f>IF(B117="","",基本資料!$B$7+(B117-1)*基本資料!$B$8/60/24)</f>
        <v/>
      </c>
      <c r="H117" s="44" t="str">
        <f t="shared" ref="H117:P117" si="125">IF(G117="","",G117+H$102*100/60/24)</f>
        <v/>
      </c>
      <c r="I117" s="44" t="str">
        <f t="shared" si="125"/>
        <v/>
      </c>
      <c r="J117" s="45" t="str">
        <f t="shared" si="125"/>
        <v/>
      </c>
      <c r="K117" s="46" t="str">
        <f t="shared" si="125"/>
        <v/>
      </c>
      <c r="L117" s="44" t="str">
        <f t="shared" si="125"/>
        <v/>
      </c>
      <c r="M117" s="45" t="str">
        <f t="shared" si="125"/>
        <v/>
      </c>
      <c r="N117" s="46" t="str">
        <f t="shared" si="125"/>
        <v/>
      </c>
      <c r="O117" s="44" t="str">
        <f t="shared" si="125"/>
        <v/>
      </c>
      <c r="P117" s="45" t="str">
        <f t="shared" si="125"/>
        <v/>
      </c>
    </row>
    <row r="118" spans="1:16" ht="16.149999999999999" hidden="1" customHeight="1">
      <c r="A118" s="147">
        <f>A70</f>
        <v>4</v>
      </c>
      <c r="B118" s="49" t="str">
        <f t="shared" ref="B118:B132" si="126">B70</f>
        <v/>
      </c>
      <c r="C118" s="52" t="str">
        <f t="shared" ref="C118:F132" si="127">C70</f>
        <v/>
      </c>
      <c r="D118" s="52" t="str">
        <f t="shared" si="127"/>
        <v/>
      </c>
      <c r="E118" s="52" t="str">
        <f t="shared" si="127"/>
        <v/>
      </c>
      <c r="F118" s="91" t="str">
        <f t="shared" si="127"/>
        <v/>
      </c>
      <c r="G118" s="38" t="str">
        <f t="shared" ref="G118:G132" si="128">IF(B118="","",P70+5/60/24)</f>
        <v/>
      </c>
      <c r="H118" s="36" t="str">
        <f t="shared" ref="H118:P118" si="129">IF(G118="","",G118+H$102*100/60/24)</f>
        <v/>
      </c>
      <c r="I118" s="36" t="str">
        <f t="shared" si="129"/>
        <v/>
      </c>
      <c r="J118" s="37" t="str">
        <f t="shared" si="129"/>
        <v/>
      </c>
      <c r="K118" s="38" t="str">
        <f t="shared" si="129"/>
        <v/>
      </c>
      <c r="L118" s="36" t="str">
        <f t="shared" si="129"/>
        <v/>
      </c>
      <c r="M118" s="37" t="str">
        <f t="shared" si="129"/>
        <v/>
      </c>
      <c r="N118" s="38" t="str">
        <f t="shared" si="129"/>
        <v/>
      </c>
      <c r="O118" s="36" t="str">
        <f t="shared" si="129"/>
        <v/>
      </c>
      <c r="P118" s="37" t="str">
        <f t="shared" si="129"/>
        <v/>
      </c>
    </row>
    <row r="119" spans="1:16" hidden="1">
      <c r="A119" s="145"/>
      <c r="B119" s="50" t="str">
        <f t="shared" si="126"/>
        <v/>
      </c>
      <c r="C119" s="81" t="str">
        <f t="shared" si="127"/>
        <v/>
      </c>
      <c r="D119" s="81" t="str">
        <f t="shared" si="127"/>
        <v/>
      </c>
      <c r="E119" s="81" t="str">
        <f t="shared" si="127"/>
        <v/>
      </c>
      <c r="F119" s="92" t="str">
        <f t="shared" si="127"/>
        <v/>
      </c>
      <c r="G119" s="42" t="str">
        <f t="shared" si="128"/>
        <v/>
      </c>
      <c r="H119" s="40" t="str">
        <f t="shared" ref="H119:P119" si="130">IF(G119="","",G119+H$102*100/60/24)</f>
        <v/>
      </c>
      <c r="I119" s="40" t="str">
        <f t="shared" si="130"/>
        <v/>
      </c>
      <c r="J119" s="41" t="str">
        <f t="shared" si="130"/>
        <v/>
      </c>
      <c r="K119" s="42" t="str">
        <f t="shared" si="130"/>
        <v/>
      </c>
      <c r="L119" s="40" t="str">
        <f t="shared" si="130"/>
        <v/>
      </c>
      <c r="M119" s="41" t="str">
        <f t="shared" si="130"/>
        <v/>
      </c>
      <c r="N119" s="42" t="str">
        <f t="shared" si="130"/>
        <v/>
      </c>
      <c r="O119" s="40" t="str">
        <f t="shared" si="130"/>
        <v/>
      </c>
      <c r="P119" s="41" t="str">
        <f t="shared" si="130"/>
        <v/>
      </c>
    </row>
    <row r="120" spans="1:16" hidden="1">
      <c r="A120" s="145"/>
      <c r="B120" s="51" t="str">
        <f t="shared" si="126"/>
        <v/>
      </c>
      <c r="C120" s="84" t="str">
        <f t="shared" si="127"/>
        <v/>
      </c>
      <c r="D120" s="84" t="str">
        <f t="shared" si="127"/>
        <v/>
      </c>
      <c r="E120" s="84" t="str">
        <f t="shared" si="127"/>
        <v/>
      </c>
      <c r="F120" s="93" t="str">
        <f t="shared" si="127"/>
        <v/>
      </c>
      <c r="G120" s="46" t="str">
        <f t="shared" si="128"/>
        <v/>
      </c>
      <c r="H120" s="44" t="str">
        <f t="shared" ref="H120:P120" si="131">IF(G120="","",G120+H$102*100/60/24)</f>
        <v/>
      </c>
      <c r="I120" s="44" t="str">
        <f t="shared" si="131"/>
        <v/>
      </c>
      <c r="J120" s="45" t="str">
        <f t="shared" si="131"/>
        <v/>
      </c>
      <c r="K120" s="46" t="str">
        <f t="shared" si="131"/>
        <v/>
      </c>
      <c r="L120" s="44" t="str">
        <f t="shared" si="131"/>
        <v/>
      </c>
      <c r="M120" s="45" t="str">
        <f t="shared" si="131"/>
        <v/>
      </c>
      <c r="N120" s="46" t="str">
        <f t="shared" si="131"/>
        <v/>
      </c>
      <c r="O120" s="44" t="str">
        <f t="shared" si="131"/>
        <v/>
      </c>
      <c r="P120" s="45" t="str">
        <f t="shared" si="131"/>
        <v/>
      </c>
    </row>
    <row r="121" spans="1:16" hidden="1">
      <c r="A121" s="145"/>
      <c r="B121" s="49" t="str">
        <f t="shared" si="126"/>
        <v/>
      </c>
      <c r="C121" s="52" t="str">
        <f t="shared" si="127"/>
        <v/>
      </c>
      <c r="D121" s="52" t="str">
        <f t="shared" si="127"/>
        <v/>
      </c>
      <c r="E121" s="52" t="str">
        <f t="shared" si="127"/>
        <v/>
      </c>
      <c r="F121" s="91" t="str">
        <f t="shared" si="127"/>
        <v/>
      </c>
      <c r="G121" s="38" t="str">
        <f t="shared" si="128"/>
        <v/>
      </c>
      <c r="H121" s="36" t="str">
        <f t="shared" ref="H121:P121" si="132">IF(G121="","",G121+H$102*100/60/24)</f>
        <v/>
      </c>
      <c r="I121" s="36" t="str">
        <f t="shared" si="132"/>
        <v/>
      </c>
      <c r="J121" s="37" t="str">
        <f t="shared" si="132"/>
        <v/>
      </c>
      <c r="K121" s="38" t="str">
        <f t="shared" si="132"/>
        <v/>
      </c>
      <c r="L121" s="36" t="str">
        <f t="shared" si="132"/>
        <v/>
      </c>
      <c r="M121" s="37" t="str">
        <f t="shared" si="132"/>
        <v/>
      </c>
      <c r="N121" s="38" t="str">
        <f t="shared" si="132"/>
        <v/>
      </c>
      <c r="O121" s="36" t="str">
        <f t="shared" si="132"/>
        <v/>
      </c>
      <c r="P121" s="37" t="str">
        <f t="shared" si="132"/>
        <v/>
      </c>
    </row>
    <row r="122" spans="1:16" hidden="1">
      <c r="A122" s="145"/>
      <c r="B122" s="50" t="str">
        <f t="shared" si="126"/>
        <v/>
      </c>
      <c r="C122" s="81" t="str">
        <f t="shared" si="127"/>
        <v/>
      </c>
      <c r="D122" s="81" t="str">
        <f t="shared" si="127"/>
        <v/>
      </c>
      <c r="E122" s="81" t="str">
        <f t="shared" si="127"/>
        <v/>
      </c>
      <c r="F122" s="92" t="str">
        <f t="shared" si="127"/>
        <v/>
      </c>
      <c r="G122" s="42" t="str">
        <f t="shared" si="128"/>
        <v/>
      </c>
      <c r="H122" s="40" t="str">
        <f t="shared" ref="H122:P122" si="133">IF(G122="","",G122+H$102*100/60/24)</f>
        <v/>
      </c>
      <c r="I122" s="40" t="str">
        <f t="shared" si="133"/>
        <v/>
      </c>
      <c r="J122" s="41" t="str">
        <f t="shared" si="133"/>
        <v/>
      </c>
      <c r="K122" s="42" t="str">
        <f t="shared" si="133"/>
        <v/>
      </c>
      <c r="L122" s="40" t="str">
        <f t="shared" si="133"/>
        <v/>
      </c>
      <c r="M122" s="41" t="str">
        <f t="shared" si="133"/>
        <v/>
      </c>
      <c r="N122" s="42" t="str">
        <f t="shared" si="133"/>
        <v/>
      </c>
      <c r="O122" s="40" t="str">
        <f t="shared" si="133"/>
        <v/>
      </c>
      <c r="P122" s="41" t="str">
        <f t="shared" si="133"/>
        <v/>
      </c>
    </row>
    <row r="123" spans="1:16" hidden="1">
      <c r="A123" s="145"/>
      <c r="B123" s="51" t="str">
        <f t="shared" si="126"/>
        <v/>
      </c>
      <c r="C123" s="84" t="str">
        <f t="shared" si="127"/>
        <v/>
      </c>
      <c r="D123" s="84" t="str">
        <f t="shared" si="127"/>
        <v/>
      </c>
      <c r="E123" s="84" t="str">
        <f t="shared" si="127"/>
        <v/>
      </c>
      <c r="F123" s="93" t="str">
        <f t="shared" si="127"/>
        <v/>
      </c>
      <c r="G123" s="46" t="str">
        <f t="shared" si="128"/>
        <v/>
      </c>
      <c r="H123" s="44" t="str">
        <f t="shared" ref="H123:P123" si="134">IF(G123="","",G123+H$102*100/60/24)</f>
        <v/>
      </c>
      <c r="I123" s="44" t="str">
        <f t="shared" si="134"/>
        <v/>
      </c>
      <c r="J123" s="45" t="str">
        <f t="shared" si="134"/>
        <v/>
      </c>
      <c r="K123" s="46" t="str">
        <f t="shared" si="134"/>
        <v/>
      </c>
      <c r="L123" s="44" t="str">
        <f t="shared" si="134"/>
        <v/>
      </c>
      <c r="M123" s="45" t="str">
        <f t="shared" si="134"/>
        <v/>
      </c>
      <c r="N123" s="46" t="str">
        <f t="shared" si="134"/>
        <v/>
      </c>
      <c r="O123" s="44" t="str">
        <f t="shared" si="134"/>
        <v/>
      </c>
      <c r="P123" s="45" t="str">
        <f t="shared" si="134"/>
        <v/>
      </c>
    </row>
    <row r="124" spans="1:16" hidden="1">
      <c r="A124" s="145"/>
      <c r="B124" s="49" t="str">
        <f t="shared" si="126"/>
        <v/>
      </c>
      <c r="C124" s="52" t="str">
        <f t="shared" si="127"/>
        <v/>
      </c>
      <c r="D124" s="52" t="str">
        <f t="shared" si="127"/>
        <v/>
      </c>
      <c r="E124" s="52" t="str">
        <f t="shared" si="127"/>
        <v/>
      </c>
      <c r="F124" s="91" t="str">
        <f t="shared" si="127"/>
        <v/>
      </c>
      <c r="G124" s="38" t="str">
        <f t="shared" si="128"/>
        <v/>
      </c>
      <c r="H124" s="36" t="str">
        <f t="shared" ref="H124:P124" si="135">IF(G124="","",G124+H$102*100/60/24)</f>
        <v/>
      </c>
      <c r="I124" s="36" t="str">
        <f t="shared" si="135"/>
        <v/>
      </c>
      <c r="J124" s="37" t="str">
        <f t="shared" si="135"/>
        <v/>
      </c>
      <c r="K124" s="38" t="str">
        <f t="shared" si="135"/>
        <v/>
      </c>
      <c r="L124" s="36" t="str">
        <f t="shared" si="135"/>
        <v/>
      </c>
      <c r="M124" s="37" t="str">
        <f t="shared" si="135"/>
        <v/>
      </c>
      <c r="N124" s="38" t="str">
        <f t="shared" si="135"/>
        <v/>
      </c>
      <c r="O124" s="36" t="str">
        <f t="shared" si="135"/>
        <v/>
      </c>
      <c r="P124" s="37" t="str">
        <f t="shared" si="135"/>
        <v/>
      </c>
    </row>
    <row r="125" spans="1:16" hidden="1">
      <c r="A125" s="145"/>
      <c r="B125" s="50" t="str">
        <f t="shared" si="126"/>
        <v/>
      </c>
      <c r="C125" s="81" t="str">
        <f t="shared" si="127"/>
        <v/>
      </c>
      <c r="D125" s="81" t="str">
        <f t="shared" si="127"/>
        <v/>
      </c>
      <c r="E125" s="81" t="str">
        <f t="shared" si="127"/>
        <v/>
      </c>
      <c r="F125" s="92" t="str">
        <f t="shared" si="127"/>
        <v/>
      </c>
      <c r="G125" s="42" t="str">
        <f t="shared" si="128"/>
        <v/>
      </c>
      <c r="H125" s="40" t="str">
        <f t="shared" ref="H125:P125" si="136">IF(G125="","",G125+H$102*100/60/24)</f>
        <v/>
      </c>
      <c r="I125" s="40" t="str">
        <f t="shared" si="136"/>
        <v/>
      </c>
      <c r="J125" s="41" t="str">
        <f t="shared" si="136"/>
        <v/>
      </c>
      <c r="K125" s="42" t="str">
        <f t="shared" si="136"/>
        <v/>
      </c>
      <c r="L125" s="40" t="str">
        <f t="shared" si="136"/>
        <v/>
      </c>
      <c r="M125" s="41" t="str">
        <f t="shared" si="136"/>
        <v/>
      </c>
      <c r="N125" s="42" t="str">
        <f t="shared" si="136"/>
        <v/>
      </c>
      <c r="O125" s="40" t="str">
        <f t="shared" si="136"/>
        <v/>
      </c>
      <c r="P125" s="41" t="str">
        <f t="shared" si="136"/>
        <v/>
      </c>
    </row>
    <row r="126" spans="1:16" hidden="1">
      <c r="A126" s="145"/>
      <c r="B126" s="51" t="str">
        <f t="shared" si="126"/>
        <v/>
      </c>
      <c r="C126" s="84" t="str">
        <f t="shared" si="127"/>
        <v/>
      </c>
      <c r="D126" s="84" t="str">
        <f t="shared" si="127"/>
        <v/>
      </c>
      <c r="E126" s="84" t="str">
        <f t="shared" si="127"/>
        <v/>
      </c>
      <c r="F126" s="93" t="str">
        <f t="shared" si="127"/>
        <v/>
      </c>
      <c r="G126" s="46" t="str">
        <f t="shared" si="128"/>
        <v/>
      </c>
      <c r="H126" s="44" t="str">
        <f t="shared" ref="H126:P126" si="137">IF(G126="","",G126+H$102*100/60/24)</f>
        <v/>
      </c>
      <c r="I126" s="44" t="str">
        <f t="shared" si="137"/>
        <v/>
      </c>
      <c r="J126" s="45" t="str">
        <f t="shared" si="137"/>
        <v/>
      </c>
      <c r="K126" s="46" t="str">
        <f t="shared" si="137"/>
        <v/>
      </c>
      <c r="L126" s="44" t="str">
        <f t="shared" si="137"/>
        <v/>
      </c>
      <c r="M126" s="45" t="str">
        <f t="shared" si="137"/>
        <v/>
      </c>
      <c r="N126" s="46" t="str">
        <f t="shared" si="137"/>
        <v/>
      </c>
      <c r="O126" s="44" t="str">
        <f t="shared" si="137"/>
        <v/>
      </c>
      <c r="P126" s="45" t="str">
        <f t="shared" si="137"/>
        <v/>
      </c>
    </row>
    <row r="127" spans="1:16" hidden="1">
      <c r="A127" s="145"/>
      <c r="B127" s="49" t="str">
        <f t="shared" si="126"/>
        <v/>
      </c>
      <c r="C127" s="52" t="str">
        <f t="shared" si="127"/>
        <v/>
      </c>
      <c r="D127" s="52" t="str">
        <f t="shared" si="127"/>
        <v/>
      </c>
      <c r="E127" s="52" t="str">
        <f t="shared" si="127"/>
        <v/>
      </c>
      <c r="F127" s="91" t="str">
        <f t="shared" si="127"/>
        <v/>
      </c>
      <c r="G127" s="38" t="str">
        <f t="shared" si="128"/>
        <v/>
      </c>
      <c r="H127" s="36" t="str">
        <f t="shared" ref="H127:P127" si="138">IF(G127="","",G127+H$102*100/60/24)</f>
        <v/>
      </c>
      <c r="I127" s="36" t="str">
        <f t="shared" si="138"/>
        <v/>
      </c>
      <c r="J127" s="37" t="str">
        <f t="shared" si="138"/>
        <v/>
      </c>
      <c r="K127" s="38" t="str">
        <f t="shared" si="138"/>
        <v/>
      </c>
      <c r="L127" s="36" t="str">
        <f t="shared" si="138"/>
        <v/>
      </c>
      <c r="M127" s="37" t="str">
        <f t="shared" si="138"/>
        <v/>
      </c>
      <c r="N127" s="38" t="str">
        <f t="shared" si="138"/>
        <v/>
      </c>
      <c r="O127" s="36" t="str">
        <f t="shared" si="138"/>
        <v/>
      </c>
      <c r="P127" s="37" t="str">
        <f t="shared" si="138"/>
        <v/>
      </c>
    </row>
    <row r="128" spans="1:16" hidden="1">
      <c r="A128" s="145"/>
      <c r="B128" s="50" t="str">
        <f t="shared" si="126"/>
        <v/>
      </c>
      <c r="C128" s="81" t="str">
        <f t="shared" si="127"/>
        <v/>
      </c>
      <c r="D128" s="81" t="str">
        <f t="shared" si="127"/>
        <v/>
      </c>
      <c r="E128" s="81" t="str">
        <f t="shared" si="127"/>
        <v/>
      </c>
      <c r="F128" s="92" t="str">
        <f t="shared" si="127"/>
        <v/>
      </c>
      <c r="G128" s="42" t="str">
        <f t="shared" si="128"/>
        <v/>
      </c>
      <c r="H128" s="40" t="str">
        <f t="shared" ref="H128:P128" si="139">IF(G128="","",G128+H$102*100/60/24)</f>
        <v/>
      </c>
      <c r="I128" s="40" t="str">
        <f t="shared" si="139"/>
        <v/>
      </c>
      <c r="J128" s="41" t="str">
        <f t="shared" si="139"/>
        <v/>
      </c>
      <c r="K128" s="42" t="str">
        <f t="shared" si="139"/>
        <v/>
      </c>
      <c r="L128" s="40" t="str">
        <f t="shared" si="139"/>
        <v/>
      </c>
      <c r="M128" s="41" t="str">
        <f t="shared" si="139"/>
        <v/>
      </c>
      <c r="N128" s="42" t="str">
        <f t="shared" si="139"/>
        <v/>
      </c>
      <c r="O128" s="40" t="str">
        <f t="shared" si="139"/>
        <v/>
      </c>
      <c r="P128" s="41" t="str">
        <f t="shared" si="139"/>
        <v/>
      </c>
    </row>
    <row r="129" spans="1:16" hidden="1">
      <c r="A129" s="145"/>
      <c r="B129" s="51" t="str">
        <f t="shared" si="126"/>
        <v/>
      </c>
      <c r="C129" s="84" t="str">
        <f t="shared" si="127"/>
        <v/>
      </c>
      <c r="D129" s="84" t="str">
        <f t="shared" si="127"/>
        <v/>
      </c>
      <c r="E129" s="84" t="str">
        <f t="shared" si="127"/>
        <v/>
      </c>
      <c r="F129" s="93" t="str">
        <f t="shared" si="127"/>
        <v/>
      </c>
      <c r="G129" s="46" t="str">
        <f t="shared" si="128"/>
        <v/>
      </c>
      <c r="H129" s="44" t="str">
        <f t="shared" ref="H129:P129" si="140">IF(G129="","",G129+H$102*100/60/24)</f>
        <v/>
      </c>
      <c r="I129" s="44" t="str">
        <f t="shared" si="140"/>
        <v/>
      </c>
      <c r="J129" s="45" t="str">
        <f t="shared" si="140"/>
        <v/>
      </c>
      <c r="K129" s="46" t="str">
        <f t="shared" si="140"/>
        <v/>
      </c>
      <c r="L129" s="44" t="str">
        <f t="shared" si="140"/>
        <v/>
      </c>
      <c r="M129" s="45" t="str">
        <f t="shared" si="140"/>
        <v/>
      </c>
      <c r="N129" s="46" t="str">
        <f t="shared" si="140"/>
        <v/>
      </c>
      <c r="O129" s="44" t="str">
        <f t="shared" si="140"/>
        <v/>
      </c>
      <c r="P129" s="45" t="str">
        <f t="shared" si="140"/>
        <v/>
      </c>
    </row>
    <row r="130" spans="1:16" hidden="1">
      <c r="A130" s="145"/>
      <c r="B130" s="49" t="str">
        <f t="shared" si="126"/>
        <v/>
      </c>
      <c r="C130" s="52" t="str">
        <f t="shared" si="127"/>
        <v/>
      </c>
      <c r="D130" s="52" t="str">
        <f t="shared" si="127"/>
        <v/>
      </c>
      <c r="E130" s="52" t="str">
        <f t="shared" si="127"/>
        <v/>
      </c>
      <c r="F130" s="91" t="str">
        <f t="shared" si="127"/>
        <v/>
      </c>
      <c r="G130" s="38" t="str">
        <f t="shared" si="128"/>
        <v/>
      </c>
      <c r="H130" s="36" t="str">
        <f t="shared" ref="H130:P130" si="141">IF(G130="","",G130+H$102*100/60/24)</f>
        <v/>
      </c>
      <c r="I130" s="36" t="str">
        <f t="shared" si="141"/>
        <v/>
      </c>
      <c r="J130" s="37" t="str">
        <f t="shared" si="141"/>
        <v/>
      </c>
      <c r="K130" s="38" t="str">
        <f t="shared" si="141"/>
        <v/>
      </c>
      <c r="L130" s="36" t="str">
        <f t="shared" si="141"/>
        <v/>
      </c>
      <c r="M130" s="37" t="str">
        <f t="shared" si="141"/>
        <v/>
      </c>
      <c r="N130" s="38" t="str">
        <f t="shared" si="141"/>
        <v/>
      </c>
      <c r="O130" s="36" t="str">
        <f t="shared" si="141"/>
        <v/>
      </c>
      <c r="P130" s="37" t="str">
        <f t="shared" si="141"/>
        <v/>
      </c>
    </row>
    <row r="131" spans="1:16" hidden="1">
      <c r="A131" s="145"/>
      <c r="B131" s="50" t="str">
        <f t="shared" si="126"/>
        <v/>
      </c>
      <c r="C131" s="81" t="str">
        <f t="shared" si="127"/>
        <v/>
      </c>
      <c r="D131" s="81" t="str">
        <f t="shared" si="127"/>
        <v/>
      </c>
      <c r="E131" s="81" t="str">
        <f t="shared" si="127"/>
        <v/>
      </c>
      <c r="F131" s="92" t="str">
        <f t="shared" si="127"/>
        <v/>
      </c>
      <c r="G131" s="42" t="str">
        <f t="shared" si="128"/>
        <v/>
      </c>
      <c r="H131" s="40" t="str">
        <f t="shared" ref="H131:P131" si="142">IF(G131="","",G131+H$102*100/60/24)</f>
        <v/>
      </c>
      <c r="I131" s="40" t="str">
        <f t="shared" si="142"/>
        <v/>
      </c>
      <c r="J131" s="41" t="str">
        <f t="shared" si="142"/>
        <v/>
      </c>
      <c r="K131" s="42" t="str">
        <f t="shared" si="142"/>
        <v/>
      </c>
      <c r="L131" s="40" t="str">
        <f t="shared" si="142"/>
        <v/>
      </c>
      <c r="M131" s="41" t="str">
        <f t="shared" si="142"/>
        <v/>
      </c>
      <c r="N131" s="42" t="str">
        <f t="shared" si="142"/>
        <v/>
      </c>
      <c r="O131" s="40" t="str">
        <f t="shared" si="142"/>
        <v/>
      </c>
      <c r="P131" s="41" t="str">
        <f t="shared" si="142"/>
        <v/>
      </c>
    </row>
    <row r="132" spans="1:16" hidden="1">
      <c r="A132" s="145"/>
      <c r="B132" s="51" t="str">
        <f t="shared" si="126"/>
        <v/>
      </c>
      <c r="C132" s="84" t="str">
        <f t="shared" si="127"/>
        <v/>
      </c>
      <c r="D132" s="84" t="str">
        <f t="shared" si="127"/>
        <v/>
      </c>
      <c r="E132" s="84" t="str">
        <f t="shared" si="127"/>
        <v/>
      </c>
      <c r="F132" s="93" t="str">
        <f t="shared" si="127"/>
        <v/>
      </c>
      <c r="G132" s="46" t="str">
        <f t="shared" si="128"/>
        <v/>
      </c>
      <c r="H132" s="44" t="str">
        <f t="shared" ref="H132:P132" si="143">IF(G132="","",G132+H$102*100/60/24)</f>
        <v/>
      </c>
      <c r="I132" s="44" t="str">
        <f t="shared" si="143"/>
        <v/>
      </c>
      <c r="J132" s="45" t="str">
        <f t="shared" si="143"/>
        <v/>
      </c>
      <c r="K132" s="46" t="str">
        <f t="shared" si="143"/>
        <v/>
      </c>
      <c r="L132" s="44" t="str">
        <f t="shared" si="143"/>
        <v/>
      </c>
      <c r="M132" s="45" t="str">
        <f t="shared" si="143"/>
        <v/>
      </c>
      <c r="N132" s="46" t="str">
        <f t="shared" si="143"/>
        <v/>
      </c>
      <c r="O132" s="44" t="str">
        <f t="shared" si="143"/>
        <v/>
      </c>
      <c r="P132" s="45" t="str">
        <f t="shared" si="143"/>
        <v/>
      </c>
    </row>
  </sheetData>
  <sheetProtection password="EB6B" sheet="1" objects="1" scenarios="1"/>
  <protectedRanges>
    <protectedRange sqref="E2:F2" name="範圍1"/>
  </protectedRanges>
  <mergeCells count="24">
    <mergeCell ref="A34:F34"/>
    <mergeCell ref="A35:C35"/>
    <mergeCell ref="E35:F35"/>
    <mergeCell ref="A1:F1"/>
    <mergeCell ref="A2:C2"/>
    <mergeCell ref="E2:F2"/>
    <mergeCell ref="A3:E3"/>
    <mergeCell ref="A4:A18"/>
    <mergeCell ref="A19:A33"/>
    <mergeCell ref="A36:E36"/>
    <mergeCell ref="A37:A51"/>
    <mergeCell ref="A52:A66"/>
    <mergeCell ref="A103:A117"/>
    <mergeCell ref="A118:A132"/>
    <mergeCell ref="A85:A99"/>
    <mergeCell ref="A100:F100"/>
    <mergeCell ref="A101:C101"/>
    <mergeCell ref="E101:F101"/>
    <mergeCell ref="A102:E102"/>
    <mergeCell ref="A67:F67"/>
    <mergeCell ref="A68:C68"/>
    <mergeCell ref="E68:F68"/>
    <mergeCell ref="A69:E69"/>
    <mergeCell ref="A70:A84"/>
  </mergeCells>
  <phoneticPr fontId="1" type="noConversion"/>
  <dataValidations count="1">
    <dataValidation type="list" allowBlank="1" showInputMessage="1" showErrorMessage="1" sqref="E2:F2">
      <formula1>$R$1:$R$5</formula1>
    </dataValidation>
  </dataValidations>
  <printOptions horizontalCentered="1" verticalCentered="1"/>
  <pageMargins left="0" right="0" top="0" bottom="0" header="0.31496062992125984" footer="0.31496062992125984"/>
  <pageSetup paperSize="9" scale="80" fitToHeight="2" orientation="portrait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7</vt:i4>
      </vt:variant>
    </vt:vector>
  </HeadingPairs>
  <TitlesOfParts>
    <vt:vector size="13" baseType="lpstr">
      <vt:lpstr>基本資料</vt:lpstr>
      <vt:lpstr>5月05日</vt:lpstr>
      <vt:lpstr>5月06日</vt:lpstr>
      <vt:lpstr>5月07日</vt:lpstr>
      <vt:lpstr>5月08日</vt:lpstr>
      <vt:lpstr>擊球速度</vt:lpstr>
      <vt:lpstr>'5月05日'!Print_Area</vt:lpstr>
      <vt:lpstr>'5月06日'!Print_Area</vt:lpstr>
      <vt:lpstr>'5月07日'!Print_Area</vt:lpstr>
      <vt:lpstr>'5月08日'!Print_Area</vt:lpstr>
      <vt:lpstr>擊球速度!Print_Area</vt:lpstr>
      <vt:lpstr>洞別</vt:lpstr>
      <vt:lpstr>標準桿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USER</cp:lastModifiedBy>
  <cp:lastPrinted>2015-05-07T04:21:03Z</cp:lastPrinted>
  <dcterms:created xsi:type="dcterms:W3CDTF">2013-06-18T12:59:48Z</dcterms:created>
  <dcterms:modified xsi:type="dcterms:W3CDTF">2015-05-07T06:02:12Z</dcterms:modified>
</cp:coreProperties>
</file>