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FCF" lockStructure="1"/>
  <bookViews>
    <workbookView xWindow="360" yWindow="30" windowWidth="16605" windowHeight="9435" firstSheet="4" activeTab="5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1大男成績" sheetId="44" r:id="rId5"/>
    <sheet name="大男R1績分" sheetId="23" r:id="rId6"/>
    <sheet name="R1大女成績" sheetId="61" r:id="rId7"/>
    <sheet name="大女R1績分" sheetId="65" r:id="rId8"/>
    <sheet name="R2大男成績" sheetId="45" r:id="rId9"/>
    <sheet name="大男R2績分" sheetId="39" r:id="rId10"/>
    <sheet name="R2大女成績" sheetId="62" r:id="rId11"/>
    <sheet name="大女R2績分" sheetId="66" r:id="rId12"/>
    <sheet name="R3大男成績" sheetId="46" r:id="rId13"/>
    <sheet name="大男R3績分" sheetId="40" r:id="rId14"/>
    <sheet name="R3大女成績" sheetId="63" r:id="rId15"/>
    <sheet name="大女R3績分" sheetId="67" r:id="rId16"/>
    <sheet name="R4大男成績" sheetId="47" r:id="rId17"/>
    <sheet name="大男R4績分" sheetId="41" r:id="rId18"/>
    <sheet name="R4大女成績" sheetId="64" r:id="rId19"/>
    <sheet name="大女R4績分" sheetId="68" r:id="rId20"/>
    <sheet name="4回合大男成績及績分" sheetId="13" r:id="rId21"/>
    <sheet name="4回合大男成績及績分(轉出)" sheetId="48" r:id="rId22"/>
    <sheet name="4回合大女成績及績分" sheetId="69" r:id="rId23"/>
    <sheet name="4回合大女成績及績分(轉出)" sheetId="70" r:id="rId24"/>
    <sheet name="R3男C成績" sheetId="49" r:id="rId25"/>
    <sheet name="男C_R3績分" sheetId="51" r:id="rId26"/>
    <sheet name="R4男C成績" sheetId="50" r:id="rId27"/>
    <sheet name="男C_R4績分" sheetId="52" r:id="rId28"/>
    <sheet name="3,4回合男C成績及績分" sheetId="53" r:id="rId29"/>
    <sheet name="3,4回合男C成績及績分(轉出)" sheetId="54" r:id="rId30"/>
    <sheet name="R3男D成績" sheetId="55" r:id="rId31"/>
    <sheet name="男D_R3績分" sheetId="57" r:id="rId32"/>
    <sheet name="R4男D成績" sheetId="56" r:id="rId33"/>
    <sheet name="男D_R4績分" sheetId="58" r:id="rId34"/>
    <sheet name="3,4回合男D成績及績分" sheetId="59" r:id="rId35"/>
    <sheet name="3,4回合男D成績及績分(轉出)" sheetId="60" r:id="rId36"/>
    <sheet name="R3女CD成績" sheetId="71" r:id="rId37"/>
    <sheet name="女CD_R3績分" sheetId="73" r:id="rId38"/>
    <sheet name="R4女CD成績" sheetId="72" r:id="rId39"/>
    <sheet name="女CD_R4績分" sheetId="74" r:id="rId40"/>
    <sheet name="3,4回合女CD成績及績分" sheetId="75" r:id="rId41"/>
    <sheet name="3,4回合女CD成績及績分(轉出)" sheetId="76" r:id="rId42"/>
    <sheet name="世大運R1" sheetId="7" state="hidden" r:id="rId43"/>
    <sheet name="世大運R2" sheetId="8" state="hidden" r:id="rId44"/>
    <sheet name="世大運R3" sheetId="9" state="hidden" r:id="rId45"/>
  </sheets>
  <externalReferences>
    <externalReference r:id="rId46"/>
    <externalReference r:id="rId47"/>
    <externalReference r:id="rId48"/>
    <externalReference r:id="rId49"/>
  </externalReferences>
  <definedNames>
    <definedName name="_xlnm.Print_Titles" localSheetId="40">'3,4回合女CD成績及績分'!$1:$1</definedName>
    <definedName name="_xlnm.Print_Titles" localSheetId="41">'3,4回合女CD成績及績分(轉出)'!$1:$1</definedName>
    <definedName name="_xlnm.Print_Titles" localSheetId="28">'3,4回合男C成績及績分'!$1:$1</definedName>
    <definedName name="_xlnm.Print_Titles" localSheetId="29">'3,4回合男C成績及績分(轉出)'!$1:$1</definedName>
    <definedName name="_xlnm.Print_Titles" localSheetId="34">'3,4回合男D成績及績分'!$1:$1</definedName>
    <definedName name="_xlnm.Print_Titles" localSheetId="35">'3,4回合男D成績及績分(轉出)'!$1:$1</definedName>
    <definedName name="_xlnm.Print_Titles" localSheetId="22">'4回合大女成績及績分'!$1:$1</definedName>
    <definedName name="_xlnm.Print_Titles" localSheetId="23">'4回合大女成績及績分(轉出)'!$1:$1</definedName>
    <definedName name="_xlnm.Print_Titles" localSheetId="20">'4回合大男成績及績分'!$1:$1</definedName>
    <definedName name="_xlnm.Print_Titles" localSheetId="21">'4回合大男成績及績分(轉出)'!$1:$1</definedName>
    <definedName name="_xlnm.Print_Titles" localSheetId="6">'R1大女成績'!$1:$1</definedName>
    <definedName name="_xlnm.Print_Titles" localSheetId="4">'R1大男成績'!$1:$1</definedName>
    <definedName name="_xlnm.Print_Titles" localSheetId="1">'R1成績'!$1:$4</definedName>
    <definedName name="_xlnm.Print_Titles" localSheetId="10">'R2大女成績'!$1:$1</definedName>
    <definedName name="_xlnm.Print_Titles" localSheetId="8">'R2大男成績'!$1:$1</definedName>
    <definedName name="_xlnm.Print_Titles" localSheetId="2">'R2成績'!$1:$4</definedName>
    <definedName name="_xlnm.Print_Titles" localSheetId="14">'R3大女成績'!$1:$1</definedName>
    <definedName name="_xlnm.Print_Titles" localSheetId="12">'R3大男成績'!$1:$1</definedName>
    <definedName name="_xlnm.Print_Titles" localSheetId="36">'R3女CD成績'!$1:$1</definedName>
    <definedName name="_xlnm.Print_Titles" localSheetId="3">'R3成績'!$1:$4</definedName>
    <definedName name="_xlnm.Print_Titles" localSheetId="24">'R3男C成績'!$1:$1</definedName>
    <definedName name="_xlnm.Print_Titles" localSheetId="30">'R3男D成績'!$1:$1</definedName>
    <definedName name="_xlnm.Print_Titles" localSheetId="18">'R4大女成績'!$1:$1</definedName>
    <definedName name="_xlnm.Print_Titles" localSheetId="16">'R4大男成績'!$1:$1</definedName>
    <definedName name="_xlnm.Print_Titles" localSheetId="38">'R4女CD成績'!$1:$1</definedName>
    <definedName name="_xlnm.Print_Titles" localSheetId="26">'R4男C成績'!$1:$1</definedName>
    <definedName name="_xlnm.Print_Titles" localSheetId="32">'R4男D成績'!$1:$1</definedName>
    <definedName name="_xlnm.Print_Titles" localSheetId="7">大女R1績分!$2:$2</definedName>
    <definedName name="_xlnm.Print_Titles" localSheetId="11">大女R2績分!$2:$2</definedName>
    <definedName name="_xlnm.Print_Titles" localSheetId="15">大女R3績分!$2:$2</definedName>
    <definedName name="_xlnm.Print_Titles" localSheetId="19">大女R4績分!$2:$2</definedName>
    <definedName name="_xlnm.Print_Titles" localSheetId="5">大男R1績分!$2:$2</definedName>
    <definedName name="_xlnm.Print_Titles" localSheetId="9">大男R2績分!$2:$2</definedName>
    <definedName name="_xlnm.Print_Titles" localSheetId="13">大男R3績分!$2:$2</definedName>
    <definedName name="_xlnm.Print_Titles" localSheetId="17">大男R4績分!$2:$2</definedName>
    <definedName name="_xlnm.Print_Titles" localSheetId="37">女CD_R3績分!$2:$2</definedName>
    <definedName name="_xlnm.Print_Titles" localSheetId="39">女CD_R4績分!$2:$2</definedName>
    <definedName name="_xlnm.Print_Titles" localSheetId="42">世大運R1!$1:$4</definedName>
    <definedName name="_xlnm.Print_Titles" localSheetId="25">男C_R3績分!$2:$2</definedName>
    <definedName name="_xlnm.Print_Titles" localSheetId="27">男C_R4績分!$2:$2</definedName>
    <definedName name="_xlnm.Print_Titles" localSheetId="31">男D_R3績分!$2:$2</definedName>
    <definedName name="_xlnm.Print_Titles" localSheetId="33">男D_R4績分!$2:$2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45621"/>
</workbook>
</file>

<file path=xl/calcChain.xml><?xml version="1.0" encoding="utf-8"?>
<calcChain xmlns="http://schemas.openxmlformats.org/spreadsheetml/2006/main">
  <c r="B2" i="74" l="1"/>
  <c r="H3" i="72"/>
  <c r="H4" i="72"/>
  <c r="H5" i="72"/>
  <c r="H6" i="72"/>
  <c r="H7" i="72"/>
  <c r="H8" i="72"/>
  <c r="H9" i="72"/>
  <c r="H10" i="72"/>
  <c r="H11" i="72"/>
  <c r="H12" i="72"/>
  <c r="H13" i="72"/>
  <c r="H14" i="72"/>
  <c r="H15" i="72"/>
  <c r="H2" i="72"/>
  <c r="H3" i="56"/>
  <c r="H4" i="56"/>
  <c r="H5" i="56"/>
  <c r="H6" i="56"/>
  <c r="H7" i="56"/>
  <c r="H8" i="56"/>
  <c r="H2" i="56"/>
  <c r="H3" i="50" l="1"/>
  <c r="H4" i="50"/>
  <c r="H5" i="50"/>
  <c r="H6" i="50"/>
  <c r="H7" i="50"/>
  <c r="H8" i="50"/>
  <c r="H9" i="50"/>
  <c r="H10" i="50"/>
  <c r="H11" i="50"/>
  <c r="H12" i="50"/>
  <c r="H13" i="50"/>
  <c r="H14" i="50"/>
  <c r="H15" i="50"/>
  <c r="H16" i="50"/>
  <c r="H2" i="50"/>
  <c r="H3" i="64" l="1"/>
  <c r="H4" i="64"/>
  <c r="H5" i="64"/>
  <c r="H6" i="64"/>
  <c r="H7" i="64"/>
  <c r="H8" i="64"/>
  <c r="H9" i="64"/>
  <c r="H10" i="64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" i="64"/>
  <c r="H3" i="47"/>
  <c r="H4" i="47"/>
  <c r="H5" i="47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2" i="47"/>
  <c r="G3" i="71" l="1"/>
  <c r="G4" i="71"/>
  <c r="G5" i="71"/>
  <c r="G6" i="71"/>
  <c r="G7" i="71"/>
  <c r="G8" i="71"/>
  <c r="G9" i="71"/>
  <c r="G10" i="71"/>
  <c r="G11" i="71"/>
  <c r="G12" i="71"/>
  <c r="G13" i="71"/>
  <c r="G14" i="71"/>
  <c r="G15" i="71"/>
  <c r="G2" i="71"/>
  <c r="G3" i="55"/>
  <c r="G4" i="55"/>
  <c r="G5" i="55"/>
  <c r="G6" i="55"/>
  <c r="G7" i="55"/>
  <c r="G8" i="55"/>
  <c r="G2" i="55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2" i="49"/>
  <c r="G3" i="63"/>
  <c r="G4" i="63"/>
  <c r="G5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" i="63"/>
  <c r="G3" i="46"/>
  <c r="G4" i="46"/>
  <c r="G5" i="46"/>
  <c r="G6" i="46"/>
  <c r="G7" i="46"/>
  <c r="G8" i="46"/>
  <c r="G9" i="46"/>
  <c r="G10" i="46"/>
  <c r="G11" i="46"/>
  <c r="G12" i="46"/>
  <c r="G13" i="46"/>
  <c r="G14" i="46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2" i="46"/>
  <c r="F3" i="62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41" i="62"/>
  <c r="F42" i="62"/>
  <c r="F43" i="62"/>
  <c r="F44" i="62"/>
  <c r="F45" i="62"/>
  <c r="F47" i="62"/>
  <c r="F2" i="62"/>
  <c r="F76" i="45"/>
  <c r="F77" i="45"/>
  <c r="F2" i="45"/>
  <c r="F3" i="45"/>
  <c r="F4" i="45"/>
  <c r="F5" i="45"/>
  <c r="F6" i="45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56" i="45"/>
  <c r="F57" i="45"/>
  <c r="F58" i="45"/>
  <c r="F59" i="45"/>
  <c r="F60" i="45"/>
  <c r="F61" i="45"/>
  <c r="F62" i="45"/>
  <c r="F63" i="45"/>
  <c r="F64" i="45"/>
  <c r="F65" i="45"/>
  <c r="F66" i="45"/>
  <c r="F67" i="45"/>
  <c r="F68" i="45"/>
  <c r="F69" i="45"/>
  <c r="F70" i="45"/>
  <c r="F71" i="45"/>
  <c r="F72" i="45"/>
  <c r="F73" i="45"/>
  <c r="F74" i="45"/>
  <c r="F75" i="45"/>
  <c r="E3" i="61" l="1"/>
  <c r="E4" i="61"/>
  <c r="E5" i="61"/>
  <c r="E6" i="61"/>
  <c r="E7" i="61"/>
  <c r="E8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2" i="61"/>
  <c r="E3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2" i="44"/>
  <c r="L102" i="75"/>
  <c r="M102" i="75"/>
  <c r="L101" i="75"/>
  <c r="M101" i="75"/>
  <c r="L100" i="75"/>
  <c r="M100" i="75"/>
  <c r="L99" i="75"/>
  <c r="M99" i="75"/>
  <c r="L98" i="75"/>
  <c r="M98" i="75"/>
  <c r="L97" i="75"/>
  <c r="M97" i="75"/>
  <c r="L96" i="75"/>
  <c r="M96" i="75"/>
  <c r="L95" i="75"/>
  <c r="M95" i="75"/>
  <c r="L94" i="75"/>
  <c r="M94" i="75"/>
  <c r="L93" i="75"/>
  <c r="M93" i="75"/>
  <c r="L92" i="75"/>
  <c r="M92" i="75"/>
  <c r="L91" i="75"/>
  <c r="M91" i="75"/>
  <c r="L90" i="75"/>
  <c r="M90" i="75"/>
  <c r="L89" i="75"/>
  <c r="M89" i="75"/>
  <c r="L88" i="75"/>
  <c r="M88" i="75"/>
  <c r="L87" i="75"/>
  <c r="M87" i="75"/>
  <c r="N87" i="75" s="1"/>
  <c r="L86" i="75"/>
  <c r="M86" i="75"/>
  <c r="L85" i="75"/>
  <c r="M85" i="75"/>
  <c r="L84" i="75"/>
  <c r="M84" i="75"/>
  <c r="L83" i="75"/>
  <c r="M83" i="75"/>
  <c r="L82" i="75"/>
  <c r="M82" i="75"/>
  <c r="L81" i="75"/>
  <c r="M81" i="75"/>
  <c r="L80" i="75"/>
  <c r="M80" i="75"/>
  <c r="L79" i="75"/>
  <c r="M79" i="75"/>
  <c r="N79" i="75" s="1"/>
  <c r="L78" i="75"/>
  <c r="M78" i="75"/>
  <c r="L77" i="75"/>
  <c r="M77" i="75"/>
  <c r="L76" i="75"/>
  <c r="M76" i="75"/>
  <c r="N76" i="75" s="1"/>
  <c r="L75" i="75"/>
  <c r="M75" i="75"/>
  <c r="L74" i="75"/>
  <c r="M74" i="75"/>
  <c r="L73" i="75"/>
  <c r="M73" i="75"/>
  <c r="L72" i="75"/>
  <c r="M72" i="75"/>
  <c r="L71" i="75"/>
  <c r="M71" i="75"/>
  <c r="L70" i="75"/>
  <c r="M70" i="75"/>
  <c r="L69" i="75"/>
  <c r="M69" i="75"/>
  <c r="L68" i="75"/>
  <c r="M68" i="75"/>
  <c r="L67" i="75"/>
  <c r="M67" i="75"/>
  <c r="L66" i="75"/>
  <c r="M66" i="75"/>
  <c r="L65" i="75"/>
  <c r="M65" i="75"/>
  <c r="L64" i="75"/>
  <c r="M64" i="75"/>
  <c r="L63" i="75"/>
  <c r="M63" i="75"/>
  <c r="N63" i="75" s="1"/>
  <c r="L62" i="75"/>
  <c r="M62" i="75"/>
  <c r="L61" i="75"/>
  <c r="M61" i="75"/>
  <c r="B3" i="73"/>
  <c r="B4" i="73"/>
  <c r="B5" i="73"/>
  <c r="B6" i="73"/>
  <c r="B7" i="73"/>
  <c r="B8" i="73"/>
  <c r="B9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B43" i="73"/>
  <c r="B44" i="73"/>
  <c r="B45" i="73"/>
  <c r="B46" i="73"/>
  <c r="B47" i="73"/>
  <c r="B48" i="73"/>
  <c r="B49" i="73"/>
  <c r="B50" i="73"/>
  <c r="B51" i="73"/>
  <c r="B52" i="73"/>
  <c r="B53" i="73"/>
  <c r="B54" i="73"/>
  <c r="B55" i="73"/>
  <c r="B56" i="73"/>
  <c r="B57" i="73"/>
  <c r="B58" i="73"/>
  <c r="B59" i="73"/>
  <c r="B60" i="73"/>
  <c r="B61" i="73"/>
  <c r="B62" i="73"/>
  <c r="B63" i="73"/>
  <c r="B64" i="73"/>
  <c r="B65" i="73"/>
  <c r="B66" i="73"/>
  <c r="B67" i="73"/>
  <c r="B68" i="73"/>
  <c r="B69" i="73"/>
  <c r="B70" i="73"/>
  <c r="B71" i="73"/>
  <c r="B72" i="73"/>
  <c r="B73" i="73"/>
  <c r="B74" i="73"/>
  <c r="B75" i="73"/>
  <c r="B76" i="73"/>
  <c r="B77" i="73"/>
  <c r="B78" i="73"/>
  <c r="B79" i="73"/>
  <c r="B80" i="73"/>
  <c r="B81" i="73"/>
  <c r="B82" i="73"/>
  <c r="B83" i="73"/>
  <c r="B84" i="73"/>
  <c r="B85" i="73"/>
  <c r="B86" i="73"/>
  <c r="B87" i="73"/>
  <c r="B88" i="73"/>
  <c r="B89" i="73"/>
  <c r="B90" i="73"/>
  <c r="B91" i="73"/>
  <c r="B92" i="73"/>
  <c r="B93" i="73"/>
  <c r="B94" i="73"/>
  <c r="B95" i="73"/>
  <c r="B96" i="73"/>
  <c r="B97" i="73"/>
  <c r="B98" i="73"/>
  <c r="B99" i="73"/>
  <c r="B100" i="73"/>
  <c r="B101" i="73"/>
  <c r="B102" i="73"/>
  <c r="A3" i="73"/>
  <c r="A4" i="73"/>
  <c r="A5" i="73"/>
  <c r="A6" i="73"/>
  <c r="A7" i="73"/>
  <c r="A8" i="73"/>
  <c r="A9" i="73"/>
  <c r="A10" i="73"/>
  <c r="A11" i="73"/>
  <c r="A12" i="73"/>
  <c r="A13" i="73"/>
  <c r="A14" i="73"/>
  <c r="A15" i="73"/>
  <c r="A16" i="73"/>
  <c r="A17" i="73"/>
  <c r="A18" i="73"/>
  <c r="A19" i="73"/>
  <c r="A20" i="73"/>
  <c r="A21" i="73"/>
  <c r="A22" i="73"/>
  <c r="A23" i="73"/>
  <c r="A24" i="73"/>
  <c r="A25" i="73"/>
  <c r="A26" i="73"/>
  <c r="A27" i="73"/>
  <c r="A28" i="73"/>
  <c r="A29" i="73"/>
  <c r="A30" i="73"/>
  <c r="A31" i="73"/>
  <c r="A32" i="73"/>
  <c r="A33" i="73"/>
  <c r="A34" i="73"/>
  <c r="A35" i="73"/>
  <c r="A36" i="73"/>
  <c r="A37" i="73"/>
  <c r="A38" i="73"/>
  <c r="A39" i="73"/>
  <c r="A40" i="73"/>
  <c r="A41" i="73"/>
  <c r="A42" i="73"/>
  <c r="A43" i="73"/>
  <c r="A44" i="73"/>
  <c r="A45" i="73"/>
  <c r="A46" i="73"/>
  <c r="A47" i="73"/>
  <c r="A48" i="73"/>
  <c r="A49" i="73"/>
  <c r="A50" i="73"/>
  <c r="A51" i="73"/>
  <c r="A52" i="73"/>
  <c r="A53" i="73"/>
  <c r="A54" i="73"/>
  <c r="A55" i="73"/>
  <c r="A56" i="73"/>
  <c r="A57" i="73"/>
  <c r="A58" i="73"/>
  <c r="A59" i="73"/>
  <c r="A60" i="73"/>
  <c r="A61" i="73"/>
  <c r="A62" i="73"/>
  <c r="A63" i="73"/>
  <c r="A64" i="73"/>
  <c r="A65" i="73"/>
  <c r="A66" i="73"/>
  <c r="A67" i="73"/>
  <c r="A68" i="73"/>
  <c r="A69" i="73"/>
  <c r="A70" i="73"/>
  <c r="A71" i="73"/>
  <c r="A72" i="73"/>
  <c r="A73" i="73"/>
  <c r="A74" i="73"/>
  <c r="A75" i="73"/>
  <c r="A76" i="73"/>
  <c r="A77" i="73"/>
  <c r="A78" i="73"/>
  <c r="A79" i="73"/>
  <c r="A80" i="73"/>
  <c r="A81" i="73"/>
  <c r="A82" i="73"/>
  <c r="A83" i="73"/>
  <c r="A84" i="73"/>
  <c r="A85" i="73"/>
  <c r="A86" i="73"/>
  <c r="A87" i="73"/>
  <c r="A88" i="73"/>
  <c r="A89" i="73"/>
  <c r="A90" i="73"/>
  <c r="A91" i="73"/>
  <c r="A92" i="73"/>
  <c r="A93" i="73"/>
  <c r="A94" i="73"/>
  <c r="A95" i="73"/>
  <c r="A96" i="73"/>
  <c r="A97" i="73"/>
  <c r="A98" i="73"/>
  <c r="A99" i="73"/>
  <c r="A100" i="73"/>
  <c r="A101" i="73"/>
  <c r="A102" i="73"/>
  <c r="L60" i="75"/>
  <c r="B3" i="74"/>
  <c r="B4" i="74"/>
  <c r="B5" i="74"/>
  <c r="B6" i="74"/>
  <c r="B7" i="74"/>
  <c r="B8" i="74"/>
  <c r="B9" i="74"/>
  <c r="B10" i="74"/>
  <c r="B11" i="74"/>
  <c r="B12" i="74"/>
  <c r="B13" i="74"/>
  <c r="B14" i="74"/>
  <c r="B15" i="74"/>
  <c r="B16" i="74"/>
  <c r="B17" i="74"/>
  <c r="B18" i="74"/>
  <c r="B19" i="74"/>
  <c r="B20" i="74"/>
  <c r="B21" i="74"/>
  <c r="B22" i="74"/>
  <c r="B23" i="74"/>
  <c r="B24" i="74"/>
  <c r="B25" i="74"/>
  <c r="B26" i="74"/>
  <c r="B27" i="74"/>
  <c r="B28" i="74"/>
  <c r="B29" i="74"/>
  <c r="B30" i="74"/>
  <c r="B31" i="74"/>
  <c r="B32" i="74"/>
  <c r="B33" i="74"/>
  <c r="B34" i="74"/>
  <c r="B35" i="74"/>
  <c r="B36" i="74"/>
  <c r="B37" i="74"/>
  <c r="B38" i="74"/>
  <c r="B39" i="74"/>
  <c r="B40" i="74"/>
  <c r="B41" i="74"/>
  <c r="B42" i="74"/>
  <c r="B43" i="74"/>
  <c r="B44" i="74"/>
  <c r="B45" i="74"/>
  <c r="B46" i="74"/>
  <c r="B47" i="74"/>
  <c r="B48" i="74"/>
  <c r="B49" i="74"/>
  <c r="B50" i="74"/>
  <c r="B51" i="74"/>
  <c r="B52" i="74"/>
  <c r="B53" i="74"/>
  <c r="B54" i="74"/>
  <c r="B55" i="74"/>
  <c r="B56" i="74"/>
  <c r="B57" i="74"/>
  <c r="B58" i="74"/>
  <c r="B59" i="74"/>
  <c r="B60" i="74"/>
  <c r="B61" i="74"/>
  <c r="B62" i="74"/>
  <c r="B63" i="74"/>
  <c r="B64" i="74"/>
  <c r="B65" i="74"/>
  <c r="B66" i="74"/>
  <c r="B67" i="74"/>
  <c r="B68" i="74"/>
  <c r="B69" i="74"/>
  <c r="B70" i="74"/>
  <c r="B71" i="74"/>
  <c r="B72" i="74"/>
  <c r="B73" i="74"/>
  <c r="B74" i="74"/>
  <c r="B75" i="74"/>
  <c r="B76" i="74"/>
  <c r="B77" i="74"/>
  <c r="B78" i="74"/>
  <c r="B79" i="74"/>
  <c r="B80" i="74"/>
  <c r="B81" i="74"/>
  <c r="B82" i="74"/>
  <c r="B83" i="74"/>
  <c r="B84" i="74"/>
  <c r="B85" i="74"/>
  <c r="B86" i="74"/>
  <c r="B87" i="74"/>
  <c r="B88" i="74"/>
  <c r="B89" i="74"/>
  <c r="B90" i="74"/>
  <c r="B91" i="74"/>
  <c r="B92" i="74"/>
  <c r="B93" i="74"/>
  <c r="B94" i="74"/>
  <c r="B95" i="74"/>
  <c r="B96" i="74"/>
  <c r="B97" i="74"/>
  <c r="B98" i="74"/>
  <c r="B99" i="74"/>
  <c r="B100" i="74"/>
  <c r="B101" i="74"/>
  <c r="B102" i="74"/>
  <c r="A3" i="74"/>
  <c r="A4" i="74"/>
  <c r="A5" i="74"/>
  <c r="A6" i="74"/>
  <c r="A7" i="74"/>
  <c r="A8" i="74"/>
  <c r="A9" i="74"/>
  <c r="A10" i="74"/>
  <c r="A11" i="74"/>
  <c r="A12" i="74"/>
  <c r="A13" i="74"/>
  <c r="A14" i="74"/>
  <c r="A15" i="74"/>
  <c r="A16" i="74"/>
  <c r="A17" i="74"/>
  <c r="A18" i="74"/>
  <c r="A19" i="74"/>
  <c r="A20" i="74"/>
  <c r="A21" i="74"/>
  <c r="A22" i="74"/>
  <c r="A23" i="74"/>
  <c r="A24" i="74"/>
  <c r="A25" i="74"/>
  <c r="A26" i="74"/>
  <c r="A27" i="74"/>
  <c r="A28" i="74"/>
  <c r="A29" i="74"/>
  <c r="A30" i="74"/>
  <c r="A31" i="74"/>
  <c r="A32" i="74"/>
  <c r="A33" i="74"/>
  <c r="A34" i="74"/>
  <c r="A35" i="74"/>
  <c r="A36" i="74"/>
  <c r="A37" i="74"/>
  <c r="A38" i="74"/>
  <c r="A39" i="74"/>
  <c r="A40" i="74"/>
  <c r="A41" i="74"/>
  <c r="A42" i="74"/>
  <c r="A43" i="74"/>
  <c r="A44" i="74"/>
  <c r="A45" i="74"/>
  <c r="A46" i="74"/>
  <c r="A47" i="74"/>
  <c r="A48" i="74"/>
  <c r="A49" i="74"/>
  <c r="A50" i="74"/>
  <c r="A51" i="74"/>
  <c r="A52" i="74"/>
  <c r="A53" i="74"/>
  <c r="A54" i="74"/>
  <c r="A55" i="74"/>
  <c r="A56" i="74"/>
  <c r="A57" i="74"/>
  <c r="A58" i="74"/>
  <c r="A59" i="74"/>
  <c r="A60" i="74"/>
  <c r="A61" i="74"/>
  <c r="A62" i="74"/>
  <c r="A63" i="74"/>
  <c r="A64" i="74"/>
  <c r="A65" i="74"/>
  <c r="A66" i="74"/>
  <c r="A67" i="74"/>
  <c r="A68" i="74"/>
  <c r="A69" i="74"/>
  <c r="A70" i="74"/>
  <c r="A71" i="74"/>
  <c r="A72" i="74"/>
  <c r="A73" i="74"/>
  <c r="A74" i="74"/>
  <c r="A75" i="74"/>
  <c r="A76" i="74"/>
  <c r="A77" i="74"/>
  <c r="A78" i="74"/>
  <c r="A79" i="74"/>
  <c r="A80" i="74"/>
  <c r="A81" i="74"/>
  <c r="A82" i="74"/>
  <c r="A83" i="74"/>
  <c r="A84" i="74"/>
  <c r="A85" i="74"/>
  <c r="A86" i="74"/>
  <c r="A87" i="74"/>
  <c r="A88" i="74"/>
  <c r="A89" i="74"/>
  <c r="A90" i="74"/>
  <c r="A91" i="74"/>
  <c r="A92" i="74"/>
  <c r="A2" i="74" s="1"/>
  <c r="A93" i="74"/>
  <c r="A94" i="74"/>
  <c r="A95" i="74"/>
  <c r="A96" i="74"/>
  <c r="A97" i="74"/>
  <c r="A98" i="74"/>
  <c r="A99" i="74"/>
  <c r="A100" i="74"/>
  <c r="A101" i="74"/>
  <c r="A102" i="74"/>
  <c r="M60" i="75"/>
  <c r="L59" i="75"/>
  <c r="M59" i="75"/>
  <c r="L58" i="75"/>
  <c r="M58" i="75"/>
  <c r="L57" i="75"/>
  <c r="M57" i="75"/>
  <c r="L56" i="75"/>
  <c r="M56" i="75"/>
  <c r="L55" i="75"/>
  <c r="M55" i="75"/>
  <c r="L54" i="75"/>
  <c r="M54" i="75"/>
  <c r="L53" i="75"/>
  <c r="M53" i="75"/>
  <c r="L52" i="75"/>
  <c r="M52" i="75"/>
  <c r="L51" i="75"/>
  <c r="M51" i="75"/>
  <c r="N51" i="75" s="1"/>
  <c r="L50" i="75"/>
  <c r="M50" i="75"/>
  <c r="N50" i="75" s="1"/>
  <c r="L49" i="75"/>
  <c r="M49" i="75"/>
  <c r="N49" i="75" s="1"/>
  <c r="L48" i="75"/>
  <c r="M48" i="75"/>
  <c r="L47" i="75"/>
  <c r="M47" i="75"/>
  <c r="L46" i="75"/>
  <c r="M46" i="75"/>
  <c r="L45" i="75"/>
  <c r="M45" i="75"/>
  <c r="L44" i="75"/>
  <c r="M44" i="75"/>
  <c r="L43" i="75"/>
  <c r="M43" i="75"/>
  <c r="L42" i="75"/>
  <c r="M42" i="75"/>
  <c r="L41" i="75"/>
  <c r="M41" i="75"/>
  <c r="L40" i="75"/>
  <c r="M40" i="75"/>
  <c r="L39" i="75"/>
  <c r="M39" i="75"/>
  <c r="L38" i="75"/>
  <c r="M38" i="75"/>
  <c r="L37" i="75"/>
  <c r="M37" i="75"/>
  <c r="L36" i="75"/>
  <c r="M36" i="75"/>
  <c r="L35" i="75"/>
  <c r="M35" i="75"/>
  <c r="L34" i="75"/>
  <c r="M34" i="75"/>
  <c r="L33" i="75"/>
  <c r="M33" i="75"/>
  <c r="N33" i="75" s="1"/>
  <c r="L32" i="75"/>
  <c r="M32" i="75"/>
  <c r="N32" i="75" s="1"/>
  <c r="L31" i="75"/>
  <c r="M31" i="75"/>
  <c r="N31" i="75" s="1"/>
  <c r="L30" i="75"/>
  <c r="N30" i="75" s="1"/>
  <c r="M30" i="75"/>
  <c r="L29" i="75"/>
  <c r="N29" i="75" s="1"/>
  <c r="M29" i="75"/>
  <c r="L28" i="75"/>
  <c r="N28" i="75" s="1"/>
  <c r="M28" i="75"/>
  <c r="L27" i="75"/>
  <c r="M27" i="75"/>
  <c r="L26" i="75"/>
  <c r="M26" i="75"/>
  <c r="L25" i="75"/>
  <c r="M25" i="75"/>
  <c r="L24" i="75"/>
  <c r="N24" i="75" s="1"/>
  <c r="M24" i="75"/>
  <c r="L23" i="75"/>
  <c r="M23" i="75"/>
  <c r="L22" i="75"/>
  <c r="N22" i="75" s="1"/>
  <c r="M22" i="75"/>
  <c r="L21" i="75"/>
  <c r="M21" i="75"/>
  <c r="N21" i="75" s="1"/>
  <c r="L20" i="75"/>
  <c r="M20" i="75"/>
  <c r="L19" i="75"/>
  <c r="M19" i="75"/>
  <c r="L18" i="75"/>
  <c r="M18" i="75"/>
  <c r="N18" i="75" s="1"/>
  <c r="L17" i="75"/>
  <c r="M17" i="75"/>
  <c r="L16" i="75"/>
  <c r="M16" i="75"/>
  <c r="L15" i="75"/>
  <c r="M15" i="75"/>
  <c r="L14" i="75"/>
  <c r="M14" i="75"/>
  <c r="L13" i="75"/>
  <c r="M13" i="75"/>
  <c r="L12" i="75"/>
  <c r="M12" i="75"/>
  <c r="L11" i="75"/>
  <c r="M11" i="75"/>
  <c r="L10" i="75"/>
  <c r="M10" i="75"/>
  <c r="L9" i="75"/>
  <c r="M9" i="75"/>
  <c r="L8" i="75"/>
  <c r="M8" i="75"/>
  <c r="L7" i="75"/>
  <c r="M7" i="75"/>
  <c r="L6" i="75"/>
  <c r="M6" i="75"/>
  <c r="L5" i="75"/>
  <c r="M5" i="75"/>
  <c r="L4" i="75"/>
  <c r="M4" i="75"/>
  <c r="L3" i="75"/>
  <c r="M3" i="75"/>
  <c r="L2" i="75"/>
  <c r="M2" i="75"/>
  <c r="J102" i="69"/>
  <c r="K102" i="69"/>
  <c r="L102" i="69"/>
  <c r="M102" i="69"/>
  <c r="J101" i="69"/>
  <c r="K101" i="69"/>
  <c r="L101" i="69"/>
  <c r="M101" i="69"/>
  <c r="N101" i="69" s="1"/>
  <c r="J100" i="69"/>
  <c r="K100" i="69"/>
  <c r="L100" i="69"/>
  <c r="M100" i="69"/>
  <c r="J99" i="69"/>
  <c r="K99" i="69"/>
  <c r="L99" i="69"/>
  <c r="M99" i="69"/>
  <c r="J98" i="69"/>
  <c r="K98" i="69"/>
  <c r="L98" i="69"/>
  <c r="M98" i="69"/>
  <c r="J97" i="69"/>
  <c r="K97" i="69"/>
  <c r="L97" i="69"/>
  <c r="M97" i="69"/>
  <c r="J96" i="69"/>
  <c r="K96" i="69"/>
  <c r="L96" i="69"/>
  <c r="M96" i="69"/>
  <c r="J95" i="69"/>
  <c r="K95" i="69"/>
  <c r="L95" i="69"/>
  <c r="M95" i="69"/>
  <c r="J94" i="69"/>
  <c r="K94" i="69"/>
  <c r="L94" i="69"/>
  <c r="M94" i="69"/>
  <c r="J93" i="69"/>
  <c r="K93" i="69"/>
  <c r="L93" i="69"/>
  <c r="M93" i="69"/>
  <c r="J92" i="69"/>
  <c r="K92" i="69"/>
  <c r="L92" i="69"/>
  <c r="M92" i="69"/>
  <c r="J91" i="69"/>
  <c r="K91" i="69"/>
  <c r="L91" i="69"/>
  <c r="M91" i="69"/>
  <c r="J90" i="69"/>
  <c r="K90" i="69"/>
  <c r="L90" i="69"/>
  <c r="M90" i="69"/>
  <c r="J89" i="69"/>
  <c r="K89" i="69"/>
  <c r="L89" i="69"/>
  <c r="M89" i="69"/>
  <c r="J88" i="69"/>
  <c r="K88" i="69"/>
  <c r="L88" i="69"/>
  <c r="M88" i="69"/>
  <c r="J87" i="69"/>
  <c r="K87" i="69"/>
  <c r="L87" i="69"/>
  <c r="M87" i="69"/>
  <c r="J86" i="69"/>
  <c r="K86" i="69"/>
  <c r="L86" i="69"/>
  <c r="M86" i="69"/>
  <c r="J85" i="69"/>
  <c r="K85" i="69"/>
  <c r="L85" i="69"/>
  <c r="M85" i="69"/>
  <c r="J84" i="69"/>
  <c r="K84" i="69"/>
  <c r="L84" i="69"/>
  <c r="M84" i="69"/>
  <c r="J83" i="69"/>
  <c r="K83" i="69"/>
  <c r="L83" i="69"/>
  <c r="M83" i="69"/>
  <c r="J82" i="69"/>
  <c r="K82" i="69"/>
  <c r="L82" i="69"/>
  <c r="M82" i="69"/>
  <c r="J81" i="69"/>
  <c r="K81" i="69"/>
  <c r="L81" i="69"/>
  <c r="M81" i="69"/>
  <c r="J80" i="69"/>
  <c r="K80" i="69"/>
  <c r="L80" i="69"/>
  <c r="M80" i="69"/>
  <c r="J79" i="69"/>
  <c r="K79" i="69"/>
  <c r="L79" i="69"/>
  <c r="M79" i="69"/>
  <c r="J78" i="69"/>
  <c r="K78" i="69"/>
  <c r="L78" i="69"/>
  <c r="M78" i="69"/>
  <c r="J77" i="69"/>
  <c r="K77" i="69"/>
  <c r="L77" i="69"/>
  <c r="M77" i="69"/>
  <c r="J76" i="69"/>
  <c r="K76" i="69"/>
  <c r="L76" i="69"/>
  <c r="M76" i="69"/>
  <c r="J75" i="69"/>
  <c r="K75" i="69"/>
  <c r="L75" i="69"/>
  <c r="M75" i="69"/>
  <c r="J74" i="69"/>
  <c r="K74" i="69"/>
  <c r="L74" i="69"/>
  <c r="M74" i="69"/>
  <c r="J73" i="69"/>
  <c r="K73" i="69"/>
  <c r="L73" i="69"/>
  <c r="M73" i="69"/>
  <c r="J72" i="69"/>
  <c r="K72" i="69"/>
  <c r="L72" i="69"/>
  <c r="M72" i="69"/>
  <c r="A3" i="65"/>
  <c r="B3" i="65"/>
  <c r="A4" i="65"/>
  <c r="A5" i="65"/>
  <c r="A2" i="65" s="1"/>
  <c r="C2" i="65" s="1"/>
  <c r="A6" i="65"/>
  <c r="A7" i="65"/>
  <c r="A8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B4" i="65"/>
  <c r="J71" i="69"/>
  <c r="A3" i="66"/>
  <c r="B3" i="66" s="1"/>
  <c r="A4" i="66"/>
  <c r="A5" i="66"/>
  <c r="A6" i="66"/>
  <c r="A7" i="66"/>
  <c r="A8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K71" i="69"/>
  <c r="L71" i="69"/>
  <c r="M71" i="69"/>
  <c r="J70" i="69"/>
  <c r="K70" i="69"/>
  <c r="L70" i="69"/>
  <c r="M70" i="69"/>
  <c r="J69" i="69"/>
  <c r="K69" i="69"/>
  <c r="L69" i="69"/>
  <c r="M69" i="69"/>
  <c r="J68" i="69"/>
  <c r="K68" i="69"/>
  <c r="N68" i="69" s="1"/>
  <c r="L68" i="69"/>
  <c r="M68" i="69"/>
  <c r="J67" i="69"/>
  <c r="K67" i="69"/>
  <c r="L67" i="69"/>
  <c r="M67" i="69"/>
  <c r="J66" i="69"/>
  <c r="K66" i="69"/>
  <c r="L66" i="69"/>
  <c r="M66" i="69"/>
  <c r="J65" i="69"/>
  <c r="K65" i="69"/>
  <c r="L65" i="69"/>
  <c r="M65" i="69"/>
  <c r="J64" i="69"/>
  <c r="K64" i="69"/>
  <c r="N64" i="69" s="1"/>
  <c r="L64" i="69"/>
  <c r="M64" i="69"/>
  <c r="J63" i="69"/>
  <c r="K63" i="69"/>
  <c r="L63" i="69"/>
  <c r="M63" i="69"/>
  <c r="J62" i="69"/>
  <c r="K62" i="69"/>
  <c r="L62" i="69"/>
  <c r="M62" i="69"/>
  <c r="J61" i="69"/>
  <c r="K61" i="69"/>
  <c r="L61" i="69"/>
  <c r="M61" i="69"/>
  <c r="J60" i="69"/>
  <c r="K60" i="69"/>
  <c r="B3" i="67"/>
  <c r="B4" i="67"/>
  <c r="B5" i="67"/>
  <c r="B6" i="67"/>
  <c r="B7" i="67"/>
  <c r="B8" i="67"/>
  <c r="B9" i="67"/>
  <c r="B10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A3" i="67"/>
  <c r="A4" i="67"/>
  <c r="A5" i="67"/>
  <c r="A6" i="67"/>
  <c r="A7" i="67"/>
  <c r="A8" i="67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L60" i="69"/>
  <c r="B3" i="68"/>
  <c r="B4" i="68"/>
  <c r="B5" i="68"/>
  <c r="B6" i="68"/>
  <c r="B7" i="68"/>
  <c r="B8" i="68"/>
  <c r="B9" i="68"/>
  <c r="B10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A3" i="68"/>
  <c r="A4" i="68"/>
  <c r="A5" i="68"/>
  <c r="A6" i="68"/>
  <c r="A7" i="68"/>
  <c r="A8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M60" i="69"/>
  <c r="J59" i="69"/>
  <c r="K59" i="69"/>
  <c r="L59" i="69"/>
  <c r="M59" i="69"/>
  <c r="J58" i="69"/>
  <c r="K58" i="69"/>
  <c r="L58" i="69"/>
  <c r="M58" i="69"/>
  <c r="J57" i="69"/>
  <c r="K57" i="69"/>
  <c r="L57" i="69"/>
  <c r="M57" i="69"/>
  <c r="J56" i="69"/>
  <c r="K56" i="69"/>
  <c r="L56" i="69"/>
  <c r="M56" i="69"/>
  <c r="J55" i="69"/>
  <c r="K55" i="69"/>
  <c r="L55" i="69"/>
  <c r="M55" i="69"/>
  <c r="J54" i="69"/>
  <c r="K54" i="69"/>
  <c r="L54" i="69"/>
  <c r="M54" i="69"/>
  <c r="J53" i="69"/>
  <c r="K53" i="69"/>
  <c r="L53" i="69"/>
  <c r="M53" i="69"/>
  <c r="J52" i="69"/>
  <c r="K52" i="69"/>
  <c r="L52" i="69"/>
  <c r="M52" i="69"/>
  <c r="J51" i="69"/>
  <c r="K51" i="69"/>
  <c r="L51" i="69"/>
  <c r="M51" i="69"/>
  <c r="J50" i="69"/>
  <c r="K50" i="69"/>
  <c r="L50" i="69"/>
  <c r="M50" i="69"/>
  <c r="J49" i="69"/>
  <c r="K49" i="69"/>
  <c r="L49" i="69"/>
  <c r="M49" i="69"/>
  <c r="J48" i="69"/>
  <c r="K48" i="69"/>
  <c r="L48" i="69"/>
  <c r="M48" i="69"/>
  <c r="J47" i="69"/>
  <c r="K47" i="69"/>
  <c r="L47" i="69"/>
  <c r="M47" i="69"/>
  <c r="J46" i="69"/>
  <c r="K46" i="69"/>
  <c r="L46" i="69"/>
  <c r="M46" i="69"/>
  <c r="J45" i="69"/>
  <c r="K45" i="69"/>
  <c r="L45" i="69"/>
  <c r="M45" i="69"/>
  <c r="J44" i="69"/>
  <c r="K44" i="69"/>
  <c r="L44" i="69"/>
  <c r="M44" i="69"/>
  <c r="J43" i="69"/>
  <c r="K43" i="69"/>
  <c r="L43" i="69"/>
  <c r="M43" i="69"/>
  <c r="J42" i="69"/>
  <c r="K42" i="69"/>
  <c r="L42" i="69"/>
  <c r="M42" i="69"/>
  <c r="J41" i="69"/>
  <c r="K41" i="69"/>
  <c r="L41" i="69"/>
  <c r="M41" i="69"/>
  <c r="J40" i="69"/>
  <c r="K40" i="69"/>
  <c r="L40" i="69"/>
  <c r="M40" i="69"/>
  <c r="J39" i="69"/>
  <c r="K39" i="69"/>
  <c r="L39" i="69"/>
  <c r="M39" i="69"/>
  <c r="J38" i="69"/>
  <c r="K38" i="69"/>
  <c r="L38" i="69"/>
  <c r="M38" i="69"/>
  <c r="J37" i="69"/>
  <c r="K37" i="69"/>
  <c r="L37" i="69"/>
  <c r="M37" i="69"/>
  <c r="J36" i="69"/>
  <c r="K36" i="69"/>
  <c r="L36" i="69"/>
  <c r="M36" i="69"/>
  <c r="J35" i="69"/>
  <c r="K35" i="69"/>
  <c r="L35" i="69"/>
  <c r="M35" i="69"/>
  <c r="J34" i="69"/>
  <c r="K34" i="69"/>
  <c r="L34" i="69"/>
  <c r="M34" i="69"/>
  <c r="J33" i="69"/>
  <c r="K33" i="69"/>
  <c r="L33" i="69"/>
  <c r="M33" i="69"/>
  <c r="J32" i="69"/>
  <c r="K32" i="69"/>
  <c r="L32" i="69"/>
  <c r="M32" i="69"/>
  <c r="J31" i="69"/>
  <c r="K31" i="69"/>
  <c r="L31" i="69"/>
  <c r="M31" i="69"/>
  <c r="J30" i="69"/>
  <c r="K30" i="69"/>
  <c r="L30" i="69"/>
  <c r="M30" i="69"/>
  <c r="J29" i="69"/>
  <c r="K29" i="69"/>
  <c r="L29" i="69"/>
  <c r="M29" i="69"/>
  <c r="J28" i="69"/>
  <c r="K28" i="69"/>
  <c r="L28" i="69"/>
  <c r="M28" i="69"/>
  <c r="J27" i="69"/>
  <c r="K27" i="69"/>
  <c r="L27" i="69"/>
  <c r="M27" i="69"/>
  <c r="J26" i="69"/>
  <c r="K26" i="69"/>
  <c r="L26" i="69"/>
  <c r="M26" i="69"/>
  <c r="J25" i="69"/>
  <c r="K25" i="69"/>
  <c r="L25" i="69"/>
  <c r="M25" i="69"/>
  <c r="J24" i="69"/>
  <c r="K24" i="69"/>
  <c r="L24" i="69"/>
  <c r="M24" i="69"/>
  <c r="J23" i="69"/>
  <c r="K23" i="69"/>
  <c r="L23" i="69"/>
  <c r="M23" i="69"/>
  <c r="J22" i="69"/>
  <c r="K22" i="69"/>
  <c r="L22" i="69"/>
  <c r="M22" i="69"/>
  <c r="J21" i="69"/>
  <c r="K21" i="69"/>
  <c r="L21" i="69"/>
  <c r="M21" i="69"/>
  <c r="J20" i="69"/>
  <c r="K20" i="69"/>
  <c r="L20" i="69"/>
  <c r="M20" i="69"/>
  <c r="J19" i="69"/>
  <c r="K19" i="69"/>
  <c r="L19" i="69"/>
  <c r="M19" i="69"/>
  <c r="J18" i="69"/>
  <c r="K18" i="69"/>
  <c r="L18" i="69"/>
  <c r="M18" i="69"/>
  <c r="J17" i="69"/>
  <c r="K17" i="69"/>
  <c r="L17" i="69"/>
  <c r="M17" i="69"/>
  <c r="J16" i="69"/>
  <c r="K16" i="69"/>
  <c r="L16" i="69"/>
  <c r="M16" i="69"/>
  <c r="J15" i="69"/>
  <c r="K15" i="69"/>
  <c r="L15" i="69"/>
  <c r="M15" i="69"/>
  <c r="J14" i="69"/>
  <c r="K14" i="69"/>
  <c r="L14" i="69"/>
  <c r="M14" i="69"/>
  <c r="J13" i="69"/>
  <c r="K13" i="69"/>
  <c r="L13" i="69"/>
  <c r="M13" i="69"/>
  <c r="J12" i="69"/>
  <c r="K12" i="69"/>
  <c r="L12" i="69"/>
  <c r="M12" i="69"/>
  <c r="J11" i="69"/>
  <c r="K11" i="69"/>
  <c r="L11" i="69"/>
  <c r="M11" i="69"/>
  <c r="J10" i="69"/>
  <c r="K10" i="69"/>
  <c r="L10" i="69"/>
  <c r="M10" i="69"/>
  <c r="J9" i="69"/>
  <c r="K9" i="69"/>
  <c r="L9" i="69"/>
  <c r="M9" i="69"/>
  <c r="J8" i="69"/>
  <c r="K8" i="69"/>
  <c r="L8" i="69"/>
  <c r="M8" i="69"/>
  <c r="J7" i="69"/>
  <c r="K7" i="69"/>
  <c r="L7" i="69"/>
  <c r="M7" i="69"/>
  <c r="J6" i="69"/>
  <c r="K6" i="69"/>
  <c r="L6" i="69"/>
  <c r="M6" i="69"/>
  <c r="J5" i="69"/>
  <c r="K5" i="69"/>
  <c r="L5" i="69"/>
  <c r="M5" i="69"/>
  <c r="J4" i="69"/>
  <c r="K4" i="69"/>
  <c r="L4" i="69"/>
  <c r="M4" i="69"/>
  <c r="J3" i="69"/>
  <c r="K3" i="69"/>
  <c r="L3" i="69"/>
  <c r="M3" i="69"/>
  <c r="J2" i="69"/>
  <c r="K2" i="69"/>
  <c r="L2" i="69"/>
  <c r="M2" i="69"/>
  <c r="L3" i="59"/>
  <c r="M3" i="59"/>
  <c r="L4" i="59"/>
  <c r="M4" i="59"/>
  <c r="L5" i="59"/>
  <c r="M5" i="59"/>
  <c r="L6" i="59"/>
  <c r="M6" i="59"/>
  <c r="L7" i="59"/>
  <c r="M7" i="59"/>
  <c r="L8" i="59"/>
  <c r="M8" i="59"/>
  <c r="L9" i="59"/>
  <c r="M9" i="59"/>
  <c r="L10" i="59"/>
  <c r="M10" i="59"/>
  <c r="L11" i="59"/>
  <c r="M11" i="59"/>
  <c r="L12" i="59"/>
  <c r="M12" i="59"/>
  <c r="L13" i="59"/>
  <c r="M13" i="59"/>
  <c r="L14" i="59"/>
  <c r="M14" i="59"/>
  <c r="L15" i="59"/>
  <c r="M15" i="59"/>
  <c r="L16" i="59"/>
  <c r="M16" i="59"/>
  <c r="L17" i="59"/>
  <c r="M17" i="59"/>
  <c r="L18" i="59"/>
  <c r="M18" i="59"/>
  <c r="L19" i="59"/>
  <c r="M19" i="59"/>
  <c r="L20" i="59"/>
  <c r="M20" i="59"/>
  <c r="L21" i="59"/>
  <c r="M21" i="59"/>
  <c r="L22" i="59"/>
  <c r="M22" i="59"/>
  <c r="L23" i="59"/>
  <c r="M23" i="59"/>
  <c r="L24" i="59"/>
  <c r="M24" i="59"/>
  <c r="L25" i="59"/>
  <c r="M25" i="59"/>
  <c r="L26" i="59"/>
  <c r="M26" i="59"/>
  <c r="L27" i="59"/>
  <c r="M27" i="59"/>
  <c r="L28" i="59"/>
  <c r="M28" i="59"/>
  <c r="L29" i="59"/>
  <c r="M29" i="59"/>
  <c r="L30" i="59"/>
  <c r="M30" i="59"/>
  <c r="L31" i="59"/>
  <c r="M31" i="59"/>
  <c r="L32" i="59"/>
  <c r="M32" i="59"/>
  <c r="L33" i="59"/>
  <c r="M33" i="59"/>
  <c r="L34" i="59"/>
  <c r="M34" i="59"/>
  <c r="L35" i="59"/>
  <c r="M35" i="59"/>
  <c r="L36" i="59"/>
  <c r="M36" i="59"/>
  <c r="L37" i="59"/>
  <c r="M37" i="59"/>
  <c r="L38" i="59"/>
  <c r="M38" i="59"/>
  <c r="L39" i="59"/>
  <c r="M39" i="59"/>
  <c r="L40" i="59"/>
  <c r="M40" i="59"/>
  <c r="L41" i="59"/>
  <c r="M41" i="59"/>
  <c r="L42" i="59"/>
  <c r="M42" i="59"/>
  <c r="L43" i="59"/>
  <c r="M43" i="59"/>
  <c r="L44" i="59"/>
  <c r="M44" i="59"/>
  <c r="L45" i="59"/>
  <c r="M45" i="59"/>
  <c r="L46" i="59"/>
  <c r="M46" i="59"/>
  <c r="L47" i="59"/>
  <c r="M47" i="59"/>
  <c r="L48" i="59"/>
  <c r="M48" i="59"/>
  <c r="L49" i="59"/>
  <c r="M49" i="59"/>
  <c r="L50" i="59"/>
  <c r="M50" i="59"/>
  <c r="L51" i="59"/>
  <c r="M51" i="59"/>
  <c r="L52" i="59"/>
  <c r="M52" i="59"/>
  <c r="L53" i="59"/>
  <c r="M53" i="59"/>
  <c r="L54" i="59"/>
  <c r="M54" i="59"/>
  <c r="L55" i="59"/>
  <c r="M55" i="59"/>
  <c r="L56" i="59"/>
  <c r="M56" i="59"/>
  <c r="L57" i="59"/>
  <c r="M57" i="59"/>
  <c r="L58" i="59"/>
  <c r="M58" i="59"/>
  <c r="L59" i="59"/>
  <c r="M59" i="59"/>
  <c r="L60" i="59"/>
  <c r="M60" i="59"/>
  <c r="L61" i="59"/>
  <c r="M61" i="59"/>
  <c r="L62" i="59"/>
  <c r="M62" i="59"/>
  <c r="L63" i="59"/>
  <c r="M63" i="59"/>
  <c r="L64" i="59"/>
  <c r="M64" i="59"/>
  <c r="L65" i="59"/>
  <c r="M65" i="59"/>
  <c r="L66" i="59"/>
  <c r="M66" i="59"/>
  <c r="L67" i="59"/>
  <c r="M67" i="59"/>
  <c r="L68" i="59"/>
  <c r="M68" i="59"/>
  <c r="L69" i="59"/>
  <c r="M69" i="59"/>
  <c r="L70" i="59"/>
  <c r="M70" i="59"/>
  <c r="L71" i="59"/>
  <c r="M71" i="59"/>
  <c r="L72" i="59"/>
  <c r="M72" i="59"/>
  <c r="L73" i="59"/>
  <c r="M73" i="59"/>
  <c r="L74" i="59"/>
  <c r="M74" i="59"/>
  <c r="L75" i="59"/>
  <c r="M75" i="59"/>
  <c r="L76" i="59"/>
  <c r="M76" i="59"/>
  <c r="L77" i="59"/>
  <c r="M77" i="59"/>
  <c r="L78" i="59"/>
  <c r="M78" i="59"/>
  <c r="L79" i="59"/>
  <c r="M79" i="59"/>
  <c r="L80" i="59"/>
  <c r="M80" i="59"/>
  <c r="L81" i="59"/>
  <c r="M81" i="59"/>
  <c r="L82" i="59"/>
  <c r="M82" i="59"/>
  <c r="L83" i="59"/>
  <c r="M83" i="59"/>
  <c r="L84" i="59"/>
  <c r="M84" i="59"/>
  <c r="L85" i="59"/>
  <c r="M85" i="59"/>
  <c r="L86" i="59"/>
  <c r="M86" i="59"/>
  <c r="L87" i="59"/>
  <c r="M87" i="59"/>
  <c r="L88" i="59"/>
  <c r="M88" i="59"/>
  <c r="L89" i="59"/>
  <c r="M89" i="59"/>
  <c r="L90" i="59"/>
  <c r="M90" i="59"/>
  <c r="L91" i="59"/>
  <c r="M91" i="59"/>
  <c r="L92" i="59"/>
  <c r="M92" i="59"/>
  <c r="L93" i="59"/>
  <c r="M93" i="59"/>
  <c r="L94" i="59"/>
  <c r="M94" i="59"/>
  <c r="L95" i="59"/>
  <c r="M95" i="59"/>
  <c r="L96" i="59"/>
  <c r="M96" i="59"/>
  <c r="L97" i="59"/>
  <c r="M97" i="59"/>
  <c r="L98" i="59"/>
  <c r="M98" i="59"/>
  <c r="L99" i="59"/>
  <c r="M99" i="59"/>
  <c r="L100" i="59"/>
  <c r="M100" i="59"/>
  <c r="L101" i="59"/>
  <c r="M101" i="59"/>
  <c r="L102" i="59"/>
  <c r="M102" i="59"/>
  <c r="M2" i="59"/>
  <c r="L2" i="59"/>
  <c r="B3" i="58"/>
  <c r="B4" i="58"/>
  <c r="B5" i="58"/>
  <c r="B6" i="58"/>
  <c r="B7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A3" i="58"/>
  <c r="A4" i="58"/>
  <c r="A2" i="58" s="1"/>
  <c r="B2" i="58" s="1"/>
  <c r="A5" i="58"/>
  <c r="A6" i="58"/>
  <c r="A7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B3" i="57"/>
  <c r="B4" i="57"/>
  <c r="B5" i="57"/>
  <c r="B6" i="57"/>
  <c r="B7" i="57"/>
  <c r="B8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A3" i="57"/>
  <c r="A4" i="57"/>
  <c r="A5" i="57"/>
  <c r="A6" i="57"/>
  <c r="A7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L3" i="53"/>
  <c r="M3" i="53"/>
  <c r="L4" i="53"/>
  <c r="M4" i="53"/>
  <c r="L5" i="53"/>
  <c r="M5" i="53"/>
  <c r="L6" i="53"/>
  <c r="M6" i="53"/>
  <c r="L7" i="53"/>
  <c r="M7" i="53"/>
  <c r="L8" i="53"/>
  <c r="M8" i="53"/>
  <c r="L9" i="53"/>
  <c r="M9" i="53"/>
  <c r="L10" i="53"/>
  <c r="M10" i="53"/>
  <c r="L11" i="53"/>
  <c r="M11" i="53"/>
  <c r="L12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L19" i="53"/>
  <c r="M19" i="53"/>
  <c r="L20" i="53"/>
  <c r="M20" i="53"/>
  <c r="L21" i="53"/>
  <c r="M21" i="53"/>
  <c r="L22" i="53"/>
  <c r="M22" i="53"/>
  <c r="L23" i="53"/>
  <c r="M23" i="53"/>
  <c r="L24" i="53"/>
  <c r="M24" i="53"/>
  <c r="L25" i="53"/>
  <c r="M25" i="53"/>
  <c r="L26" i="53"/>
  <c r="M26" i="53"/>
  <c r="L27" i="53"/>
  <c r="M27" i="53"/>
  <c r="L28" i="53"/>
  <c r="M28" i="53"/>
  <c r="L29" i="53"/>
  <c r="M29" i="53"/>
  <c r="L30" i="53"/>
  <c r="M30" i="53"/>
  <c r="L31" i="53"/>
  <c r="M31" i="53"/>
  <c r="L32" i="53"/>
  <c r="M32" i="53"/>
  <c r="L33" i="53"/>
  <c r="M33" i="53"/>
  <c r="L34" i="53"/>
  <c r="M34" i="53"/>
  <c r="L35" i="53"/>
  <c r="M35" i="53"/>
  <c r="L36" i="53"/>
  <c r="M36" i="53"/>
  <c r="L37" i="53"/>
  <c r="M37" i="53"/>
  <c r="L38" i="53"/>
  <c r="M38" i="53"/>
  <c r="L39" i="53"/>
  <c r="M39" i="53"/>
  <c r="L40" i="53"/>
  <c r="M40" i="53"/>
  <c r="L41" i="53"/>
  <c r="M41" i="53"/>
  <c r="L42" i="53"/>
  <c r="M42" i="53"/>
  <c r="L43" i="53"/>
  <c r="M43" i="53"/>
  <c r="L44" i="53"/>
  <c r="M44" i="53"/>
  <c r="L45" i="53"/>
  <c r="M45" i="53"/>
  <c r="L46" i="53"/>
  <c r="M46" i="53"/>
  <c r="L47" i="53"/>
  <c r="M47" i="53"/>
  <c r="L48" i="53"/>
  <c r="M48" i="53"/>
  <c r="L49" i="53"/>
  <c r="M49" i="53"/>
  <c r="L50" i="53"/>
  <c r="M50" i="53"/>
  <c r="L51" i="53"/>
  <c r="M51" i="53"/>
  <c r="L52" i="53"/>
  <c r="M52" i="53"/>
  <c r="L53" i="53"/>
  <c r="M53" i="53"/>
  <c r="L54" i="53"/>
  <c r="M54" i="53"/>
  <c r="L55" i="53"/>
  <c r="M55" i="53"/>
  <c r="L56" i="53"/>
  <c r="M56" i="53"/>
  <c r="L57" i="53"/>
  <c r="M57" i="53"/>
  <c r="L58" i="53"/>
  <c r="M58" i="53"/>
  <c r="L59" i="53"/>
  <c r="M59" i="53"/>
  <c r="L60" i="53"/>
  <c r="M60" i="53"/>
  <c r="L61" i="53"/>
  <c r="M61" i="53"/>
  <c r="L62" i="53"/>
  <c r="M62" i="53"/>
  <c r="L63" i="53"/>
  <c r="M63" i="53"/>
  <c r="L64" i="53"/>
  <c r="M64" i="53"/>
  <c r="L65" i="53"/>
  <c r="M65" i="53"/>
  <c r="L66" i="53"/>
  <c r="M66" i="53"/>
  <c r="L67" i="53"/>
  <c r="M67" i="53"/>
  <c r="L68" i="53"/>
  <c r="M68" i="53"/>
  <c r="L69" i="53"/>
  <c r="M69" i="53"/>
  <c r="L70" i="53"/>
  <c r="M70" i="53"/>
  <c r="L71" i="53"/>
  <c r="M71" i="53"/>
  <c r="L72" i="53"/>
  <c r="M72" i="53"/>
  <c r="L73" i="53"/>
  <c r="M73" i="53"/>
  <c r="L74" i="53"/>
  <c r="M74" i="53"/>
  <c r="L75" i="53"/>
  <c r="M75" i="53"/>
  <c r="L76" i="53"/>
  <c r="M76" i="53"/>
  <c r="L77" i="53"/>
  <c r="M77" i="53"/>
  <c r="L78" i="53"/>
  <c r="M78" i="53"/>
  <c r="L79" i="53"/>
  <c r="M79" i="53"/>
  <c r="L80" i="53"/>
  <c r="M80" i="53"/>
  <c r="L81" i="53"/>
  <c r="M81" i="53"/>
  <c r="L82" i="53"/>
  <c r="M82" i="53"/>
  <c r="L83" i="53"/>
  <c r="M83" i="53"/>
  <c r="L84" i="53"/>
  <c r="M84" i="53"/>
  <c r="L85" i="53"/>
  <c r="M85" i="53"/>
  <c r="L86" i="53"/>
  <c r="M86" i="53"/>
  <c r="L87" i="53"/>
  <c r="M87" i="53"/>
  <c r="L88" i="53"/>
  <c r="M88" i="53"/>
  <c r="L89" i="53"/>
  <c r="M89" i="53"/>
  <c r="L90" i="53"/>
  <c r="M90" i="53"/>
  <c r="L91" i="53"/>
  <c r="M91" i="53"/>
  <c r="L92" i="53"/>
  <c r="M92" i="53"/>
  <c r="L93" i="53"/>
  <c r="M93" i="53"/>
  <c r="L94" i="53"/>
  <c r="M94" i="53"/>
  <c r="L95" i="53"/>
  <c r="M95" i="53"/>
  <c r="L96" i="53"/>
  <c r="M96" i="53"/>
  <c r="L97" i="53"/>
  <c r="M97" i="53"/>
  <c r="L98" i="53"/>
  <c r="M98" i="53"/>
  <c r="L99" i="53"/>
  <c r="M99" i="53"/>
  <c r="L100" i="53"/>
  <c r="M100" i="53"/>
  <c r="L101" i="53"/>
  <c r="M101" i="53"/>
  <c r="L102" i="53"/>
  <c r="M102" i="53"/>
  <c r="M2" i="53"/>
  <c r="L2" i="53"/>
  <c r="B3" i="52"/>
  <c r="B4" i="52"/>
  <c r="B5" i="52"/>
  <c r="B6" i="52"/>
  <c r="B7" i="52"/>
  <c r="B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3" i="52"/>
  <c r="A4" i="52"/>
  <c r="A5" i="52"/>
  <c r="A6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B3" i="51"/>
  <c r="B4" i="51"/>
  <c r="B5" i="51"/>
  <c r="B6" i="51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3" i="51"/>
  <c r="A4" i="51"/>
  <c r="A5" i="51"/>
  <c r="A6" i="51"/>
  <c r="A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J3" i="13"/>
  <c r="K3" i="13"/>
  <c r="L3" i="13"/>
  <c r="M3" i="13"/>
  <c r="J4" i="13"/>
  <c r="K4" i="13"/>
  <c r="L4" i="13"/>
  <c r="M4" i="13"/>
  <c r="J5" i="13"/>
  <c r="K5" i="13"/>
  <c r="L5" i="13"/>
  <c r="M5" i="13"/>
  <c r="J6" i="13"/>
  <c r="K6" i="13"/>
  <c r="L6" i="13"/>
  <c r="M6" i="13"/>
  <c r="J7" i="13"/>
  <c r="K7" i="13"/>
  <c r="L7" i="13"/>
  <c r="M7" i="13"/>
  <c r="J8" i="13"/>
  <c r="K8" i="13"/>
  <c r="L8" i="13"/>
  <c r="M8" i="13"/>
  <c r="J9" i="13"/>
  <c r="K9" i="13"/>
  <c r="L9" i="13"/>
  <c r="M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J22" i="13"/>
  <c r="K22" i="13"/>
  <c r="L22" i="13"/>
  <c r="M22" i="13"/>
  <c r="J23" i="13"/>
  <c r="K23" i="13"/>
  <c r="L23" i="13"/>
  <c r="M23" i="13"/>
  <c r="J24" i="13"/>
  <c r="K24" i="13"/>
  <c r="L24" i="13"/>
  <c r="M24" i="13"/>
  <c r="J25" i="13"/>
  <c r="K25" i="13"/>
  <c r="L25" i="13"/>
  <c r="M25" i="13"/>
  <c r="J26" i="13"/>
  <c r="K26" i="13"/>
  <c r="L26" i="13"/>
  <c r="M26" i="13"/>
  <c r="J27" i="13"/>
  <c r="K27" i="13"/>
  <c r="L27" i="13"/>
  <c r="M27" i="13"/>
  <c r="J28" i="13"/>
  <c r="K28" i="13"/>
  <c r="L28" i="13"/>
  <c r="M28" i="13"/>
  <c r="J29" i="13"/>
  <c r="K29" i="13"/>
  <c r="L29" i="13"/>
  <c r="M29" i="13"/>
  <c r="J30" i="13"/>
  <c r="K30" i="13"/>
  <c r="L30" i="13"/>
  <c r="M30" i="13"/>
  <c r="J31" i="13"/>
  <c r="K31" i="13"/>
  <c r="L31" i="13"/>
  <c r="M31" i="13"/>
  <c r="J32" i="13"/>
  <c r="K32" i="13"/>
  <c r="L32" i="13"/>
  <c r="M32" i="13"/>
  <c r="J33" i="13"/>
  <c r="K33" i="13"/>
  <c r="L33" i="13"/>
  <c r="M33" i="13"/>
  <c r="J34" i="13"/>
  <c r="K34" i="13"/>
  <c r="L34" i="13"/>
  <c r="M34" i="13"/>
  <c r="J35" i="13"/>
  <c r="K35" i="13"/>
  <c r="L35" i="13"/>
  <c r="M35" i="13"/>
  <c r="J36" i="13"/>
  <c r="K36" i="13"/>
  <c r="L36" i="13"/>
  <c r="M36" i="13"/>
  <c r="J37" i="13"/>
  <c r="K37" i="13"/>
  <c r="L37" i="13"/>
  <c r="M37" i="13"/>
  <c r="J38" i="13"/>
  <c r="K38" i="13"/>
  <c r="L38" i="13"/>
  <c r="M38" i="13"/>
  <c r="J39" i="13"/>
  <c r="K39" i="13"/>
  <c r="L39" i="13"/>
  <c r="M39" i="13"/>
  <c r="J40" i="13"/>
  <c r="K40" i="13"/>
  <c r="L40" i="13"/>
  <c r="M40" i="13"/>
  <c r="J41" i="13"/>
  <c r="K41" i="13"/>
  <c r="L41" i="13"/>
  <c r="M41" i="13"/>
  <c r="J42" i="13"/>
  <c r="K42" i="13"/>
  <c r="L42" i="13"/>
  <c r="M42" i="13"/>
  <c r="J43" i="13"/>
  <c r="K43" i="13"/>
  <c r="L43" i="13"/>
  <c r="M43" i="13"/>
  <c r="J44" i="13"/>
  <c r="K44" i="13"/>
  <c r="L44" i="13"/>
  <c r="M44" i="13"/>
  <c r="J45" i="13"/>
  <c r="K45" i="13"/>
  <c r="L45" i="13"/>
  <c r="M45" i="13"/>
  <c r="J46" i="13"/>
  <c r="K46" i="13"/>
  <c r="L46" i="13"/>
  <c r="M46" i="13"/>
  <c r="J47" i="13"/>
  <c r="K47" i="13"/>
  <c r="L47" i="13"/>
  <c r="M47" i="13"/>
  <c r="J48" i="13"/>
  <c r="K48" i="13"/>
  <c r="L48" i="13"/>
  <c r="M48" i="13"/>
  <c r="J49" i="13"/>
  <c r="K49" i="13"/>
  <c r="L49" i="13"/>
  <c r="M49" i="13"/>
  <c r="J50" i="13"/>
  <c r="K50" i="13"/>
  <c r="L50" i="13"/>
  <c r="M50" i="13"/>
  <c r="J51" i="13"/>
  <c r="K51" i="13"/>
  <c r="L51" i="13"/>
  <c r="M51" i="13"/>
  <c r="J52" i="13"/>
  <c r="K52" i="13"/>
  <c r="L52" i="13"/>
  <c r="M52" i="13"/>
  <c r="J53" i="13"/>
  <c r="K53" i="13"/>
  <c r="L53" i="13"/>
  <c r="M53" i="13"/>
  <c r="J54" i="13"/>
  <c r="K54" i="13"/>
  <c r="L54" i="13"/>
  <c r="M54" i="13"/>
  <c r="J55" i="13"/>
  <c r="K55" i="13"/>
  <c r="L55" i="13"/>
  <c r="M55" i="13"/>
  <c r="J56" i="13"/>
  <c r="K56" i="13"/>
  <c r="L56" i="13"/>
  <c r="M56" i="13"/>
  <c r="J57" i="13"/>
  <c r="K57" i="13"/>
  <c r="L57" i="13"/>
  <c r="M57" i="13"/>
  <c r="J58" i="13"/>
  <c r="K58" i="13"/>
  <c r="L58" i="13"/>
  <c r="M58" i="13"/>
  <c r="J59" i="13"/>
  <c r="K59" i="13"/>
  <c r="L59" i="13"/>
  <c r="M59" i="13"/>
  <c r="J60" i="13"/>
  <c r="K60" i="13"/>
  <c r="L60" i="13"/>
  <c r="M60" i="13"/>
  <c r="J61" i="13"/>
  <c r="K61" i="13"/>
  <c r="L61" i="13"/>
  <c r="M61" i="13"/>
  <c r="J62" i="13"/>
  <c r="K62" i="13"/>
  <c r="L62" i="13"/>
  <c r="M62" i="13"/>
  <c r="J63" i="13"/>
  <c r="K63" i="13"/>
  <c r="L63" i="13"/>
  <c r="M63" i="13"/>
  <c r="J64" i="13"/>
  <c r="K64" i="13"/>
  <c r="L64" i="13"/>
  <c r="M64" i="13"/>
  <c r="J65" i="13"/>
  <c r="K65" i="13"/>
  <c r="L65" i="13"/>
  <c r="M65" i="13"/>
  <c r="J66" i="13"/>
  <c r="K66" i="13"/>
  <c r="L66" i="13"/>
  <c r="M66" i="13"/>
  <c r="J67" i="13"/>
  <c r="K67" i="13"/>
  <c r="L67" i="13"/>
  <c r="M67" i="13"/>
  <c r="J68" i="13"/>
  <c r="K68" i="13"/>
  <c r="L68" i="13"/>
  <c r="M68" i="13"/>
  <c r="J69" i="13"/>
  <c r="K69" i="13"/>
  <c r="L69" i="13"/>
  <c r="M69" i="13"/>
  <c r="J70" i="13"/>
  <c r="K70" i="13"/>
  <c r="L70" i="13"/>
  <c r="M70" i="13"/>
  <c r="J71" i="13"/>
  <c r="K71" i="13"/>
  <c r="L71" i="13"/>
  <c r="M71" i="13"/>
  <c r="J72" i="13"/>
  <c r="K72" i="13"/>
  <c r="L72" i="13"/>
  <c r="M72" i="13"/>
  <c r="J73" i="13"/>
  <c r="K73" i="13"/>
  <c r="L73" i="13"/>
  <c r="M73" i="13"/>
  <c r="J74" i="13"/>
  <c r="K74" i="13"/>
  <c r="L74" i="13"/>
  <c r="M74" i="13"/>
  <c r="J75" i="13"/>
  <c r="K75" i="13"/>
  <c r="L75" i="13"/>
  <c r="M75" i="13"/>
  <c r="J76" i="13"/>
  <c r="K76" i="13"/>
  <c r="L76" i="13"/>
  <c r="M76" i="13"/>
  <c r="J77" i="13"/>
  <c r="K77" i="13"/>
  <c r="L77" i="13"/>
  <c r="M77" i="13"/>
  <c r="J78" i="13"/>
  <c r="K78" i="13"/>
  <c r="L78" i="13"/>
  <c r="M78" i="13"/>
  <c r="J79" i="13"/>
  <c r="K79" i="13"/>
  <c r="L79" i="13"/>
  <c r="M79" i="13"/>
  <c r="J80" i="13"/>
  <c r="K80" i="13"/>
  <c r="L80" i="13"/>
  <c r="M80" i="13"/>
  <c r="J81" i="13"/>
  <c r="K81" i="13"/>
  <c r="L81" i="13"/>
  <c r="M81" i="13"/>
  <c r="J82" i="13"/>
  <c r="K82" i="13"/>
  <c r="L82" i="13"/>
  <c r="M82" i="13"/>
  <c r="J83" i="13"/>
  <c r="K83" i="13"/>
  <c r="L83" i="13"/>
  <c r="M83" i="13"/>
  <c r="J84" i="13"/>
  <c r="K84" i="13"/>
  <c r="L84" i="13"/>
  <c r="M84" i="13"/>
  <c r="J85" i="13"/>
  <c r="K85" i="13"/>
  <c r="L85" i="13"/>
  <c r="M85" i="13"/>
  <c r="J86" i="13"/>
  <c r="K86" i="13"/>
  <c r="L86" i="13"/>
  <c r="M86" i="13"/>
  <c r="J87" i="13"/>
  <c r="K87" i="13"/>
  <c r="L87" i="13"/>
  <c r="M87" i="13"/>
  <c r="J88" i="13"/>
  <c r="K88" i="13"/>
  <c r="L88" i="13"/>
  <c r="M88" i="13"/>
  <c r="J89" i="13"/>
  <c r="K89" i="13"/>
  <c r="L89" i="13"/>
  <c r="M89" i="13"/>
  <c r="J90" i="13"/>
  <c r="K90" i="13"/>
  <c r="L90" i="13"/>
  <c r="M90" i="13"/>
  <c r="J91" i="13"/>
  <c r="K91" i="13"/>
  <c r="L91" i="13"/>
  <c r="M91" i="13"/>
  <c r="J92" i="13"/>
  <c r="K92" i="13"/>
  <c r="L92" i="13"/>
  <c r="M92" i="13"/>
  <c r="J93" i="13"/>
  <c r="K93" i="13"/>
  <c r="L93" i="13"/>
  <c r="M93" i="13"/>
  <c r="J94" i="13"/>
  <c r="K94" i="13"/>
  <c r="L94" i="13"/>
  <c r="M94" i="13"/>
  <c r="J95" i="13"/>
  <c r="K95" i="13"/>
  <c r="L95" i="13"/>
  <c r="M95" i="13"/>
  <c r="J96" i="13"/>
  <c r="K96" i="13"/>
  <c r="L96" i="13"/>
  <c r="M96" i="13"/>
  <c r="J97" i="13"/>
  <c r="K97" i="13"/>
  <c r="L97" i="13"/>
  <c r="M97" i="13"/>
  <c r="J98" i="13"/>
  <c r="K98" i="13"/>
  <c r="L98" i="13"/>
  <c r="M98" i="13"/>
  <c r="J99" i="13"/>
  <c r="K99" i="13"/>
  <c r="L99" i="13"/>
  <c r="M99" i="13"/>
  <c r="J100" i="13"/>
  <c r="K100" i="13"/>
  <c r="L100" i="13"/>
  <c r="M100" i="13"/>
  <c r="J101" i="13"/>
  <c r="K101" i="13"/>
  <c r="L101" i="13"/>
  <c r="M101" i="13"/>
  <c r="J102" i="13"/>
  <c r="K102" i="13"/>
  <c r="L102" i="13"/>
  <c r="M102" i="13"/>
  <c r="M2" i="13"/>
  <c r="L2" i="13"/>
  <c r="K2" i="13"/>
  <c r="J2" i="13"/>
  <c r="A3" i="39"/>
  <c r="B3" i="39" s="1"/>
  <c r="B4" i="39" s="1"/>
  <c r="B5" i="39" s="1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B3" i="41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3" i="41"/>
  <c r="A4" i="41"/>
  <c r="A5" i="41"/>
  <c r="A6" i="41"/>
  <c r="A7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B3" i="40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A3" i="40"/>
  <c r="A4" i="40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92" i="40"/>
  <c r="A93" i="40"/>
  <c r="A94" i="40"/>
  <c r="A95" i="40"/>
  <c r="A96" i="40"/>
  <c r="A97" i="40"/>
  <c r="A98" i="40"/>
  <c r="A99" i="40"/>
  <c r="A100" i="40"/>
  <c r="A101" i="40"/>
  <c r="A102" i="40"/>
  <c r="A99" i="39"/>
  <c r="A100" i="39"/>
  <c r="A101" i="39"/>
  <c r="A102" i="39"/>
  <c r="A7" i="23"/>
  <c r="A3" i="23"/>
  <c r="A4" i="23"/>
  <c r="A5" i="23"/>
  <c r="A6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B3" i="23"/>
  <c r="B4" i="23" s="1"/>
  <c r="A2" i="9"/>
  <c r="A1" i="9"/>
  <c r="A2" i="8"/>
  <c r="A1" i="8"/>
  <c r="J4" i="7"/>
  <c r="J4" i="8" s="1"/>
  <c r="K4" i="7"/>
  <c r="K4" i="8"/>
  <c r="L4" i="7"/>
  <c r="M4" i="7"/>
  <c r="M4" i="8" s="1"/>
  <c r="N4" i="7"/>
  <c r="N4" i="8"/>
  <c r="O4" i="7"/>
  <c r="O4" i="8" s="1"/>
  <c r="P4" i="7"/>
  <c r="Q4" i="7"/>
  <c r="Q4" i="8"/>
  <c r="R4" i="7"/>
  <c r="R4" i="8"/>
  <c r="S4" i="7"/>
  <c r="S4" i="8"/>
  <c r="T4" i="7"/>
  <c r="U4" i="7"/>
  <c r="U4" i="8"/>
  <c r="V4" i="7"/>
  <c r="V4" i="8" s="1"/>
  <c r="W4" i="7"/>
  <c r="W4" i="8"/>
  <c r="X4" i="7"/>
  <c r="X4" i="8" s="1"/>
  <c r="Y4" i="7"/>
  <c r="Y4" i="8"/>
  <c r="Z4" i="7"/>
  <c r="Z4" i="8"/>
  <c r="AA4" i="7"/>
  <c r="AA4" i="8"/>
  <c r="AB4" i="7"/>
  <c r="AC4" i="7"/>
  <c r="AC4" i="8" s="1"/>
  <c r="AD4" i="7"/>
  <c r="AD4" i="8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Z2" i="8"/>
  <c r="Z2" i="3"/>
  <c r="Z2" i="7" s="1"/>
  <c r="Z2" i="1"/>
  <c r="A1" i="2"/>
  <c r="A1" i="3"/>
  <c r="A1" i="1"/>
  <c r="A2" i="1"/>
  <c r="A2" i="3"/>
  <c r="A2" i="2"/>
  <c r="Z2" i="9"/>
  <c r="AD4" i="9"/>
  <c r="N4" i="9"/>
  <c r="R4" i="9"/>
  <c r="Z4" i="9"/>
  <c r="J4" i="9"/>
  <c r="AB4" i="8"/>
  <c r="T4" i="8"/>
  <c r="P4" i="8"/>
  <c r="L4" i="8"/>
  <c r="Y4" i="9"/>
  <c r="U4" i="9"/>
  <c r="Q4" i="9"/>
  <c r="M4" i="9"/>
  <c r="AA4" i="9"/>
  <c r="W4" i="9"/>
  <c r="S4" i="9"/>
  <c r="K4" i="9"/>
  <c r="AB4" i="9"/>
  <c r="X4" i="9"/>
  <c r="T4" i="9"/>
  <c r="P4" i="9"/>
  <c r="L4" i="9"/>
  <c r="N41" i="69" l="1"/>
  <c r="N45" i="69"/>
  <c r="N53" i="75"/>
  <c r="N55" i="75"/>
  <c r="N57" i="75"/>
  <c r="N54" i="75"/>
  <c r="N56" i="75"/>
  <c r="N80" i="75"/>
  <c r="N82" i="75"/>
  <c r="N84" i="75"/>
  <c r="N23" i="75"/>
  <c r="N27" i="75"/>
  <c r="N3" i="75"/>
  <c r="N5" i="75"/>
  <c r="N7" i="75"/>
  <c r="N11" i="75"/>
  <c r="N13" i="75"/>
  <c r="N15" i="75"/>
  <c r="N17" i="75"/>
  <c r="N35" i="75"/>
  <c r="N37" i="75"/>
  <c r="N39" i="75"/>
  <c r="N41" i="75"/>
  <c r="N43" i="75"/>
  <c r="N45" i="75"/>
  <c r="N47" i="75"/>
  <c r="N65" i="75"/>
  <c r="N71" i="75"/>
  <c r="N73" i="75"/>
  <c r="N75" i="75"/>
  <c r="N88" i="75"/>
  <c r="N90" i="75"/>
  <c r="N92" i="75"/>
  <c r="N100" i="75"/>
  <c r="N102" i="75"/>
  <c r="N2" i="75"/>
  <c r="N4" i="75"/>
  <c r="N6" i="75"/>
  <c r="N10" i="75"/>
  <c r="N12" i="75"/>
  <c r="N14" i="75"/>
  <c r="N16" i="75"/>
  <c r="N34" i="75"/>
  <c r="N36" i="75"/>
  <c r="N40" i="75"/>
  <c r="N42" i="75"/>
  <c r="N44" i="75"/>
  <c r="N46" i="75"/>
  <c r="N64" i="75"/>
  <c r="N66" i="75"/>
  <c r="N68" i="75"/>
  <c r="N72" i="75"/>
  <c r="N74" i="75"/>
  <c r="N93" i="75"/>
  <c r="N95" i="75"/>
  <c r="N101" i="59"/>
  <c r="N99" i="59"/>
  <c r="N97" i="59"/>
  <c r="N95" i="59"/>
  <c r="N93" i="59"/>
  <c r="N91" i="59"/>
  <c r="N89" i="59"/>
  <c r="N87" i="59"/>
  <c r="N85" i="59"/>
  <c r="N83" i="59"/>
  <c r="N81" i="59"/>
  <c r="N79" i="59"/>
  <c r="N3" i="59"/>
  <c r="N101" i="53"/>
  <c r="N99" i="53"/>
  <c r="N97" i="53"/>
  <c r="N95" i="53"/>
  <c r="N93" i="53"/>
  <c r="N91" i="53"/>
  <c r="N89" i="53"/>
  <c r="N87" i="53"/>
  <c r="N85" i="53"/>
  <c r="N83" i="53"/>
  <c r="N81" i="53"/>
  <c r="N79" i="53"/>
  <c r="N77" i="53"/>
  <c r="N75" i="53"/>
  <c r="N73" i="53"/>
  <c r="N71" i="53"/>
  <c r="N69" i="53"/>
  <c r="N67" i="53"/>
  <c r="N65" i="53"/>
  <c r="N63" i="53"/>
  <c r="N61" i="53"/>
  <c r="N59" i="53"/>
  <c r="N57" i="53"/>
  <c r="N55" i="53"/>
  <c r="N53" i="53"/>
  <c r="N51" i="53"/>
  <c r="N49" i="53"/>
  <c r="N47" i="53"/>
  <c r="N45" i="53"/>
  <c r="N43" i="53"/>
  <c r="N41" i="53"/>
  <c r="N39" i="53"/>
  <c r="N37" i="53"/>
  <c r="N35" i="53"/>
  <c r="N33" i="53"/>
  <c r="N31" i="53"/>
  <c r="N29" i="53"/>
  <c r="N27" i="53"/>
  <c r="N25" i="53"/>
  <c r="N23" i="53"/>
  <c r="N21" i="53"/>
  <c r="N19" i="53"/>
  <c r="N17" i="53"/>
  <c r="N15" i="53"/>
  <c r="N13" i="53"/>
  <c r="N11" i="53"/>
  <c r="N9" i="53"/>
  <c r="N7" i="53"/>
  <c r="N5" i="53"/>
  <c r="N3" i="53"/>
  <c r="A2" i="52"/>
  <c r="B2" i="52" s="1"/>
  <c r="I43" i="52" s="1"/>
  <c r="N9" i="69"/>
  <c r="N102" i="69"/>
  <c r="N13" i="69"/>
  <c r="N17" i="69"/>
  <c r="N21" i="69"/>
  <c r="N29" i="69"/>
  <c r="N33" i="69"/>
  <c r="N37" i="69"/>
  <c r="A2" i="68"/>
  <c r="B2" i="68" s="1"/>
  <c r="I45" i="68" s="1"/>
  <c r="N44" i="13"/>
  <c r="N34" i="13"/>
  <c r="N28" i="13"/>
  <c r="N18" i="13"/>
  <c r="N12" i="13"/>
  <c r="A2" i="41"/>
  <c r="B2" i="41" s="1"/>
  <c r="I100" i="41" s="1"/>
  <c r="N76" i="13"/>
  <c r="N50" i="13"/>
  <c r="O4" i="9"/>
  <c r="AC4" i="9"/>
  <c r="V4" i="9"/>
  <c r="A2" i="23"/>
  <c r="C2" i="23" s="1"/>
  <c r="I16" i="41"/>
  <c r="I51" i="41"/>
  <c r="I54" i="41"/>
  <c r="I26" i="41"/>
  <c r="I6" i="41"/>
  <c r="I93" i="41"/>
  <c r="I89" i="41"/>
  <c r="I61" i="41"/>
  <c r="I57" i="41"/>
  <c r="I41" i="41"/>
  <c r="I25" i="41"/>
  <c r="I9" i="41"/>
  <c r="C4" i="23"/>
  <c r="D4" i="23" s="1"/>
  <c r="B5" i="23"/>
  <c r="N98" i="13"/>
  <c r="N92" i="13"/>
  <c r="N82" i="13"/>
  <c r="A2" i="39"/>
  <c r="C2" i="39" s="1"/>
  <c r="N102" i="13"/>
  <c r="N101" i="13"/>
  <c r="N100" i="13"/>
  <c r="N99" i="13"/>
  <c r="N97" i="13"/>
  <c r="N96" i="13"/>
  <c r="N95" i="13"/>
  <c r="N94" i="13"/>
  <c r="N93" i="13"/>
  <c r="N66" i="13"/>
  <c r="N60" i="13"/>
  <c r="I99" i="58"/>
  <c r="I95" i="58"/>
  <c r="I91" i="58"/>
  <c r="I87" i="58"/>
  <c r="I83" i="58"/>
  <c r="I79" i="58"/>
  <c r="I75" i="58"/>
  <c r="I71" i="58"/>
  <c r="I67" i="58"/>
  <c r="I63" i="58"/>
  <c r="I59" i="58"/>
  <c r="I55" i="58"/>
  <c r="I51" i="58"/>
  <c r="I47" i="58"/>
  <c r="I43" i="58"/>
  <c r="I39" i="58"/>
  <c r="I35" i="58"/>
  <c r="I31" i="58"/>
  <c r="I27" i="58"/>
  <c r="I23" i="58"/>
  <c r="I19" i="58"/>
  <c r="I15" i="58"/>
  <c r="I11" i="58"/>
  <c r="I7" i="58"/>
  <c r="I3" i="58"/>
  <c r="I102" i="58"/>
  <c r="I98" i="58"/>
  <c r="I94" i="58"/>
  <c r="I90" i="58"/>
  <c r="I86" i="58"/>
  <c r="I82" i="58"/>
  <c r="I78" i="58"/>
  <c r="I74" i="58"/>
  <c r="I70" i="58"/>
  <c r="I66" i="58"/>
  <c r="I62" i="58"/>
  <c r="I58" i="58"/>
  <c r="I54" i="58"/>
  <c r="I50" i="58"/>
  <c r="I46" i="58"/>
  <c r="I42" i="58"/>
  <c r="I38" i="58"/>
  <c r="I34" i="58"/>
  <c r="I30" i="58"/>
  <c r="I26" i="58"/>
  <c r="I22" i="58"/>
  <c r="I18" i="58"/>
  <c r="I14" i="58"/>
  <c r="I10" i="58"/>
  <c r="I6" i="58"/>
  <c r="I101" i="58"/>
  <c r="I97" i="58"/>
  <c r="I93" i="58"/>
  <c r="I89" i="58"/>
  <c r="I85" i="58"/>
  <c r="I81" i="58"/>
  <c r="I77" i="58"/>
  <c r="I73" i="58"/>
  <c r="I69" i="58"/>
  <c r="I65" i="58"/>
  <c r="I61" i="58"/>
  <c r="I57" i="58"/>
  <c r="I53" i="58"/>
  <c r="I49" i="58"/>
  <c r="I45" i="58"/>
  <c r="I41" i="58"/>
  <c r="I37" i="58"/>
  <c r="I33" i="58"/>
  <c r="I29" i="58"/>
  <c r="I25" i="58"/>
  <c r="I21" i="58"/>
  <c r="I17" i="58"/>
  <c r="I13" i="58"/>
  <c r="I9" i="58"/>
  <c r="I5" i="58"/>
  <c r="I100" i="58"/>
  <c r="I96" i="58"/>
  <c r="I92" i="58"/>
  <c r="I88" i="58"/>
  <c r="I84" i="58"/>
  <c r="I80" i="58"/>
  <c r="I76" i="58"/>
  <c r="I72" i="58"/>
  <c r="I68" i="58"/>
  <c r="I64" i="58"/>
  <c r="I60" i="58"/>
  <c r="I56" i="58"/>
  <c r="I52" i="58"/>
  <c r="I48" i="58"/>
  <c r="I44" i="58"/>
  <c r="I40" i="58"/>
  <c r="I36" i="58"/>
  <c r="I32" i="58"/>
  <c r="I28" i="58"/>
  <c r="I24" i="58"/>
  <c r="I20" i="58"/>
  <c r="I16" i="58"/>
  <c r="I12" i="58"/>
  <c r="I8" i="58"/>
  <c r="I4" i="58"/>
  <c r="N49" i="13"/>
  <c r="N48" i="13"/>
  <c r="N47" i="13"/>
  <c r="N46" i="13"/>
  <c r="N45" i="13"/>
  <c r="N43" i="13"/>
  <c r="N42" i="13"/>
  <c r="N41" i="13"/>
  <c r="N40" i="13"/>
  <c r="N39" i="13"/>
  <c r="N38" i="13"/>
  <c r="N37" i="13"/>
  <c r="N36" i="13"/>
  <c r="N35" i="13"/>
  <c r="N33" i="13"/>
  <c r="N32" i="13"/>
  <c r="N31" i="13"/>
  <c r="N30" i="13"/>
  <c r="N29" i="13"/>
  <c r="I68" i="52"/>
  <c r="I24" i="52"/>
  <c r="I75" i="52"/>
  <c r="I51" i="52"/>
  <c r="I54" i="52"/>
  <c r="I30" i="52"/>
  <c r="I85" i="52"/>
  <c r="I65" i="52"/>
  <c r="I17" i="52"/>
  <c r="I5" i="52"/>
  <c r="N6" i="53"/>
  <c r="N4" i="53"/>
  <c r="N102" i="59"/>
  <c r="N100" i="59"/>
  <c r="N98" i="59"/>
  <c r="N96" i="59"/>
  <c r="N94" i="59"/>
  <c r="N92" i="59"/>
  <c r="N90" i="59"/>
  <c r="N88" i="59"/>
  <c r="N86" i="59"/>
  <c r="N84" i="59"/>
  <c r="N82" i="59"/>
  <c r="N80" i="59"/>
  <c r="N78" i="59"/>
  <c r="N76" i="59"/>
  <c r="N74" i="59"/>
  <c r="N72" i="59"/>
  <c r="N70" i="59"/>
  <c r="N68" i="59"/>
  <c r="N66" i="59"/>
  <c r="N64" i="59"/>
  <c r="N62" i="59"/>
  <c r="N60" i="59"/>
  <c r="N58" i="59"/>
  <c r="N56" i="59"/>
  <c r="N54" i="59"/>
  <c r="N52" i="59"/>
  <c r="N50" i="59"/>
  <c r="N48" i="59"/>
  <c r="N46" i="59"/>
  <c r="N44" i="59"/>
  <c r="N42" i="59"/>
  <c r="N40" i="59"/>
  <c r="N38" i="59"/>
  <c r="N36" i="59"/>
  <c r="N34" i="59"/>
  <c r="N32" i="59"/>
  <c r="N30" i="59"/>
  <c r="N28" i="59"/>
  <c r="N26" i="59"/>
  <c r="N24" i="59"/>
  <c r="N22" i="59"/>
  <c r="N20" i="59"/>
  <c r="N18" i="59"/>
  <c r="N16" i="59"/>
  <c r="N14" i="59"/>
  <c r="N12" i="59"/>
  <c r="N10" i="59"/>
  <c r="N8" i="59"/>
  <c r="N6" i="59"/>
  <c r="N4" i="59"/>
  <c r="I56" i="68"/>
  <c r="I61" i="68"/>
  <c r="I72" i="68"/>
  <c r="I83" i="68"/>
  <c r="I97" i="68"/>
  <c r="I11" i="68"/>
  <c r="N2" i="59"/>
  <c r="C3" i="65"/>
  <c r="D3" i="65" s="1"/>
  <c r="N77" i="59"/>
  <c r="N75" i="59"/>
  <c r="N73" i="59"/>
  <c r="N71" i="59"/>
  <c r="N69" i="59"/>
  <c r="N67" i="59"/>
  <c r="N65" i="59"/>
  <c r="N63" i="59"/>
  <c r="N61" i="59"/>
  <c r="N59" i="59"/>
  <c r="N57" i="59"/>
  <c r="N55" i="59"/>
  <c r="N53" i="59"/>
  <c r="N51" i="59"/>
  <c r="N49" i="59"/>
  <c r="N47" i="59"/>
  <c r="N45" i="59"/>
  <c r="N43" i="59"/>
  <c r="N41" i="59"/>
  <c r="N39" i="59"/>
  <c r="N37" i="59"/>
  <c r="N35" i="59"/>
  <c r="N33" i="59"/>
  <c r="N31" i="59"/>
  <c r="N29" i="59"/>
  <c r="N27" i="59"/>
  <c r="N25" i="59"/>
  <c r="N23" i="59"/>
  <c r="N21" i="59"/>
  <c r="N19" i="59"/>
  <c r="N17" i="59"/>
  <c r="N15" i="59"/>
  <c r="N13" i="59"/>
  <c r="N11" i="59"/>
  <c r="N9" i="59"/>
  <c r="N7" i="59"/>
  <c r="N5" i="59"/>
  <c r="I34" i="68"/>
  <c r="I40" i="68"/>
  <c r="I32" i="68"/>
  <c r="I10" i="68"/>
  <c r="I38" i="68"/>
  <c r="I12" i="68"/>
  <c r="I3" i="68"/>
  <c r="I98" i="68"/>
  <c r="I94" i="68"/>
  <c r="I82" i="68"/>
  <c r="I78" i="68"/>
  <c r="I74" i="68"/>
  <c r="I62" i="68"/>
  <c r="I58" i="68"/>
  <c r="I50" i="68"/>
  <c r="I42" i="68"/>
  <c r="I6" i="68"/>
  <c r="I16" i="68"/>
  <c r="I7" i="68"/>
  <c r="I37" i="68"/>
  <c r="I28" i="68"/>
  <c r="I41" i="68"/>
  <c r="I30" i="68"/>
  <c r="I23" i="68"/>
  <c r="I39" i="68"/>
  <c r="I21" i="68"/>
  <c r="I8" i="68"/>
  <c r="I95" i="68"/>
  <c r="I91" i="68"/>
  <c r="I87" i="68"/>
  <c r="N102" i="53"/>
  <c r="N100" i="53"/>
  <c r="N98" i="53"/>
  <c r="N96" i="53"/>
  <c r="N94" i="53"/>
  <c r="N92" i="53"/>
  <c r="N90" i="53"/>
  <c r="N88" i="53"/>
  <c r="N86" i="53"/>
  <c r="N84" i="53"/>
  <c r="N82" i="53"/>
  <c r="N80" i="53"/>
  <c r="N78" i="53"/>
  <c r="N76" i="53"/>
  <c r="N74" i="53"/>
  <c r="N72" i="53"/>
  <c r="N70" i="53"/>
  <c r="N68" i="53"/>
  <c r="N66" i="53"/>
  <c r="N64" i="53"/>
  <c r="N62" i="53"/>
  <c r="N60" i="53"/>
  <c r="N58" i="53"/>
  <c r="N56" i="53"/>
  <c r="N54" i="53"/>
  <c r="N52" i="53"/>
  <c r="N50" i="53"/>
  <c r="N48" i="53"/>
  <c r="N46" i="53"/>
  <c r="N44" i="53"/>
  <c r="N42" i="53"/>
  <c r="N40" i="53"/>
  <c r="N38" i="53"/>
  <c r="N36" i="53"/>
  <c r="N34" i="53"/>
  <c r="N32" i="53"/>
  <c r="N30" i="53"/>
  <c r="N28" i="53"/>
  <c r="N26" i="53"/>
  <c r="N24" i="53"/>
  <c r="N22" i="53"/>
  <c r="N20" i="53"/>
  <c r="N18" i="53"/>
  <c r="N16" i="53"/>
  <c r="N14" i="53"/>
  <c r="N12" i="53"/>
  <c r="N10" i="53"/>
  <c r="N8" i="53"/>
  <c r="B4" i="66"/>
  <c r="B5" i="66" s="1"/>
  <c r="B6" i="66" s="1"/>
  <c r="B7" i="66" s="1"/>
  <c r="B8" i="66" s="1"/>
  <c r="B9" i="66" s="1"/>
  <c r="B10" i="66" s="1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I35" i="74"/>
  <c r="I4" i="74"/>
  <c r="I23" i="74"/>
  <c r="I25" i="74"/>
  <c r="I17" i="74"/>
  <c r="I6" i="74"/>
  <c r="I10" i="74"/>
  <c r="I12" i="74"/>
  <c r="I26" i="74"/>
  <c r="I18" i="74"/>
  <c r="I99" i="74"/>
  <c r="I95" i="74"/>
  <c r="I91" i="74"/>
  <c r="I87" i="74"/>
  <c r="I83" i="74"/>
  <c r="I79" i="74"/>
  <c r="I75" i="74"/>
  <c r="I71" i="74"/>
  <c r="I67" i="74"/>
  <c r="I63" i="74"/>
  <c r="I59" i="74"/>
  <c r="I55" i="74"/>
  <c r="I51" i="74"/>
  <c r="I47" i="74"/>
  <c r="I43" i="74"/>
  <c r="I28" i="74"/>
  <c r="I32" i="74"/>
  <c r="I30" i="74"/>
  <c r="I13" i="74"/>
  <c r="I27" i="74"/>
  <c r="I5" i="74"/>
  <c r="I19" i="74"/>
  <c r="I102" i="74"/>
  <c r="I98" i="74"/>
  <c r="I94" i="74"/>
  <c r="I90" i="74"/>
  <c r="I86" i="74"/>
  <c r="I82" i="74"/>
  <c r="I78" i="74"/>
  <c r="I74" i="74"/>
  <c r="I70" i="74"/>
  <c r="I66" i="74"/>
  <c r="I62" i="74"/>
  <c r="I58" i="74"/>
  <c r="I54" i="74"/>
  <c r="I50" i="74"/>
  <c r="I46" i="74"/>
  <c r="I42" i="74"/>
  <c r="I31" i="74"/>
  <c r="I34" i="74"/>
  <c r="I33" i="74"/>
  <c r="I40" i="74"/>
  <c r="I41" i="74"/>
  <c r="I21" i="74"/>
  <c r="I15" i="74"/>
  <c r="I8" i="74"/>
  <c r="I7" i="74"/>
  <c r="I38" i="74"/>
  <c r="I20" i="74"/>
  <c r="I14" i="74"/>
  <c r="I3" i="74"/>
  <c r="I11" i="74"/>
  <c r="I101" i="74"/>
  <c r="I97" i="74"/>
  <c r="I93" i="74"/>
  <c r="I89" i="74"/>
  <c r="I85" i="74"/>
  <c r="I81" i="74"/>
  <c r="I77" i="74"/>
  <c r="I73" i="74"/>
  <c r="I69" i="74"/>
  <c r="I65" i="74"/>
  <c r="I61" i="74"/>
  <c r="I57" i="74"/>
  <c r="I53" i="74"/>
  <c r="I49" i="74"/>
  <c r="I45" i="74"/>
  <c r="I37" i="74"/>
  <c r="I36" i="74"/>
  <c r="I39" i="74"/>
  <c r="I16" i="74"/>
  <c r="I22" i="74"/>
  <c r="I24" i="74"/>
  <c r="I29" i="74"/>
  <c r="I9" i="74"/>
  <c r="I100" i="74"/>
  <c r="I96" i="74"/>
  <c r="I92" i="74"/>
  <c r="I88" i="74"/>
  <c r="I84" i="74"/>
  <c r="I80" i="74"/>
  <c r="I76" i="74"/>
  <c r="I72" i="74"/>
  <c r="I68" i="74"/>
  <c r="I64" i="74"/>
  <c r="I60" i="74"/>
  <c r="I56" i="74"/>
  <c r="I52" i="74"/>
  <c r="I48" i="74"/>
  <c r="I44" i="74"/>
  <c r="B5" i="65"/>
  <c r="C4" i="65"/>
  <c r="D4" i="65" s="1"/>
  <c r="N25" i="69"/>
  <c r="N61" i="69"/>
  <c r="N65" i="69"/>
  <c r="N69" i="69"/>
  <c r="N2" i="69"/>
  <c r="N6" i="69"/>
  <c r="N10" i="69"/>
  <c r="N24" i="69"/>
  <c r="N38" i="69"/>
  <c r="N42" i="69"/>
  <c r="N46" i="69"/>
  <c r="N50" i="69"/>
  <c r="N54" i="69"/>
  <c r="N58" i="69"/>
  <c r="A2" i="67"/>
  <c r="B2" i="67" s="1"/>
  <c r="H32" i="67" s="1"/>
  <c r="N62" i="69"/>
  <c r="N66" i="69"/>
  <c r="N70" i="69"/>
  <c r="N89" i="75"/>
  <c r="N91" i="75"/>
  <c r="N96" i="75"/>
  <c r="N98" i="75"/>
  <c r="N19" i="75"/>
  <c r="N61" i="75"/>
  <c r="N70" i="75"/>
  <c r="N77" i="75"/>
  <c r="N86" i="75"/>
  <c r="N9" i="75"/>
  <c r="N26" i="75"/>
  <c r="N38" i="75"/>
  <c r="N52" i="75"/>
  <c r="N59" i="75"/>
  <c r="N67" i="75"/>
  <c r="N81" i="75"/>
  <c r="N83" i="75"/>
  <c r="N97" i="75"/>
  <c r="N99" i="75"/>
  <c r="N8" i="75"/>
  <c r="N20" i="75"/>
  <c r="N25" i="75"/>
  <c r="N48" i="75"/>
  <c r="N58" i="75"/>
  <c r="N60" i="75"/>
  <c r="N62" i="75"/>
  <c r="N69" i="75"/>
  <c r="N78" i="75"/>
  <c r="N85" i="75"/>
  <c r="N94" i="75"/>
  <c r="N101" i="75"/>
  <c r="N2" i="53"/>
  <c r="N2" i="13"/>
  <c r="A2" i="73"/>
  <c r="B2" i="73" s="1"/>
  <c r="H26" i="73" s="1"/>
  <c r="A2" i="57"/>
  <c r="B2" i="57" s="1"/>
  <c r="H94" i="57" s="1"/>
  <c r="A2" i="51"/>
  <c r="B2" i="51" s="1"/>
  <c r="H97" i="51" s="1"/>
  <c r="N16" i="69"/>
  <c r="N20" i="69"/>
  <c r="N28" i="69"/>
  <c r="N32" i="69"/>
  <c r="N36" i="69"/>
  <c r="N5" i="69"/>
  <c r="N47" i="69"/>
  <c r="N51" i="69"/>
  <c r="N55" i="69"/>
  <c r="N59" i="69"/>
  <c r="H37" i="67"/>
  <c r="H18" i="67"/>
  <c r="H4" i="67"/>
  <c r="H40" i="67"/>
  <c r="H21" i="67"/>
  <c r="H11" i="67"/>
  <c r="H13" i="67"/>
  <c r="H3" i="67"/>
  <c r="H99" i="67"/>
  <c r="H95" i="67"/>
  <c r="H87" i="67"/>
  <c r="H83" i="67"/>
  <c r="H79" i="67"/>
  <c r="H71" i="67"/>
  <c r="H67" i="67"/>
  <c r="H63" i="67"/>
  <c r="H55" i="67"/>
  <c r="H51" i="67"/>
  <c r="H47" i="67"/>
  <c r="H39" i="67"/>
  <c r="H33" i="67"/>
  <c r="H20" i="67"/>
  <c r="H7" i="67"/>
  <c r="H60" i="67"/>
  <c r="H28" i="67"/>
  <c r="H6" i="67"/>
  <c r="H97" i="67"/>
  <c r="H93" i="67"/>
  <c r="H77" i="67"/>
  <c r="H69" i="67"/>
  <c r="H61" i="67"/>
  <c r="H34" i="67"/>
  <c r="H24" i="67"/>
  <c r="H16" i="67"/>
  <c r="H25" i="67"/>
  <c r="H19" i="67"/>
  <c r="H10" i="67"/>
  <c r="H27" i="67"/>
  <c r="H102" i="67"/>
  <c r="H98" i="67"/>
  <c r="H90" i="67"/>
  <c r="H86" i="67"/>
  <c r="H82" i="67"/>
  <c r="H74" i="67"/>
  <c r="H70" i="67"/>
  <c r="H66" i="67"/>
  <c r="H58" i="67"/>
  <c r="H54" i="67"/>
  <c r="H50" i="67"/>
  <c r="H46" i="67"/>
  <c r="H42" i="67"/>
  <c r="H38" i="67"/>
  <c r="H36" i="67"/>
  <c r="H17" i="67"/>
  <c r="H30" i="67"/>
  <c r="H5" i="67"/>
  <c r="H100" i="67"/>
  <c r="H96" i="67"/>
  <c r="H92" i="67"/>
  <c r="H88" i="67"/>
  <c r="H84" i="67"/>
  <c r="H80" i="67"/>
  <c r="H76" i="67"/>
  <c r="H72" i="67"/>
  <c r="H68" i="67"/>
  <c r="H64" i="67"/>
  <c r="H56" i="67"/>
  <c r="H52" i="67"/>
  <c r="H48" i="67"/>
  <c r="H44" i="67"/>
  <c r="H35" i="67"/>
  <c r="H26" i="67"/>
  <c r="H12" i="67"/>
  <c r="H15" i="67"/>
  <c r="H14" i="67"/>
  <c r="H8" i="67"/>
  <c r="H101" i="67"/>
  <c r="H89" i="67"/>
  <c r="H81" i="67"/>
  <c r="H73" i="67"/>
  <c r="H65" i="67"/>
  <c r="H57" i="67"/>
  <c r="H49" i="67"/>
  <c r="H45" i="67"/>
  <c r="N4" i="69"/>
  <c r="N8" i="69"/>
  <c r="N12" i="69"/>
  <c r="N14" i="69"/>
  <c r="N18" i="69"/>
  <c r="N22" i="69"/>
  <c r="N27" i="69"/>
  <c r="N31" i="69"/>
  <c r="N35" i="69"/>
  <c r="N39" i="69"/>
  <c r="N43" i="69"/>
  <c r="N49" i="69"/>
  <c r="N53" i="69"/>
  <c r="N57" i="69"/>
  <c r="N63" i="69"/>
  <c r="N67" i="69"/>
  <c r="N71" i="69"/>
  <c r="N72" i="69"/>
  <c r="N73" i="69"/>
  <c r="N74" i="69"/>
  <c r="N75" i="69"/>
  <c r="N76" i="69"/>
  <c r="N77" i="69"/>
  <c r="N78" i="69"/>
  <c r="N79" i="69"/>
  <c r="N80" i="69"/>
  <c r="N81" i="69"/>
  <c r="N82" i="69"/>
  <c r="N83" i="69"/>
  <c r="N84" i="69"/>
  <c r="N85" i="69"/>
  <c r="N86" i="69"/>
  <c r="N87" i="69"/>
  <c r="N88" i="69"/>
  <c r="N89" i="69"/>
  <c r="N90" i="69"/>
  <c r="N91" i="69"/>
  <c r="N92" i="69"/>
  <c r="N93" i="69"/>
  <c r="N94" i="69"/>
  <c r="N95" i="69"/>
  <c r="N96" i="69"/>
  <c r="N97" i="69"/>
  <c r="N98" i="69"/>
  <c r="N99" i="69"/>
  <c r="N100" i="69"/>
  <c r="N3" i="69"/>
  <c r="N7" i="69"/>
  <c r="N11" i="69"/>
  <c r="N15" i="69"/>
  <c r="N19" i="69"/>
  <c r="N23" i="69"/>
  <c r="N26" i="69"/>
  <c r="N30" i="69"/>
  <c r="N34" i="69"/>
  <c r="N40" i="69"/>
  <c r="N44" i="69"/>
  <c r="N48" i="69"/>
  <c r="N52" i="69"/>
  <c r="N56" i="69"/>
  <c r="N60" i="69"/>
  <c r="N75" i="13"/>
  <c r="N74" i="13"/>
  <c r="N73" i="13"/>
  <c r="N72" i="13"/>
  <c r="N71" i="13"/>
  <c r="N70" i="13"/>
  <c r="N69" i="13"/>
  <c r="N68" i="13"/>
  <c r="N67" i="13"/>
  <c r="N65" i="13"/>
  <c r="N64" i="13"/>
  <c r="N63" i="13"/>
  <c r="N62" i="13"/>
  <c r="N61" i="13"/>
  <c r="N11" i="13"/>
  <c r="N10" i="13"/>
  <c r="N9" i="13"/>
  <c r="N8" i="13"/>
  <c r="N7" i="13"/>
  <c r="N6" i="13"/>
  <c r="N5" i="13"/>
  <c r="N4" i="13"/>
  <c r="N3" i="13"/>
  <c r="A2" i="40"/>
  <c r="B2" i="40" s="1"/>
  <c r="H5" i="40" s="1"/>
  <c r="N81" i="13"/>
  <c r="N80" i="13"/>
  <c r="N79" i="13"/>
  <c r="N78" i="13"/>
  <c r="N77" i="13"/>
  <c r="N17" i="13"/>
  <c r="N16" i="13"/>
  <c r="N15" i="13"/>
  <c r="N14" i="13"/>
  <c r="N13" i="13"/>
  <c r="H7" i="40"/>
  <c r="H31" i="40"/>
  <c r="H55" i="40"/>
  <c r="H87" i="40"/>
  <c r="N91" i="13"/>
  <c r="N90" i="13"/>
  <c r="N89" i="13"/>
  <c r="N88" i="13"/>
  <c r="N87" i="13"/>
  <c r="N86" i="13"/>
  <c r="N85" i="13"/>
  <c r="N84" i="13"/>
  <c r="N83" i="13"/>
  <c r="N59" i="13"/>
  <c r="N58" i="13"/>
  <c r="N57" i="13"/>
  <c r="N56" i="13"/>
  <c r="N55" i="13"/>
  <c r="N54" i="13"/>
  <c r="N53" i="13"/>
  <c r="N52" i="13"/>
  <c r="N51" i="13"/>
  <c r="N27" i="13"/>
  <c r="N26" i="13"/>
  <c r="N25" i="13"/>
  <c r="N24" i="13"/>
  <c r="N23" i="13"/>
  <c r="N22" i="13"/>
  <c r="N21" i="13"/>
  <c r="N20" i="13"/>
  <c r="N19" i="13"/>
  <c r="B21" i="66"/>
  <c r="B22" i="66" s="1"/>
  <c r="A2" i="66"/>
  <c r="C2" i="66" s="1"/>
  <c r="C8" i="66" s="1"/>
  <c r="D8" i="66" s="1"/>
  <c r="B6" i="39"/>
  <c r="C5" i="39"/>
  <c r="D5" i="39" s="1"/>
  <c r="C3" i="39"/>
  <c r="D3" i="39" s="1"/>
  <c r="C4" i="39"/>
  <c r="D4" i="39" s="1"/>
  <c r="I57" i="52" l="1"/>
  <c r="I22" i="52"/>
  <c r="I98" i="52"/>
  <c r="I16" i="52"/>
  <c r="I41" i="52"/>
  <c r="I89" i="52"/>
  <c r="I70" i="52"/>
  <c r="I83" i="52"/>
  <c r="I88" i="52"/>
  <c r="I37" i="52"/>
  <c r="I69" i="52"/>
  <c r="I14" i="52"/>
  <c r="I50" i="52"/>
  <c r="I86" i="52"/>
  <c r="I71" i="52"/>
  <c r="I4" i="52"/>
  <c r="I48" i="52"/>
  <c r="I25" i="52"/>
  <c r="I101" i="52"/>
  <c r="I46" i="52"/>
  <c r="I78" i="52"/>
  <c r="I55" i="52"/>
  <c r="I99" i="52"/>
  <c r="I40" i="52"/>
  <c r="I100" i="52"/>
  <c r="I21" i="52"/>
  <c r="I49" i="52"/>
  <c r="I81" i="52"/>
  <c r="I6" i="52"/>
  <c r="I34" i="52"/>
  <c r="I66" i="52"/>
  <c r="I94" i="52"/>
  <c r="I59" i="52"/>
  <c r="I91" i="52"/>
  <c r="I20" i="52"/>
  <c r="I56" i="52"/>
  <c r="I36" i="52"/>
  <c r="I64" i="52"/>
  <c r="I84" i="52"/>
  <c r="I31" i="52"/>
  <c r="I80" i="52"/>
  <c r="I9" i="52"/>
  <c r="I33" i="52"/>
  <c r="I53" i="52"/>
  <c r="I73" i="52"/>
  <c r="I97" i="52"/>
  <c r="I18" i="52"/>
  <c r="I38" i="52"/>
  <c r="I62" i="52"/>
  <c r="I82" i="52"/>
  <c r="I102" i="52"/>
  <c r="I67" i="52"/>
  <c r="I87" i="52"/>
  <c r="I8" i="52"/>
  <c r="I32" i="52"/>
  <c r="I52" i="52"/>
  <c r="I72" i="52"/>
  <c r="I96" i="52"/>
  <c r="I27" i="52"/>
  <c r="I13" i="52"/>
  <c r="I29" i="52"/>
  <c r="I45" i="52"/>
  <c r="I61" i="52"/>
  <c r="I77" i="52"/>
  <c r="I93" i="52"/>
  <c r="I10" i="52"/>
  <c r="I26" i="52"/>
  <c r="I42" i="52"/>
  <c r="I58" i="52"/>
  <c r="I74" i="52"/>
  <c r="I90" i="52"/>
  <c r="I47" i="52"/>
  <c r="I63" i="52"/>
  <c r="I79" i="52"/>
  <c r="I95" i="52"/>
  <c r="I12" i="52"/>
  <c r="I28" i="52"/>
  <c r="I44" i="52"/>
  <c r="I60" i="52"/>
  <c r="I76" i="52"/>
  <c r="I92" i="52"/>
  <c r="I35" i="52"/>
  <c r="I39" i="52"/>
  <c r="I3" i="52"/>
  <c r="I23" i="52"/>
  <c r="I19" i="52"/>
  <c r="I7" i="52"/>
  <c r="I11" i="52"/>
  <c r="I15" i="52"/>
  <c r="I5" i="68"/>
  <c r="I17" i="68"/>
  <c r="I33" i="68"/>
  <c r="I24" i="68"/>
  <c r="I46" i="68"/>
  <c r="I66" i="68"/>
  <c r="I90" i="68"/>
  <c r="I18" i="68"/>
  <c r="I4" i="68"/>
  <c r="I31" i="68"/>
  <c r="I26" i="68"/>
  <c r="I77" i="68"/>
  <c r="I51" i="68"/>
  <c r="I99" i="68"/>
  <c r="I22" i="68"/>
  <c r="I27" i="68"/>
  <c r="I36" i="68"/>
  <c r="I15" i="68"/>
  <c r="I25" i="68"/>
  <c r="I54" i="68"/>
  <c r="I70" i="68"/>
  <c r="I86" i="68"/>
  <c r="I102" i="68"/>
  <c r="I14" i="68"/>
  <c r="I13" i="68"/>
  <c r="I35" i="68"/>
  <c r="I89" i="68"/>
  <c r="I67" i="68"/>
  <c r="I20" i="68"/>
  <c r="I29" i="68"/>
  <c r="I101" i="68"/>
  <c r="I81" i="68"/>
  <c r="I75" i="68"/>
  <c r="I68" i="68"/>
  <c r="I53" i="68"/>
  <c r="I47" i="68"/>
  <c r="I19" i="68"/>
  <c r="I100" i="68"/>
  <c r="I88" i="68"/>
  <c r="I80" i="68"/>
  <c r="I73" i="68"/>
  <c r="I65" i="68"/>
  <c r="I59" i="68"/>
  <c r="I52" i="68"/>
  <c r="I44" i="68"/>
  <c r="I9" i="68"/>
  <c r="I96" i="68"/>
  <c r="I85" i="68"/>
  <c r="I79" i="68"/>
  <c r="I71" i="68"/>
  <c r="I64" i="68"/>
  <c r="I57" i="68"/>
  <c r="I49" i="68"/>
  <c r="I43" i="68"/>
  <c r="I93" i="68"/>
  <c r="I84" i="68"/>
  <c r="I76" i="68"/>
  <c r="I69" i="68"/>
  <c r="I63" i="68"/>
  <c r="I55" i="68"/>
  <c r="I48" i="68"/>
  <c r="I92" i="68"/>
  <c r="I60" i="68"/>
  <c r="I29" i="41"/>
  <c r="I73" i="41"/>
  <c r="I22" i="41"/>
  <c r="I90" i="41"/>
  <c r="I58" i="41"/>
  <c r="I80" i="41"/>
  <c r="I13" i="41"/>
  <c r="I45" i="41"/>
  <c r="I77" i="41"/>
  <c r="I10" i="41"/>
  <c r="I42" i="41"/>
  <c r="I74" i="41"/>
  <c r="I19" i="41"/>
  <c r="I83" i="41"/>
  <c r="I48" i="41"/>
  <c r="I86" i="41"/>
  <c r="I35" i="41"/>
  <c r="I99" i="41"/>
  <c r="I64" i="41"/>
  <c r="I38" i="41"/>
  <c r="I70" i="41"/>
  <c r="I3" i="41"/>
  <c r="I67" i="41"/>
  <c r="I32" i="41"/>
  <c r="I96" i="41"/>
  <c r="I5" i="41"/>
  <c r="I21" i="41"/>
  <c r="I37" i="41"/>
  <c r="I53" i="41"/>
  <c r="I69" i="41"/>
  <c r="I85" i="41"/>
  <c r="I101" i="41"/>
  <c r="I18" i="41"/>
  <c r="I34" i="41"/>
  <c r="I50" i="41"/>
  <c r="I66" i="41"/>
  <c r="I82" i="41"/>
  <c r="I98" i="41"/>
  <c r="I11" i="41"/>
  <c r="I27" i="41"/>
  <c r="I43" i="41"/>
  <c r="I59" i="41"/>
  <c r="I75" i="41"/>
  <c r="I91" i="41"/>
  <c r="I8" i="41"/>
  <c r="I24" i="41"/>
  <c r="I40" i="41"/>
  <c r="I56" i="41"/>
  <c r="I72" i="41"/>
  <c r="I88" i="41"/>
  <c r="I102" i="41"/>
  <c r="I15" i="41"/>
  <c r="I31" i="41"/>
  <c r="I47" i="41"/>
  <c r="I63" i="41"/>
  <c r="I79" i="41"/>
  <c r="I95" i="41"/>
  <c r="I12" i="41"/>
  <c r="I28" i="41"/>
  <c r="I44" i="41"/>
  <c r="I60" i="41"/>
  <c r="I76" i="41"/>
  <c r="I92" i="41"/>
  <c r="I17" i="41"/>
  <c r="I33" i="41"/>
  <c r="I49" i="41"/>
  <c r="I65" i="41"/>
  <c r="I81" i="41"/>
  <c r="I97" i="41"/>
  <c r="I14" i="41"/>
  <c r="I30" i="41"/>
  <c r="I46" i="41"/>
  <c r="I62" i="41"/>
  <c r="I78" i="41"/>
  <c r="I94" i="41"/>
  <c r="I7" i="41"/>
  <c r="I23" i="41"/>
  <c r="I39" i="41"/>
  <c r="I55" i="41"/>
  <c r="I71" i="41"/>
  <c r="I87" i="41"/>
  <c r="I4" i="41"/>
  <c r="I20" i="41"/>
  <c r="I36" i="41"/>
  <c r="I52" i="41"/>
  <c r="I68" i="41"/>
  <c r="I84" i="41"/>
  <c r="H44" i="40"/>
  <c r="H94" i="40"/>
  <c r="H62" i="40"/>
  <c r="H18" i="40"/>
  <c r="H39" i="40"/>
  <c r="H40" i="40"/>
  <c r="H97" i="40"/>
  <c r="H57" i="40"/>
  <c r="H33" i="40"/>
  <c r="H13" i="40"/>
  <c r="H71" i="40"/>
  <c r="H43" i="40"/>
  <c r="H92" i="40"/>
  <c r="H28" i="40"/>
  <c r="H86" i="40"/>
  <c r="H50" i="40"/>
  <c r="H30" i="40"/>
  <c r="H67" i="40"/>
  <c r="H15" i="40"/>
  <c r="H16" i="40"/>
  <c r="H89" i="40"/>
  <c r="H65" i="40"/>
  <c r="H45" i="40"/>
  <c r="H95" i="40"/>
  <c r="H63" i="40"/>
  <c r="H35" i="40"/>
  <c r="H11" i="40"/>
  <c r="H84" i="40"/>
  <c r="H52" i="40"/>
  <c r="H20" i="40"/>
  <c r="H98" i="40"/>
  <c r="H82" i="40"/>
  <c r="H66" i="40"/>
  <c r="H46" i="40"/>
  <c r="H22" i="40"/>
  <c r="H99" i="40"/>
  <c r="H59" i="40"/>
  <c r="H88" i="40"/>
  <c r="H48" i="40"/>
  <c r="H8" i="40"/>
  <c r="H81" i="40"/>
  <c r="H61" i="40"/>
  <c r="H41" i="40"/>
  <c r="H17" i="40"/>
  <c r="H62" i="67"/>
  <c r="H78" i="67"/>
  <c r="H94" i="67"/>
  <c r="H9" i="67"/>
  <c r="H41" i="67"/>
  <c r="H53" i="67"/>
  <c r="H85" i="67"/>
  <c r="H31" i="67"/>
  <c r="H29" i="67"/>
  <c r="H43" i="67"/>
  <c r="H59" i="67"/>
  <c r="H75" i="67"/>
  <c r="H91" i="67"/>
  <c r="H22" i="67"/>
  <c r="H23" i="67"/>
  <c r="C3" i="23"/>
  <c r="D3" i="23" s="1"/>
  <c r="H79" i="40"/>
  <c r="H47" i="40"/>
  <c r="H23" i="40"/>
  <c r="H96" i="40"/>
  <c r="H68" i="40"/>
  <c r="H36" i="40"/>
  <c r="H4" i="40"/>
  <c r="H90" i="40"/>
  <c r="H74" i="40"/>
  <c r="H54" i="40"/>
  <c r="H34" i="40"/>
  <c r="H14" i="40"/>
  <c r="H75" i="40"/>
  <c r="H27" i="40"/>
  <c r="H72" i="40"/>
  <c r="H24" i="40"/>
  <c r="H93" i="40"/>
  <c r="H73" i="40"/>
  <c r="H49" i="40"/>
  <c r="H29" i="40"/>
  <c r="H9" i="40"/>
  <c r="C5" i="23"/>
  <c r="D5" i="23" s="1"/>
  <c r="B6" i="23"/>
  <c r="H76" i="40"/>
  <c r="H12" i="40"/>
  <c r="H78" i="40"/>
  <c r="H38" i="40"/>
  <c r="H91" i="40"/>
  <c r="H80" i="40"/>
  <c r="H77" i="40"/>
  <c r="H3" i="40"/>
  <c r="H19" i="40"/>
  <c r="H60" i="40"/>
  <c r="H102" i="40"/>
  <c r="H70" i="40"/>
  <c r="H6" i="40"/>
  <c r="H56" i="40"/>
  <c r="H25" i="40"/>
  <c r="C5" i="65"/>
  <c r="D5" i="65" s="1"/>
  <c r="B6" i="65"/>
  <c r="H49" i="73"/>
  <c r="H81" i="73"/>
  <c r="H10" i="73"/>
  <c r="H37" i="73"/>
  <c r="H56" i="73"/>
  <c r="H76" i="73"/>
  <c r="H92" i="73"/>
  <c r="H13" i="73"/>
  <c r="H42" i="73"/>
  <c r="H58" i="73"/>
  <c r="H74" i="73"/>
  <c r="H90" i="73"/>
  <c r="H8" i="73"/>
  <c r="H25" i="73"/>
  <c r="H34" i="73"/>
  <c r="H69" i="73"/>
  <c r="H101" i="73"/>
  <c r="H4" i="73"/>
  <c r="H20" i="73"/>
  <c r="H43" i="73"/>
  <c r="H59" i="73"/>
  <c r="H75" i="73"/>
  <c r="H91" i="73"/>
  <c r="H5" i="73"/>
  <c r="H31" i="73"/>
  <c r="H9" i="73"/>
  <c r="H52" i="73"/>
  <c r="H72" i="73"/>
  <c r="H3" i="73"/>
  <c r="H38" i="73"/>
  <c r="H54" i="73"/>
  <c r="H70" i="73"/>
  <c r="H86" i="73"/>
  <c r="H102" i="73"/>
  <c r="H19" i="73"/>
  <c r="H24" i="73"/>
  <c r="H61" i="73"/>
  <c r="H93" i="73"/>
  <c r="H40" i="73"/>
  <c r="H22" i="73"/>
  <c r="H36" i="73"/>
  <c r="H55" i="73"/>
  <c r="H71" i="73"/>
  <c r="H87" i="73"/>
  <c r="H7" i="73"/>
  <c r="H35" i="73"/>
  <c r="H65" i="73"/>
  <c r="H97" i="73"/>
  <c r="H23" i="73"/>
  <c r="H48" i="73"/>
  <c r="H64" i="73"/>
  <c r="H84" i="73"/>
  <c r="H100" i="73"/>
  <c r="H39" i="73"/>
  <c r="H50" i="73"/>
  <c r="H66" i="73"/>
  <c r="H82" i="73"/>
  <c r="H98" i="73"/>
  <c r="H14" i="73"/>
  <c r="H16" i="73"/>
  <c r="H53" i="73"/>
  <c r="H85" i="73"/>
  <c r="H21" i="73"/>
  <c r="H68" i="73"/>
  <c r="H17" i="73"/>
  <c r="H51" i="73"/>
  <c r="H67" i="73"/>
  <c r="H83" i="73"/>
  <c r="H99" i="73"/>
  <c r="H15" i="73"/>
  <c r="H28" i="73"/>
  <c r="H73" i="73"/>
  <c r="H18" i="73"/>
  <c r="H88" i="73"/>
  <c r="H12" i="73"/>
  <c r="H57" i="73"/>
  <c r="H89" i="73"/>
  <c r="H11" i="73"/>
  <c r="H44" i="73"/>
  <c r="H60" i="73"/>
  <c r="H80" i="73"/>
  <c r="H96" i="73"/>
  <c r="H30" i="73"/>
  <c r="H46" i="73"/>
  <c r="H62" i="73"/>
  <c r="H78" i="73"/>
  <c r="H94" i="73"/>
  <c r="H6" i="73"/>
  <c r="H41" i="73"/>
  <c r="H45" i="73"/>
  <c r="H77" i="73"/>
  <c r="H27" i="73"/>
  <c r="H32" i="73"/>
  <c r="H33" i="73"/>
  <c r="H47" i="73"/>
  <c r="H63" i="73"/>
  <c r="H79" i="73"/>
  <c r="H95" i="73"/>
  <c r="H29" i="73"/>
  <c r="H5" i="57"/>
  <c r="H37" i="57"/>
  <c r="H69" i="57"/>
  <c r="H101" i="57"/>
  <c r="H32" i="57"/>
  <c r="H64" i="57"/>
  <c r="H3" i="57"/>
  <c r="H19" i="57"/>
  <c r="H35" i="57"/>
  <c r="H51" i="57"/>
  <c r="H67" i="57"/>
  <c r="H83" i="57"/>
  <c r="H99" i="57"/>
  <c r="H33" i="57"/>
  <c r="H65" i="57"/>
  <c r="H97" i="57"/>
  <c r="H28" i="57"/>
  <c r="H60" i="57"/>
  <c r="H88" i="57"/>
  <c r="H10" i="57"/>
  <c r="H26" i="57"/>
  <c r="H42" i="57"/>
  <c r="H58" i="57"/>
  <c r="H74" i="57"/>
  <c r="H90" i="57"/>
  <c r="H29" i="57"/>
  <c r="H61" i="57"/>
  <c r="H93" i="57"/>
  <c r="H24" i="57"/>
  <c r="H56" i="57"/>
  <c r="H92" i="57"/>
  <c r="H15" i="57"/>
  <c r="H31" i="57"/>
  <c r="H47" i="57"/>
  <c r="H63" i="57"/>
  <c r="H79" i="57"/>
  <c r="H95" i="57"/>
  <c r="H25" i="57"/>
  <c r="H57" i="57"/>
  <c r="H89" i="57"/>
  <c r="H20" i="57"/>
  <c r="H52" i="57"/>
  <c r="H84" i="57"/>
  <c r="H6" i="57"/>
  <c r="H22" i="57"/>
  <c r="H38" i="57"/>
  <c r="H54" i="57"/>
  <c r="H70" i="57"/>
  <c r="H86" i="57"/>
  <c r="H102" i="57"/>
  <c r="H21" i="57"/>
  <c r="H53" i="57"/>
  <c r="H85" i="57"/>
  <c r="H16" i="57"/>
  <c r="H48" i="57"/>
  <c r="H80" i="57"/>
  <c r="H11" i="57"/>
  <c r="H27" i="57"/>
  <c r="H43" i="57"/>
  <c r="H59" i="57"/>
  <c r="H75" i="57"/>
  <c r="H91" i="57"/>
  <c r="H17" i="57"/>
  <c r="H49" i="57"/>
  <c r="H81" i="57"/>
  <c r="H12" i="57"/>
  <c r="H44" i="57"/>
  <c r="H76" i="57"/>
  <c r="H100" i="57"/>
  <c r="H18" i="57"/>
  <c r="H34" i="57"/>
  <c r="H50" i="57"/>
  <c r="H66" i="57"/>
  <c r="H82" i="57"/>
  <c r="H98" i="57"/>
  <c r="H13" i="57"/>
  <c r="H45" i="57"/>
  <c r="H77" i="57"/>
  <c r="H8" i="57"/>
  <c r="H40" i="57"/>
  <c r="H72" i="57"/>
  <c r="H7" i="57"/>
  <c r="H23" i="57"/>
  <c r="H39" i="57"/>
  <c r="H55" i="57"/>
  <c r="H71" i="57"/>
  <c r="H87" i="57"/>
  <c r="H9" i="57"/>
  <c r="H41" i="57"/>
  <c r="H73" i="57"/>
  <c r="H4" i="57"/>
  <c r="H36" i="57"/>
  <c r="H68" i="57"/>
  <c r="H96" i="57"/>
  <c r="H14" i="57"/>
  <c r="H30" i="57"/>
  <c r="H46" i="57"/>
  <c r="H62" i="57"/>
  <c r="H78" i="57"/>
  <c r="H3" i="51"/>
  <c r="H67" i="51"/>
  <c r="H38" i="51"/>
  <c r="H98" i="51"/>
  <c r="H32" i="51"/>
  <c r="H64" i="51"/>
  <c r="H15" i="51"/>
  <c r="H95" i="51"/>
  <c r="H86" i="51"/>
  <c r="H37" i="51"/>
  <c r="H57" i="51"/>
  <c r="H101" i="51"/>
  <c r="H27" i="51"/>
  <c r="H59" i="51"/>
  <c r="H91" i="51"/>
  <c r="H30" i="51"/>
  <c r="H62" i="51"/>
  <c r="H90" i="51"/>
  <c r="H12" i="51"/>
  <c r="H28" i="51"/>
  <c r="H44" i="51"/>
  <c r="H60" i="51"/>
  <c r="H80" i="51"/>
  <c r="H100" i="51"/>
  <c r="H47" i="51"/>
  <c r="H87" i="51"/>
  <c r="H26" i="51"/>
  <c r="H78" i="51"/>
  <c r="H9" i="51"/>
  <c r="H29" i="51"/>
  <c r="H53" i="51"/>
  <c r="H73" i="51"/>
  <c r="H93" i="51"/>
  <c r="H11" i="51"/>
  <c r="H43" i="51"/>
  <c r="H75" i="51"/>
  <c r="H14" i="51"/>
  <c r="H46" i="51"/>
  <c r="H74" i="51"/>
  <c r="H4" i="51"/>
  <c r="H20" i="51"/>
  <c r="H36" i="51"/>
  <c r="H52" i="51"/>
  <c r="H68" i="51"/>
  <c r="H92" i="51"/>
  <c r="H23" i="51"/>
  <c r="H63" i="51"/>
  <c r="H10" i="51"/>
  <c r="H50" i="51"/>
  <c r="H94" i="51"/>
  <c r="H21" i="51"/>
  <c r="H41" i="51"/>
  <c r="H61" i="51"/>
  <c r="H85" i="51"/>
  <c r="H35" i="51"/>
  <c r="H99" i="51"/>
  <c r="H70" i="51"/>
  <c r="H16" i="51"/>
  <c r="H48" i="51"/>
  <c r="H84" i="51"/>
  <c r="H55" i="51"/>
  <c r="H42" i="51"/>
  <c r="H13" i="51"/>
  <c r="H77" i="51"/>
  <c r="H19" i="51"/>
  <c r="H51" i="51"/>
  <c r="H83" i="51"/>
  <c r="H22" i="51"/>
  <c r="H54" i="51"/>
  <c r="H82" i="51"/>
  <c r="H8" i="51"/>
  <c r="H24" i="51"/>
  <c r="H40" i="51"/>
  <c r="H56" i="51"/>
  <c r="H76" i="51"/>
  <c r="H96" i="51"/>
  <c r="H31" i="51"/>
  <c r="H79" i="51"/>
  <c r="H18" i="51"/>
  <c r="H58" i="51"/>
  <c r="H5" i="51"/>
  <c r="H25" i="51"/>
  <c r="H45" i="51"/>
  <c r="H69" i="51"/>
  <c r="H89" i="51"/>
  <c r="H72" i="51"/>
  <c r="H88" i="51"/>
  <c r="H7" i="51"/>
  <c r="H39" i="51"/>
  <c r="H71" i="51"/>
  <c r="H6" i="51"/>
  <c r="H34" i="51"/>
  <c r="H66" i="51"/>
  <c r="H102" i="51"/>
  <c r="H17" i="51"/>
  <c r="H33" i="51"/>
  <c r="H49" i="51"/>
  <c r="H65" i="51"/>
  <c r="H81" i="51"/>
  <c r="H58" i="40"/>
  <c r="H42" i="40"/>
  <c r="H26" i="40"/>
  <c r="H10" i="40"/>
  <c r="H83" i="40"/>
  <c r="H51" i="40"/>
  <c r="H100" i="40"/>
  <c r="H64" i="40"/>
  <c r="H32" i="40"/>
  <c r="H101" i="40"/>
  <c r="H85" i="40"/>
  <c r="H69" i="40"/>
  <c r="H53" i="40"/>
  <c r="H37" i="40"/>
  <c r="H21" i="40"/>
  <c r="C6" i="66"/>
  <c r="D6" i="66" s="1"/>
  <c r="C10" i="66"/>
  <c r="D10" i="66" s="1"/>
  <c r="C11" i="66"/>
  <c r="D11" i="66" s="1"/>
  <c r="C13" i="66"/>
  <c r="D13" i="66" s="1"/>
  <c r="C16" i="66"/>
  <c r="D16" i="66" s="1"/>
  <c r="C21" i="66"/>
  <c r="D21" i="66" s="1"/>
  <c r="C14" i="66"/>
  <c r="D14" i="66" s="1"/>
  <c r="C15" i="66"/>
  <c r="D15" i="66" s="1"/>
  <c r="C17" i="66"/>
  <c r="D17" i="66" s="1"/>
  <c r="C20" i="66"/>
  <c r="D20" i="66" s="1"/>
  <c r="C4" i="66"/>
  <c r="D4" i="66" s="1"/>
  <c r="C7" i="66"/>
  <c r="D7" i="66" s="1"/>
  <c r="C9" i="66"/>
  <c r="D9" i="66" s="1"/>
  <c r="C12" i="66"/>
  <c r="D12" i="66" s="1"/>
  <c r="C18" i="66"/>
  <c r="D18" i="66" s="1"/>
  <c r="C19" i="66"/>
  <c r="D19" i="66" s="1"/>
  <c r="C3" i="66"/>
  <c r="D3" i="66" s="1"/>
  <c r="C5" i="66"/>
  <c r="D5" i="66" s="1"/>
  <c r="B23" i="66"/>
  <c r="C22" i="66"/>
  <c r="D22" i="66" s="1"/>
  <c r="C6" i="39"/>
  <c r="D6" i="39" s="1"/>
  <c r="B7" i="39"/>
  <c r="C6" i="65" l="1"/>
  <c r="D6" i="65" s="1"/>
  <c r="B7" i="65"/>
  <c r="B7" i="23"/>
  <c r="C6" i="23"/>
  <c r="D6" i="23" s="1"/>
  <c r="C23" i="66"/>
  <c r="D23" i="66" s="1"/>
  <c r="B24" i="66"/>
  <c r="C7" i="39"/>
  <c r="D7" i="39" s="1"/>
  <c r="B8" i="39"/>
  <c r="B8" i="23" l="1"/>
  <c r="C7" i="23"/>
  <c r="D7" i="23" s="1"/>
  <c r="B8" i="65"/>
  <c r="C7" i="65"/>
  <c r="D7" i="65" s="1"/>
  <c r="C24" i="66"/>
  <c r="D24" i="66" s="1"/>
  <c r="B25" i="66"/>
  <c r="B9" i="39"/>
  <c r="C8" i="39"/>
  <c r="D8" i="39" s="1"/>
  <c r="B9" i="65" l="1"/>
  <c r="C8" i="65"/>
  <c r="D8" i="65" s="1"/>
  <c r="C8" i="23"/>
  <c r="D8" i="23" s="1"/>
  <c r="B9" i="23"/>
  <c r="C25" i="66"/>
  <c r="D25" i="66" s="1"/>
  <c r="B26" i="66"/>
  <c r="B10" i="39"/>
  <c r="C9" i="39"/>
  <c r="D9" i="39" s="1"/>
  <c r="C9" i="65" l="1"/>
  <c r="D9" i="65" s="1"/>
  <c r="B10" i="65"/>
  <c r="C9" i="23"/>
  <c r="D9" i="23" s="1"/>
  <c r="B10" i="23"/>
  <c r="B27" i="66"/>
  <c r="C26" i="66"/>
  <c r="D26" i="66" s="1"/>
  <c r="C10" i="39"/>
  <c r="D10" i="39" s="1"/>
  <c r="B11" i="39"/>
  <c r="C10" i="65" l="1"/>
  <c r="D10" i="65" s="1"/>
  <c r="B11" i="65"/>
  <c r="B11" i="23"/>
  <c r="C10" i="23"/>
  <c r="D10" i="23" s="1"/>
  <c r="B28" i="66"/>
  <c r="C27" i="66"/>
  <c r="D27" i="66" s="1"/>
  <c r="C11" i="39"/>
  <c r="D11" i="39" s="1"/>
  <c r="B12" i="39"/>
  <c r="B12" i="23" l="1"/>
  <c r="C11" i="23"/>
  <c r="D11" i="23" s="1"/>
  <c r="C11" i="65"/>
  <c r="D11" i="65" s="1"/>
  <c r="B12" i="65"/>
  <c r="C28" i="66"/>
  <c r="D28" i="66" s="1"/>
  <c r="B29" i="66"/>
  <c r="B13" i="39"/>
  <c r="C12" i="39"/>
  <c r="D12" i="39" s="1"/>
  <c r="C12" i="23" l="1"/>
  <c r="D12" i="23" s="1"/>
  <c r="B13" i="23"/>
  <c r="B13" i="65"/>
  <c r="C12" i="65"/>
  <c r="D12" i="65" s="1"/>
  <c r="B30" i="66"/>
  <c r="C29" i="66"/>
  <c r="D29" i="66" s="1"/>
  <c r="B14" i="39"/>
  <c r="C13" i="39"/>
  <c r="D13" i="39" s="1"/>
  <c r="C13" i="65" l="1"/>
  <c r="D13" i="65" s="1"/>
  <c r="B14" i="65"/>
  <c r="C13" i="23"/>
  <c r="D13" i="23" s="1"/>
  <c r="B14" i="23"/>
  <c r="B31" i="66"/>
  <c r="C30" i="66"/>
  <c r="D30" i="66" s="1"/>
  <c r="C14" i="39"/>
  <c r="D14" i="39" s="1"/>
  <c r="B15" i="39"/>
  <c r="C14" i="65" l="1"/>
  <c r="D14" i="65" s="1"/>
  <c r="B15" i="65"/>
  <c r="B15" i="23"/>
  <c r="C14" i="23"/>
  <c r="D14" i="23" s="1"/>
  <c r="B32" i="66"/>
  <c r="C31" i="66"/>
  <c r="D31" i="66" s="1"/>
  <c r="C15" i="39"/>
  <c r="D15" i="39" s="1"/>
  <c r="B16" i="39"/>
  <c r="B16" i="23" l="1"/>
  <c r="C15" i="23"/>
  <c r="D15" i="23" s="1"/>
  <c r="B16" i="65"/>
  <c r="C15" i="65"/>
  <c r="D15" i="65" s="1"/>
  <c r="C32" i="66"/>
  <c r="D32" i="66" s="1"/>
  <c r="B33" i="66"/>
  <c r="B17" i="39"/>
  <c r="C16" i="39"/>
  <c r="D16" i="39" s="1"/>
  <c r="B17" i="65" l="1"/>
  <c r="C16" i="65"/>
  <c r="D16" i="65" s="1"/>
  <c r="C16" i="23"/>
  <c r="D16" i="23" s="1"/>
  <c r="B17" i="23"/>
  <c r="B34" i="66"/>
  <c r="C33" i="66"/>
  <c r="D33" i="66" s="1"/>
  <c r="B18" i="39"/>
  <c r="C17" i="39"/>
  <c r="D17" i="39" s="1"/>
  <c r="C17" i="65" l="1"/>
  <c r="D17" i="65" s="1"/>
  <c r="B18" i="65"/>
  <c r="C17" i="23"/>
  <c r="D17" i="23" s="1"/>
  <c r="B18" i="23"/>
  <c r="B35" i="66"/>
  <c r="C34" i="66"/>
  <c r="D34" i="66" s="1"/>
  <c r="C18" i="39"/>
  <c r="D18" i="39" s="1"/>
  <c r="B19" i="39"/>
  <c r="C18" i="65" l="1"/>
  <c r="D18" i="65" s="1"/>
  <c r="B19" i="65"/>
  <c r="B19" i="23"/>
  <c r="C18" i="23"/>
  <c r="D18" i="23" s="1"/>
  <c r="C35" i="66"/>
  <c r="D35" i="66" s="1"/>
  <c r="B36" i="66"/>
  <c r="C19" i="39"/>
  <c r="D19" i="39" s="1"/>
  <c r="B20" i="39"/>
  <c r="B20" i="23" l="1"/>
  <c r="C19" i="23"/>
  <c r="D19" i="23" s="1"/>
  <c r="C19" i="65"/>
  <c r="D19" i="65" s="1"/>
  <c r="B20" i="65"/>
  <c r="C36" i="66"/>
  <c r="D36" i="66" s="1"/>
  <c r="B37" i="66"/>
  <c r="B21" i="39"/>
  <c r="C20" i="39"/>
  <c r="D20" i="39" s="1"/>
  <c r="C20" i="23" l="1"/>
  <c r="D20" i="23" s="1"/>
  <c r="B21" i="23"/>
  <c r="B21" i="65"/>
  <c r="C20" i="65"/>
  <c r="D20" i="65" s="1"/>
  <c r="C37" i="66"/>
  <c r="D37" i="66" s="1"/>
  <c r="B38" i="66"/>
  <c r="B22" i="39"/>
  <c r="C21" i="39"/>
  <c r="D21" i="39" s="1"/>
  <c r="C21" i="65" l="1"/>
  <c r="D21" i="65" s="1"/>
  <c r="B22" i="65"/>
  <c r="C21" i="23"/>
  <c r="D21" i="23" s="1"/>
  <c r="B22" i="23"/>
  <c r="B39" i="66"/>
  <c r="C38" i="66"/>
  <c r="D38" i="66" s="1"/>
  <c r="C22" i="39"/>
  <c r="D22" i="39" s="1"/>
  <c r="B23" i="39"/>
  <c r="C22" i="65" l="1"/>
  <c r="D22" i="65" s="1"/>
  <c r="B23" i="65"/>
  <c r="B23" i="23"/>
  <c r="C22" i="23"/>
  <c r="D22" i="23" s="1"/>
  <c r="B40" i="66"/>
  <c r="C39" i="66"/>
  <c r="D39" i="66" s="1"/>
  <c r="C23" i="39"/>
  <c r="D23" i="39" s="1"/>
  <c r="B24" i="39"/>
  <c r="B24" i="23" l="1"/>
  <c r="C23" i="23"/>
  <c r="D23" i="23" s="1"/>
  <c r="B24" i="65"/>
  <c r="C23" i="65"/>
  <c r="D23" i="65" s="1"/>
  <c r="C40" i="66"/>
  <c r="D40" i="66" s="1"/>
  <c r="B41" i="66"/>
  <c r="B25" i="39"/>
  <c r="C24" i="39"/>
  <c r="D24" i="39" s="1"/>
  <c r="B25" i="65" l="1"/>
  <c r="C24" i="65"/>
  <c r="D24" i="65" s="1"/>
  <c r="C24" i="23"/>
  <c r="D24" i="23" s="1"/>
  <c r="B25" i="23"/>
  <c r="B42" i="66"/>
  <c r="C41" i="66"/>
  <c r="D41" i="66" s="1"/>
  <c r="B26" i="39"/>
  <c r="C25" i="39"/>
  <c r="D25" i="39" s="1"/>
  <c r="C25" i="23" l="1"/>
  <c r="D25" i="23" s="1"/>
  <c r="B26" i="23"/>
  <c r="C25" i="65"/>
  <c r="D25" i="65" s="1"/>
  <c r="B26" i="65"/>
  <c r="B43" i="66"/>
  <c r="C42" i="66"/>
  <c r="D42" i="66" s="1"/>
  <c r="C26" i="39"/>
  <c r="D26" i="39" s="1"/>
  <c r="B27" i="39"/>
  <c r="B27" i="23" l="1"/>
  <c r="C26" i="23"/>
  <c r="D26" i="23" s="1"/>
  <c r="C26" i="65"/>
  <c r="D26" i="65" s="1"/>
  <c r="B27" i="65"/>
  <c r="C43" i="66"/>
  <c r="D43" i="66" s="1"/>
  <c r="B44" i="66"/>
  <c r="C27" i="39"/>
  <c r="D27" i="39" s="1"/>
  <c r="B28" i="39"/>
  <c r="B28" i="23" l="1"/>
  <c r="C27" i="23"/>
  <c r="D27" i="23" s="1"/>
  <c r="C27" i="65"/>
  <c r="D27" i="65" s="1"/>
  <c r="B28" i="65"/>
  <c r="C44" i="66"/>
  <c r="D44" i="66" s="1"/>
  <c r="B45" i="66"/>
  <c r="B29" i="39"/>
  <c r="C28" i="39"/>
  <c r="D28" i="39" s="1"/>
  <c r="C28" i="23" l="1"/>
  <c r="D28" i="23" s="1"/>
  <c r="B29" i="23"/>
  <c r="B29" i="65"/>
  <c r="C28" i="65"/>
  <c r="D28" i="65" s="1"/>
  <c r="C45" i="66"/>
  <c r="D45" i="66" s="1"/>
  <c r="B46" i="66"/>
  <c r="B30" i="39"/>
  <c r="C29" i="39"/>
  <c r="D29" i="39" s="1"/>
  <c r="C29" i="65" l="1"/>
  <c r="D29" i="65" s="1"/>
  <c r="B30" i="65"/>
  <c r="C29" i="23"/>
  <c r="D29" i="23" s="1"/>
  <c r="B30" i="23"/>
  <c r="B47" i="66"/>
  <c r="C46" i="66"/>
  <c r="D46" i="66" s="1"/>
  <c r="C30" i="39"/>
  <c r="D30" i="39" s="1"/>
  <c r="B31" i="39"/>
  <c r="C30" i="65" l="1"/>
  <c r="D30" i="65" s="1"/>
  <c r="B31" i="65"/>
  <c r="B31" i="23"/>
  <c r="C30" i="23"/>
  <c r="D30" i="23" s="1"/>
  <c r="B48" i="66"/>
  <c r="C47" i="66"/>
  <c r="D47" i="66" s="1"/>
  <c r="C31" i="39"/>
  <c r="D31" i="39" s="1"/>
  <c r="B32" i="39"/>
  <c r="B32" i="23" l="1"/>
  <c r="C31" i="23"/>
  <c r="D31" i="23" s="1"/>
  <c r="B32" i="65"/>
  <c r="C31" i="65"/>
  <c r="D31" i="65" s="1"/>
  <c r="C48" i="66"/>
  <c r="D48" i="66" s="1"/>
  <c r="B49" i="66"/>
  <c r="B33" i="39"/>
  <c r="C32" i="39"/>
  <c r="D32" i="39" s="1"/>
  <c r="B33" i="65" l="1"/>
  <c r="C32" i="65"/>
  <c r="D32" i="65" s="1"/>
  <c r="C32" i="23"/>
  <c r="D32" i="23" s="1"/>
  <c r="B33" i="23"/>
  <c r="B50" i="66"/>
  <c r="C49" i="66"/>
  <c r="D49" i="66" s="1"/>
  <c r="B34" i="39"/>
  <c r="C33" i="39"/>
  <c r="D33" i="39" s="1"/>
  <c r="C33" i="65" l="1"/>
  <c r="D33" i="65" s="1"/>
  <c r="B34" i="65"/>
  <c r="C33" i="23"/>
  <c r="D33" i="23" s="1"/>
  <c r="B34" i="23"/>
  <c r="B51" i="66"/>
  <c r="C50" i="66"/>
  <c r="D50" i="66" s="1"/>
  <c r="C34" i="39"/>
  <c r="D34" i="39" s="1"/>
  <c r="B35" i="39"/>
  <c r="C34" i="65" l="1"/>
  <c r="D34" i="65" s="1"/>
  <c r="B35" i="65"/>
  <c r="B35" i="23"/>
  <c r="C34" i="23"/>
  <c r="D34" i="23" s="1"/>
  <c r="C51" i="66"/>
  <c r="D51" i="66" s="1"/>
  <c r="B52" i="66"/>
  <c r="C35" i="39"/>
  <c r="D35" i="39" s="1"/>
  <c r="B36" i="39"/>
  <c r="B36" i="23" l="1"/>
  <c r="C35" i="23"/>
  <c r="D35" i="23" s="1"/>
  <c r="C35" i="65"/>
  <c r="D35" i="65" s="1"/>
  <c r="B36" i="65"/>
  <c r="C52" i="66"/>
  <c r="D52" i="66" s="1"/>
  <c r="B53" i="66"/>
  <c r="B37" i="39"/>
  <c r="C36" i="39"/>
  <c r="D36" i="39" s="1"/>
  <c r="B37" i="65" l="1"/>
  <c r="C36" i="65"/>
  <c r="D36" i="65" s="1"/>
  <c r="C36" i="23"/>
  <c r="D36" i="23" s="1"/>
  <c r="B37" i="23"/>
  <c r="C53" i="66"/>
  <c r="D53" i="66" s="1"/>
  <c r="B54" i="66"/>
  <c r="B38" i="39"/>
  <c r="C37" i="39"/>
  <c r="D37" i="39" s="1"/>
  <c r="C37" i="23" l="1"/>
  <c r="D37" i="23" s="1"/>
  <c r="B38" i="23"/>
  <c r="C37" i="65"/>
  <c r="D37" i="65" s="1"/>
  <c r="B38" i="65"/>
  <c r="B55" i="66"/>
  <c r="C54" i="66"/>
  <c r="D54" i="66" s="1"/>
  <c r="C38" i="39"/>
  <c r="D38" i="39" s="1"/>
  <c r="B39" i="39"/>
  <c r="C38" i="65" l="1"/>
  <c r="D38" i="65" s="1"/>
  <c r="B39" i="65"/>
  <c r="B39" i="23"/>
  <c r="C38" i="23"/>
  <c r="D38" i="23" s="1"/>
  <c r="B56" i="66"/>
  <c r="C55" i="66"/>
  <c r="D55" i="66" s="1"/>
  <c r="C39" i="39"/>
  <c r="D39" i="39" s="1"/>
  <c r="B40" i="39"/>
  <c r="B40" i="23" l="1"/>
  <c r="C39" i="23"/>
  <c r="D39" i="23" s="1"/>
  <c r="B40" i="65"/>
  <c r="C39" i="65"/>
  <c r="D39" i="65" s="1"/>
  <c r="C56" i="66"/>
  <c r="D56" i="66" s="1"/>
  <c r="B57" i="66"/>
  <c r="B41" i="39"/>
  <c r="C40" i="39"/>
  <c r="D40" i="39" s="1"/>
  <c r="B41" i="65" l="1"/>
  <c r="C40" i="65"/>
  <c r="D40" i="65" s="1"/>
  <c r="C40" i="23"/>
  <c r="D40" i="23" s="1"/>
  <c r="B41" i="23"/>
  <c r="B58" i="66"/>
  <c r="C57" i="66"/>
  <c r="D57" i="66" s="1"/>
  <c r="B42" i="39"/>
  <c r="C41" i="39"/>
  <c r="D41" i="39" s="1"/>
  <c r="C41" i="23" l="1"/>
  <c r="D41" i="23" s="1"/>
  <c r="B42" i="23"/>
  <c r="C41" i="65"/>
  <c r="D41" i="65" s="1"/>
  <c r="B42" i="65"/>
  <c r="B59" i="66"/>
  <c r="C58" i="66"/>
  <c r="D58" i="66" s="1"/>
  <c r="C42" i="39"/>
  <c r="D42" i="39" s="1"/>
  <c r="B43" i="39"/>
  <c r="C42" i="65" l="1"/>
  <c r="D42" i="65" s="1"/>
  <c r="B43" i="65"/>
  <c r="B43" i="23"/>
  <c r="C42" i="23"/>
  <c r="D42" i="23" s="1"/>
  <c r="C59" i="66"/>
  <c r="D59" i="66" s="1"/>
  <c r="B60" i="66"/>
  <c r="C43" i="39"/>
  <c r="D43" i="39" s="1"/>
  <c r="B44" i="39"/>
  <c r="B44" i="23" l="1"/>
  <c r="C43" i="23"/>
  <c r="D43" i="23" s="1"/>
  <c r="C43" i="65"/>
  <c r="D43" i="65" s="1"/>
  <c r="B44" i="65"/>
  <c r="C60" i="66"/>
  <c r="D60" i="66" s="1"/>
  <c r="B61" i="66"/>
  <c r="B45" i="39"/>
  <c r="C44" i="39"/>
  <c r="D44" i="39" s="1"/>
  <c r="B45" i="65" l="1"/>
  <c r="C44" i="65"/>
  <c r="D44" i="65" s="1"/>
  <c r="C44" i="23"/>
  <c r="D44" i="23" s="1"/>
  <c r="B45" i="23"/>
  <c r="C61" i="66"/>
  <c r="D61" i="66" s="1"/>
  <c r="B62" i="66"/>
  <c r="B46" i="39"/>
  <c r="C45" i="39"/>
  <c r="D45" i="39" s="1"/>
  <c r="C45" i="23" l="1"/>
  <c r="D45" i="23" s="1"/>
  <c r="B46" i="23"/>
  <c r="C45" i="65"/>
  <c r="D45" i="65" s="1"/>
  <c r="B46" i="65"/>
  <c r="B63" i="66"/>
  <c r="C62" i="66"/>
  <c r="D62" i="66" s="1"/>
  <c r="C46" i="39"/>
  <c r="D46" i="39" s="1"/>
  <c r="B47" i="39"/>
  <c r="C46" i="65" l="1"/>
  <c r="D46" i="65" s="1"/>
  <c r="B47" i="65"/>
  <c r="B47" i="23"/>
  <c r="C46" i="23"/>
  <c r="D46" i="23" s="1"/>
  <c r="B64" i="66"/>
  <c r="C63" i="66"/>
  <c r="D63" i="66" s="1"/>
  <c r="C47" i="39"/>
  <c r="D47" i="39" s="1"/>
  <c r="B48" i="39"/>
  <c r="B48" i="23" l="1"/>
  <c r="C47" i="23"/>
  <c r="D47" i="23" s="1"/>
  <c r="B48" i="65"/>
  <c r="C47" i="65"/>
  <c r="D47" i="65" s="1"/>
  <c r="C64" i="66"/>
  <c r="D64" i="66" s="1"/>
  <c r="B65" i="66"/>
  <c r="B49" i="39"/>
  <c r="C48" i="39"/>
  <c r="D48" i="39" s="1"/>
  <c r="C48" i="65" l="1"/>
  <c r="D48" i="65" s="1"/>
  <c r="B49" i="65"/>
  <c r="C48" i="23"/>
  <c r="D48" i="23" s="1"/>
  <c r="B49" i="23"/>
  <c r="B66" i="66"/>
  <c r="C65" i="66"/>
  <c r="D65" i="66" s="1"/>
  <c r="B50" i="39"/>
  <c r="C49" i="39"/>
  <c r="D49" i="39" s="1"/>
  <c r="C49" i="23" l="1"/>
  <c r="D49" i="23" s="1"/>
  <c r="B50" i="23"/>
  <c r="B50" i="65"/>
  <c r="C49" i="65"/>
  <c r="D49" i="65" s="1"/>
  <c r="B67" i="66"/>
  <c r="C66" i="66"/>
  <c r="D66" i="66" s="1"/>
  <c r="C50" i="39"/>
  <c r="D50" i="39" s="1"/>
  <c r="B51" i="39"/>
  <c r="B51" i="65" l="1"/>
  <c r="C50" i="65"/>
  <c r="D50" i="65" s="1"/>
  <c r="B51" i="23"/>
  <c r="C50" i="23"/>
  <c r="D50" i="23" s="1"/>
  <c r="C67" i="66"/>
  <c r="D67" i="66" s="1"/>
  <c r="B68" i="66"/>
  <c r="C51" i="39"/>
  <c r="D51" i="39" s="1"/>
  <c r="B52" i="39"/>
  <c r="B52" i="23" l="1"/>
  <c r="C51" i="23"/>
  <c r="D51" i="23" s="1"/>
  <c r="C51" i="65"/>
  <c r="D51" i="65" s="1"/>
  <c r="B52" i="65"/>
  <c r="C68" i="66"/>
  <c r="D68" i="66" s="1"/>
  <c r="B69" i="66"/>
  <c r="B53" i="39"/>
  <c r="C52" i="39"/>
  <c r="D52" i="39" s="1"/>
  <c r="C52" i="65" l="1"/>
  <c r="D52" i="65" s="1"/>
  <c r="B53" i="65"/>
  <c r="C52" i="23"/>
  <c r="D52" i="23" s="1"/>
  <c r="B53" i="23"/>
  <c r="C69" i="66"/>
  <c r="D69" i="66" s="1"/>
  <c r="B70" i="66"/>
  <c r="B54" i="39"/>
  <c r="C53" i="39"/>
  <c r="D53" i="39" s="1"/>
  <c r="C53" i="23" l="1"/>
  <c r="D53" i="23" s="1"/>
  <c r="B54" i="23"/>
  <c r="B54" i="65"/>
  <c r="C53" i="65"/>
  <c r="D53" i="65" s="1"/>
  <c r="B71" i="66"/>
  <c r="C70" i="66"/>
  <c r="D70" i="66" s="1"/>
  <c r="C54" i="39"/>
  <c r="D54" i="39" s="1"/>
  <c r="B55" i="39"/>
  <c r="B55" i="65" l="1"/>
  <c r="C54" i="65"/>
  <c r="D54" i="65" s="1"/>
  <c r="B55" i="23"/>
  <c r="C54" i="23"/>
  <c r="D54" i="23" s="1"/>
  <c r="B72" i="66"/>
  <c r="C71" i="66"/>
  <c r="D71" i="66" s="1"/>
  <c r="C55" i="39"/>
  <c r="D55" i="39" s="1"/>
  <c r="B56" i="39"/>
  <c r="B56" i="23" l="1"/>
  <c r="C55" i="23"/>
  <c r="D55" i="23" s="1"/>
  <c r="C55" i="65"/>
  <c r="D55" i="65" s="1"/>
  <c r="B56" i="65"/>
  <c r="C72" i="66"/>
  <c r="D72" i="66" s="1"/>
  <c r="B73" i="66"/>
  <c r="B57" i="39"/>
  <c r="C56" i="39"/>
  <c r="D56" i="39" s="1"/>
  <c r="C56" i="65" l="1"/>
  <c r="D56" i="65" s="1"/>
  <c r="B57" i="65"/>
  <c r="C56" i="23"/>
  <c r="D56" i="23" s="1"/>
  <c r="B57" i="23"/>
  <c r="B74" i="66"/>
  <c r="C73" i="66"/>
  <c r="D73" i="66" s="1"/>
  <c r="B58" i="39"/>
  <c r="C57" i="39"/>
  <c r="D57" i="39" s="1"/>
  <c r="C57" i="23" l="1"/>
  <c r="D57" i="23" s="1"/>
  <c r="B58" i="23"/>
  <c r="B58" i="65"/>
  <c r="C57" i="65"/>
  <c r="D57" i="65" s="1"/>
  <c r="B75" i="66"/>
  <c r="C74" i="66"/>
  <c r="D74" i="66" s="1"/>
  <c r="C58" i="39"/>
  <c r="D58" i="39" s="1"/>
  <c r="B59" i="39"/>
  <c r="B59" i="65" l="1"/>
  <c r="C58" i="65"/>
  <c r="D58" i="65" s="1"/>
  <c r="B59" i="23"/>
  <c r="C58" i="23"/>
  <c r="D58" i="23" s="1"/>
  <c r="C75" i="66"/>
  <c r="D75" i="66" s="1"/>
  <c r="B76" i="66"/>
  <c r="C59" i="39"/>
  <c r="D59" i="39" s="1"/>
  <c r="B60" i="39"/>
  <c r="B60" i="23" l="1"/>
  <c r="C59" i="23"/>
  <c r="D59" i="23" s="1"/>
  <c r="C59" i="65"/>
  <c r="D59" i="65" s="1"/>
  <c r="B60" i="65"/>
  <c r="C76" i="66"/>
  <c r="D76" i="66" s="1"/>
  <c r="B77" i="66"/>
  <c r="B61" i="39"/>
  <c r="C60" i="39"/>
  <c r="D60" i="39" s="1"/>
  <c r="C60" i="65" l="1"/>
  <c r="D60" i="65" s="1"/>
  <c r="B61" i="65"/>
  <c r="C60" i="23"/>
  <c r="D60" i="23" s="1"/>
  <c r="B61" i="23"/>
  <c r="C77" i="66"/>
  <c r="D77" i="66" s="1"/>
  <c r="B78" i="66"/>
  <c r="B62" i="39"/>
  <c r="C61" i="39"/>
  <c r="D61" i="39" s="1"/>
  <c r="C61" i="23" l="1"/>
  <c r="D61" i="23" s="1"/>
  <c r="B62" i="23"/>
  <c r="B62" i="65"/>
  <c r="C61" i="65"/>
  <c r="D61" i="65" s="1"/>
  <c r="B79" i="66"/>
  <c r="C78" i="66"/>
  <c r="D78" i="66" s="1"/>
  <c r="C62" i="39"/>
  <c r="D62" i="39" s="1"/>
  <c r="B63" i="39"/>
  <c r="B63" i="65" l="1"/>
  <c r="C62" i="65"/>
  <c r="D62" i="65" s="1"/>
  <c r="B63" i="23"/>
  <c r="C62" i="23"/>
  <c r="D62" i="23" s="1"/>
  <c r="B80" i="66"/>
  <c r="C79" i="66"/>
  <c r="D79" i="66" s="1"/>
  <c r="C63" i="39"/>
  <c r="D63" i="39" s="1"/>
  <c r="B64" i="39"/>
  <c r="B64" i="23" l="1"/>
  <c r="C63" i="23"/>
  <c r="D63" i="23" s="1"/>
  <c r="C63" i="65"/>
  <c r="D63" i="65" s="1"/>
  <c r="B64" i="65"/>
  <c r="C80" i="66"/>
  <c r="D80" i="66" s="1"/>
  <c r="B81" i="66"/>
  <c r="B65" i="39"/>
  <c r="C64" i="39"/>
  <c r="D64" i="39" s="1"/>
  <c r="C64" i="65" l="1"/>
  <c r="D64" i="65" s="1"/>
  <c r="B65" i="65"/>
  <c r="C64" i="23"/>
  <c r="D64" i="23" s="1"/>
  <c r="B65" i="23"/>
  <c r="B82" i="66"/>
  <c r="C81" i="66"/>
  <c r="D81" i="66" s="1"/>
  <c r="B66" i="39"/>
  <c r="C65" i="39"/>
  <c r="D65" i="39" s="1"/>
  <c r="C65" i="23" l="1"/>
  <c r="D65" i="23" s="1"/>
  <c r="B66" i="23"/>
  <c r="B66" i="65"/>
  <c r="C65" i="65"/>
  <c r="D65" i="65" s="1"/>
  <c r="B83" i="66"/>
  <c r="C82" i="66"/>
  <c r="D82" i="66" s="1"/>
  <c r="C66" i="39"/>
  <c r="D66" i="39" s="1"/>
  <c r="B67" i="39"/>
  <c r="B67" i="65" l="1"/>
  <c r="C66" i="65"/>
  <c r="D66" i="65" s="1"/>
  <c r="B67" i="23"/>
  <c r="C66" i="23"/>
  <c r="D66" i="23" s="1"/>
  <c r="C83" i="66"/>
  <c r="D83" i="66" s="1"/>
  <c r="B84" i="66"/>
  <c r="C67" i="39"/>
  <c r="D67" i="39" s="1"/>
  <c r="B68" i="39"/>
  <c r="B68" i="23" l="1"/>
  <c r="C67" i="23"/>
  <c r="D67" i="23" s="1"/>
  <c r="C67" i="65"/>
  <c r="D67" i="65" s="1"/>
  <c r="B68" i="65"/>
  <c r="C84" i="66"/>
  <c r="D84" i="66" s="1"/>
  <c r="B85" i="66"/>
  <c r="B69" i="39"/>
  <c r="C68" i="39"/>
  <c r="D68" i="39" s="1"/>
  <c r="C68" i="65" l="1"/>
  <c r="D68" i="65" s="1"/>
  <c r="B69" i="65"/>
  <c r="C68" i="23"/>
  <c r="D68" i="23" s="1"/>
  <c r="B69" i="23"/>
  <c r="C85" i="66"/>
  <c r="D85" i="66" s="1"/>
  <c r="B86" i="66"/>
  <c r="B70" i="39"/>
  <c r="C69" i="39"/>
  <c r="D69" i="39" s="1"/>
  <c r="C69" i="23" l="1"/>
  <c r="D69" i="23" s="1"/>
  <c r="B70" i="23"/>
  <c r="B70" i="65"/>
  <c r="C69" i="65"/>
  <c r="D69" i="65" s="1"/>
  <c r="B87" i="66"/>
  <c r="C86" i="66"/>
  <c r="D86" i="66" s="1"/>
  <c r="C70" i="39"/>
  <c r="D70" i="39" s="1"/>
  <c r="B71" i="39"/>
  <c r="B71" i="65" l="1"/>
  <c r="C70" i="65"/>
  <c r="D70" i="65" s="1"/>
  <c r="B71" i="23"/>
  <c r="C70" i="23"/>
  <c r="D70" i="23" s="1"/>
  <c r="B88" i="66"/>
  <c r="C87" i="66"/>
  <c r="D87" i="66" s="1"/>
  <c r="C71" i="39"/>
  <c r="D71" i="39" s="1"/>
  <c r="B72" i="39"/>
  <c r="B72" i="23" l="1"/>
  <c r="C71" i="23"/>
  <c r="D71" i="23" s="1"/>
  <c r="C71" i="65"/>
  <c r="D71" i="65" s="1"/>
  <c r="B72" i="65"/>
  <c r="C88" i="66"/>
  <c r="D88" i="66" s="1"/>
  <c r="B89" i="66"/>
  <c r="B73" i="39"/>
  <c r="C72" i="39"/>
  <c r="D72" i="39" s="1"/>
  <c r="C72" i="65" l="1"/>
  <c r="D72" i="65" s="1"/>
  <c r="B73" i="65"/>
  <c r="C72" i="23"/>
  <c r="D72" i="23" s="1"/>
  <c r="B73" i="23"/>
  <c r="B90" i="66"/>
  <c r="C89" i="66"/>
  <c r="D89" i="66" s="1"/>
  <c r="B74" i="39"/>
  <c r="C73" i="39"/>
  <c r="D73" i="39" s="1"/>
  <c r="C73" i="23" l="1"/>
  <c r="D73" i="23" s="1"/>
  <c r="B74" i="23"/>
  <c r="B74" i="65"/>
  <c r="C73" i="65"/>
  <c r="D73" i="65" s="1"/>
  <c r="B91" i="66"/>
  <c r="C90" i="66"/>
  <c r="D90" i="66" s="1"/>
  <c r="C74" i="39"/>
  <c r="D74" i="39" s="1"/>
  <c r="B75" i="39"/>
  <c r="B75" i="65" l="1"/>
  <c r="C74" i="65"/>
  <c r="D74" i="65" s="1"/>
  <c r="B75" i="23"/>
  <c r="C74" i="23"/>
  <c r="D74" i="23" s="1"/>
  <c r="C91" i="66"/>
  <c r="D91" i="66" s="1"/>
  <c r="B92" i="66"/>
  <c r="C75" i="39"/>
  <c r="D75" i="39" s="1"/>
  <c r="B76" i="39"/>
  <c r="B76" i="23" l="1"/>
  <c r="C75" i="23"/>
  <c r="D75" i="23" s="1"/>
  <c r="C75" i="65"/>
  <c r="D75" i="65" s="1"/>
  <c r="B76" i="65"/>
  <c r="C92" i="66"/>
  <c r="D92" i="66" s="1"/>
  <c r="B93" i="66"/>
  <c r="B77" i="39"/>
  <c r="C76" i="39"/>
  <c r="D76" i="39" s="1"/>
  <c r="C76" i="65" l="1"/>
  <c r="D76" i="65" s="1"/>
  <c r="B77" i="65"/>
  <c r="C76" i="23"/>
  <c r="D76" i="23" s="1"/>
  <c r="B77" i="23"/>
  <c r="C93" i="66"/>
  <c r="D93" i="66" s="1"/>
  <c r="B94" i="66"/>
  <c r="B78" i="39"/>
  <c r="C77" i="39"/>
  <c r="D77" i="39" s="1"/>
  <c r="C77" i="23" l="1"/>
  <c r="D77" i="23" s="1"/>
  <c r="B78" i="23"/>
  <c r="B78" i="65"/>
  <c r="C77" i="65"/>
  <c r="D77" i="65" s="1"/>
  <c r="B95" i="66"/>
  <c r="C94" i="66"/>
  <c r="D94" i="66" s="1"/>
  <c r="C78" i="39"/>
  <c r="D78" i="39" s="1"/>
  <c r="B79" i="39"/>
  <c r="B79" i="65" l="1"/>
  <c r="C78" i="65"/>
  <c r="D78" i="65" s="1"/>
  <c r="B79" i="23"/>
  <c r="C78" i="23"/>
  <c r="D78" i="23" s="1"/>
  <c r="C95" i="66"/>
  <c r="D95" i="66" s="1"/>
  <c r="B96" i="66"/>
  <c r="C79" i="39"/>
  <c r="D79" i="39" s="1"/>
  <c r="B80" i="39"/>
  <c r="B80" i="23" l="1"/>
  <c r="C79" i="23"/>
  <c r="D79" i="23" s="1"/>
  <c r="C79" i="65"/>
  <c r="D79" i="65" s="1"/>
  <c r="B80" i="65"/>
  <c r="C96" i="66"/>
  <c r="D96" i="66" s="1"/>
  <c r="B97" i="66"/>
  <c r="B81" i="39"/>
  <c r="C80" i="39"/>
  <c r="D80" i="39" s="1"/>
  <c r="C80" i="65" l="1"/>
  <c r="D80" i="65" s="1"/>
  <c r="B81" i="65"/>
  <c r="C80" i="23"/>
  <c r="D80" i="23" s="1"/>
  <c r="B81" i="23"/>
  <c r="C97" i="66"/>
  <c r="D97" i="66" s="1"/>
  <c r="B98" i="66"/>
  <c r="B82" i="39"/>
  <c r="C81" i="39"/>
  <c r="D81" i="39" s="1"/>
  <c r="C81" i="23" l="1"/>
  <c r="D81" i="23" s="1"/>
  <c r="B82" i="23"/>
  <c r="B82" i="65"/>
  <c r="C81" i="65"/>
  <c r="D81" i="65" s="1"/>
  <c r="B99" i="66"/>
  <c r="C98" i="66"/>
  <c r="D98" i="66" s="1"/>
  <c r="C82" i="39"/>
  <c r="D82" i="39" s="1"/>
  <c r="B83" i="39"/>
  <c r="B83" i="65" l="1"/>
  <c r="C82" i="65"/>
  <c r="D82" i="65" s="1"/>
  <c r="B83" i="23"/>
  <c r="C82" i="23"/>
  <c r="D82" i="23" s="1"/>
  <c r="B100" i="66"/>
  <c r="C99" i="66"/>
  <c r="D99" i="66" s="1"/>
  <c r="C83" i="39"/>
  <c r="D83" i="39" s="1"/>
  <c r="B84" i="39"/>
  <c r="B84" i="23" l="1"/>
  <c r="C83" i="23"/>
  <c r="D83" i="23" s="1"/>
  <c r="C83" i="65"/>
  <c r="D83" i="65" s="1"/>
  <c r="B84" i="65"/>
  <c r="C100" i="66"/>
  <c r="D100" i="66" s="1"/>
  <c r="B101" i="66"/>
  <c r="B85" i="39"/>
  <c r="C84" i="39"/>
  <c r="D84" i="39" s="1"/>
  <c r="C84" i="65" l="1"/>
  <c r="D84" i="65" s="1"/>
  <c r="B85" i="65"/>
  <c r="C84" i="23"/>
  <c r="D84" i="23" s="1"/>
  <c r="B85" i="23"/>
  <c r="B102" i="66"/>
  <c r="C102" i="66" s="1"/>
  <c r="D102" i="66" s="1"/>
  <c r="C101" i="66"/>
  <c r="D101" i="66" s="1"/>
  <c r="B86" i="39"/>
  <c r="C85" i="39"/>
  <c r="D85" i="39" s="1"/>
  <c r="C85" i="23" l="1"/>
  <c r="D85" i="23" s="1"/>
  <c r="B86" i="23"/>
  <c r="B86" i="65"/>
  <c r="C85" i="65"/>
  <c r="D85" i="65" s="1"/>
  <c r="D2" i="66"/>
  <c r="I47" i="66" s="1"/>
  <c r="I46" i="66"/>
  <c r="I37" i="66"/>
  <c r="I53" i="66"/>
  <c r="I28" i="66"/>
  <c r="I62" i="66"/>
  <c r="I14" i="66"/>
  <c r="I3" i="66"/>
  <c r="I95" i="66"/>
  <c r="I91" i="66"/>
  <c r="I79" i="66"/>
  <c r="I75" i="66"/>
  <c r="I71" i="66"/>
  <c r="I51" i="66"/>
  <c r="I27" i="66"/>
  <c r="I33" i="66"/>
  <c r="I18" i="66"/>
  <c r="I52" i="66"/>
  <c r="I24" i="66"/>
  <c r="I72" i="66"/>
  <c r="I56" i="66"/>
  <c r="I45" i="66"/>
  <c r="I19" i="66"/>
  <c r="I10" i="66"/>
  <c r="I64" i="66"/>
  <c r="I25" i="66"/>
  <c r="I97" i="66"/>
  <c r="I89" i="66"/>
  <c r="I73" i="66"/>
  <c r="I70" i="66"/>
  <c r="I66" i="66"/>
  <c r="I55" i="66"/>
  <c r="I36" i="66"/>
  <c r="I34" i="66"/>
  <c r="I30" i="66"/>
  <c r="I39" i="66"/>
  <c r="I22" i="66"/>
  <c r="I61" i="66"/>
  <c r="I48" i="66"/>
  <c r="I31" i="66"/>
  <c r="I23" i="66"/>
  <c r="I102" i="66"/>
  <c r="I98" i="66"/>
  <c r="I94" i="66"/>
  <c r="I90" i="66"/>
  <c r="I86" i="66"/>
  <c r="I82" i="66"/>
  <c r="I78" i="66"/>
  <c r="I74" i="66"/>
  <c r="I68" i="66"/>
  <c r="I63" i="66"/>
  <c r="I44" i="66"/>
  <c r="I42" i="66"/>
  <c r="I12" i="66"/>
  <c r="I16" i="66"/>
  <c r="I60" i="66"/>
  <c r="I6" i="66"/>
  <c r="I5" i="66"/>
  <c r="I100" i="66"/>
  <c r="I96" i="66"/>
  <c r="I92" i="66"/>
  <c r="I84" i="66"/>
  <c r="I80" i="66"/>
  <c r="I76" i="66"/>
  <c r="I65" i="66"/>
  <c r="I54" i="66"/>
  <c r="I7" i="66"/>
  <c r="I50" i="66"/>
  <c r="I11" i="66"/>
  <c r="I38" i="66"/>
  <c r="I8" i="66"/>
  <c r="I20" i="66"/>
  <c r="I101" i="66"/>
  <c r="I93" i="66"/>
  <c r="I85" i="66"/>
  <c r="I77" i="66"/>
  <c r="C86" i="39"/>
  <c r="D86" i="39" s="1"/>
  <c r="B87" i="39"/>
  <c r="I41" i="66" l="1"/>
  <c r="I32" i="66"/>
  <c r="I67" i="66"/>
  <c r="B87" i="65"/>
  <c r="C86" i="65"/>
  <c r="D86" i="65" s="1"/>
  <c r="I87" i="66"/>
  <c r="I4" i="66"/>
  <c r="I17" i="66"/>
  <c r="I35" i="66"/>
  <c r="I69" i="66"/>
  <c r="B87" i="23"/>
  <c r="C86" i="23"/>
  <c r="D86" i="23" s="1"/>
  <c r="I13" i="66"/>
  <c r="I21" i="66"/>
  <c r="I43" i="66"/>
  <c r="I59" i="66"/>
  <c r="I81" i="66"/>
  <c r="I26" i="66"/>
  <c r="I40" i="66"/>
  <c r="I88" i="66"/>
  <c r="I29" i="66"/>
  <c r="I57" i="66"/>
  <c r="I83" i="66"/>
  <c r="I99" i="66"/>
  <c r="I15" i="66"/>
  <c r="I9" i="66"/>
  <c r="I49" i="66"/>
  <c r="I58" i="66"/>
  <c r="C87" i="39"/>
  <c r="D87" i="39" s="1"/>
  <c r="B88" i="39"/>
  <c r="B88" i="23" l="1"/>
  <c r="C87" i="23"/>
  <c r="D87" i="23" s="1"/>
  <c r="C87" i="65"/>
  <c r="D87" i="65" s="1"/>
  <c r="B88" i="65"/>
  <c r="B89" i="39"/>
  <c r="C88" i="39"/>
  <c r="D88" i="39" s="1"/>
  <c r="C88" i="65" l="1"/>
  <c r="D88" i="65" s="1"/>
  <c r="B89" i="65"/>
  <c r="C88" i="23"/>
  <c r="D88" i="23" s="1"/>
  <c r="B89" i="23"/>
  <c r="B90" i="39"/>
  <c r="C89" i="39"/>
  <c r="D89" i="39" s="1"/>
  <c r="C89" i="23" l="1"/>
  <c r="D89" i="23" s="1"/>
  <c r="B90" i="23"/>
  <c r="B90" i="65"/>
  <c r="C89" i="65"/>
  <c r="D89" i="65" s="1"/>
  <c r="C90" i="39"/>
  <c r="D90" i="39" s="1"/>
  <c r="B91" i="39"/>
  <c r="B91" i="23" l="1"/>
  <c r="C90" i="23"/>
  <c r="D90" i="23" s="1"/>
  <c r="B91" i="65"/>
  <c r="C90" i="65"/>
  <c r="D90" i="65" s="1"/>
  <c r="C91" i="39"/>
  <c r="D91" i="39" s="1"/>
  <c r="B92" i="39"/>
  <c r="C91" i="65" l="1"/>
  <c r="D91" i="65" s="1"/>
  <c r="B92" i="65"/>
  <c r="B92" i="23"/>
  <c r="C91" i="23"/>
  <c r="D91" i="23" s="1"/>
  <c r="B93" i="39"/>
  <c r="C92" i="39"/>
  <c r="D92" i="39" s="1"/>
  <c r="C92" i="23" l="1"/>
  <c r="D92" i="23" s="1"/>
  <c r="B93" i="23"/>
  <c r="C92" i="65"/>
  <c r="D92" i="65" s="1"/>
  <c r="B93" i="65"/>
  <c r="B94" i="39"/>
  <c r="C93" i="39"/>
  <c r="D93" i="39" s="1"/>
  <c r="B94" i="65" l="1"/>
  <c r="C93" i="65"/>
  <c r="D93" i="65" s="1"/>
  <c r="C93" i="23"/>
  <c r="D93" i="23" s="1"/>
  <c r="B94" i="23"/>
  <c r="C94" i="39"/>
  <c r="D94" i="39" s="1"/>
  <c r="B95" i="39"/>
  <c r="B95" i="23" l="1"/>
  <c r="C94" i="23"/>
  <c r="D94" i="23" s="1"/>
  <c r="B95" i="65"/>
  <c r="C94" i="65"/>
  <c r="D94" i="65" s="1"/>
  <c r="C95" i="39"/>
  <c r="D95" i="39" s="1"/>
  <c r="B96" i="39"/>
  <c r="C95" i="65" l="1"/>
  <c r="D95" i="65" s="1"/>
  <c r="B96" i="65"/>
  <c r="B96" i="23"/>
  <c r="C95" i="23"/>
  <c r="D95" i="23" s="1"/>
  <c r="B97" i="39"/>
  <c r="C96" i="39"/>
  <c r="D96" i="39" s="1"/>
  <c r="C96" i="23" l="1"/>
  <c r="D96" i="23" s="1"/>
  <c r="B97" i="23"/>
  <c r="C96" i="65"/>
  <c r="D96" i="65" s="1"/>
  <c r="B97" i="65"/>
  <c r="B98" i="39"/>
  <c r="C97" i="39"/>
  <c r="D97" i="39" s="1"/>
  <c r="B98" i="65" l="1"/>
  <c r="C97" i="65"/>
  <c r="D97" i="65" s="1"/>
  <c r="C97" i="23"/>
  <c r="D97" i="23" s="1"/>
  <c r="B98" i="23"/>
  <c r="C98" i="39"/>
  <c r="D98" i="39" s="1"/>
  <c r="B99" i="39"/>
  <c r="B99" i="23" l="1"/>
  <c r="C98" i="23"/>
  <c r="D98" i="23" s="1"/>
  <c r="B99" i="65"/>
  <c r="C98" i="65"/>
  <c r="D98" i="65" s="1"/>
  <c r="C99" i="39"/>
  <c r="D99" i="39" s="1"/>
  <c r="B100" i="39"/>
  <c r="C99" i="65" l="1"/>
  <c r="D99" i="65" s="1"/>
  <c r="B100" i="65"/>
  <c r="B100" i="23"/>
  <c r="C99" i="23"/>
  <c r="D99" i="23" s="1"/>
  <c r="B101" i="39"/>
  <c r="C100" i="39"/>
  <c r="D100" i="39" s="1"/>
  <c r="C100" i="23" l="1"/>
  <c r="D100" i="23" s="1"/>
  <c r="B101" i="23"/>
  <c r="C100" i="65"/>
  <c r="D100" i="65" s="1"/>
  <c r="B101" i="65"/>
  <c r="B102" i="39"/>
  <c r="C102" i="39" s="1"/>
  <c r="D102" i="39" s="1"/>
  <c r="D2" i="39" s="1"/>
  <c r="C101" i="39"/>
  <c r="D101" i="39" s="1"/>
  <c r="B102" i="65" l="1"/>
  <c r="C102" i="65" s="1"/>
  <c r="D102" i="65" s="1"/>
  <c r="D2" i="65" s="1"/>
  <c r="C101" i="65"/>
  <c r="D101" i="65" s="1"/>
  <c r="C101" i="23"/>
  <c r="D101" i="23" s="1"/>
  <c r="B102" i="23"/>
  <c r="C102" i="23" s="1"/>
  <c r="D102" i="23" s="1"/>
  <c r="I4" i="39"/>
  <c r="I8" i="39"/>
  <c r="I12" i="39"/>
  <c r="I16" i="39"/>
  <c r="I20" i="39"/>
  <c r="I24" i="39"/>
  <c r="I28" i="39"/>
  <c r="I32" i="39"/>
  <c r="I36" i="39"/>
  <c r="I40" i="39"/>
  <c r="I44" i="39"/>
  <c r="I48" i="39"/>
  <c r="I52" i="39"/>
  <c r="I56" i="39"/>
  <c r="I60" i="39"/>
  <c r="I64" i="39"/>
  <c r="I68" i="39"/>
  <c r="I72" i="39"/>
  <c r="I76" i="39"/>
  <c r="I80" i="39"/>
  <c r="I84" i="39"/>
  <c r="I88" i="39"/>
  <c r="I92" i="39"/>
  <c r="I96" i="39"/>
  <c r="I100" i="39"/>
  <c r="I3" i="39"/>
  <c r="I7" i="39"/>
  <c r="I11" i="39"/>
  <c r="I15" i="39"/>
  <c r="I19" i="39"/>
  <c r="I23" i="39"/>
  <c r="I27" i="39"/>
  <c r="I31" i="39"/>
  <c r="I35" i="39"/>
  <c r="I39" i="39"/>
  <c r="I43" i="39"/>
  <c r="I47" i="39"/>
  <c r="I51" i="39"/>
  <c r="I55" i="39"/>
  <c r="I59" i="39"/>
  <c r="I63" i="39"/>
  <c r="I67" i="39"/>
  <c r="I71" i="39"/>
  <c r="I75" i="39"/>
  <c r="I79" i="39"/>
  <c r="I83" i="39"/>
  <c r="I87" i="39"/>
  <c r="I91" i="39"/>
  <c r="I95" i="39"/>
  <c r="I99" i="39"/>
  <c r="I6" i="39"/>
  <c r="I10" i="39"/>
  <c r="I14" i="39"/>
  <c r="I18" i="39"/>
  <c r="I22" i="39"/>
  <c r="I26" i="39"/>
  <c r="I30" i="39"/>
  <c r="I34" i="39"/>
  <c r="I38" i="39"/>
  <c r="I42" i="39"/>
  <c r="I46" i="39"/>
  <c r="I50" i="39"/>
  <c r="I54" i="39"/>
  <c r="I58" i="39"/>
  <c r="I62" i="39"/>
  <c r="I66" i="39"/>
  <c r="I70" i="39"/>
  <c r="I74" i="39"/>
  <c r="I78" i="39"/>
  <c r="I82" i="39"/>
  <c r="I86" i="39"/>
  <c r="I90" i="39"/>
  <c r="I94" i="39"/>
  <c r="I98" i="39"/>
  <c r="I102" i="39"/>
  <c r="I17" i="39"/>
  <c r="I33" i="39"/>
  <c r="I49" i="39"/>
  <c r="I65" i="39"/>
  <c r="I81" i="39"/>
  <c r="I97" i="39"/>
  <c r="I9" i="39"/>
  <c r="I25" i="39"/>
  <c r="I41" i="39"/>
  <c r="I57" i="39"/>
  <c r="I73" i="39"/>
  <c r="I89" i="39"/>
  <c r="I5" i="39"/>
  <c r="I21" i="39"/>
  <c r="I37" i="39"/>
  <c r="I53" i="39"/>
  <c r="I69" i="39"/>
  <c r="I85" i="39"/>
  <c r="I101" i="39"/>
  <c r="I13" i="39"/>
  <c r="I29" i="39"/>
  <c r="I45" i="39"/>
  <c r="I61" i="39"/>
  <c r="I77" i="39"/>
  <c r="I93" i="39"/>
  <c r="D2" i="23" l="1"/>
  <c r="H67" i="65"/>
  <c r="H65" i="65"/>
  <c r="H52" i="65"/>
  <c r="H51" i="65"/>
  <c r="H55" i="65"/>
  <c r="H60" i="65"/>
  <c r="H33" i="65"/>
  <c r="H48" i="65"/>
  <c r="H32" i="65"/>
  <c r="H6" i="65"/>
  <c r="H47" i="65"/>
  <c r="H45" i="65"/>
  <c r="H27" i="65"/>
  <c r="H26" i="65"/>
  <c r="H12" i="65"/>
  <c r="H9" i="65"/>
  <c r="H39" i="65"/>
  <c r="H10" i="65"/>
  <c r="H5" i="65"/>
  <c r="H4" i="65"/>
  <c r="H99" i="65"/>
  <c r="H95" i="65"/>
  <c r="H91" i="65"/>
  <c r="H87" i="65"/>
  <c r="H83" i="65"/>
  <c r="H79" i="65"/>
  <c r="H75" i="65"/>
  <c r="H72" i="65"/>
  <c r="H68" i="65"/>
  <c r="H66" i="65"/>
  <c r="H46" i="65"/>
  <c r="H54" i="65"/>
  <c r="H23" i="65"/>
  <c r="H21" i="65"/>
  <c r="H44" i="65"/>
  <c r="H20" i="65"/>
  <c r="H19" i="65"/>
  <c r="H28" i="65"/>
  <c r="H59" i="65"/>
  <c r="H58" i="65"/>
  <c r="H57" i="65"/>
  <c r="H71" i="65"/>
  <c r="H69" i="65"/>
  <c r="H64" i="65"/>
  <c r="H35" i="65"/>
  <c r="H50" i="65"/>
  <c r="H34" i="65"/>
  <c r="H30" i="65"/>
  <c r="H38" i="65"/>
  <c r="H25" i="65"/>
  <c r="H62" i="65"/>
  <c r="H24" i="65"/>
  <c r="H36" i="65"/>
  <c r="H53" i="65"/>
  <c r="H42" i="65"/>
  <c r="H15" i="65"/>
  <c r="H70" i="65"/>
  <c r="H56" i="65"/>
  <c r="H63" i="65"/>
  <c r="H61" i="65"/>
  <c r="H37" i="65"/>
  <c r="H31" i="65"/>
  <c r="H22" i="65"/>
  <c r="H13" i="65"/>
  <c r="H43" i="65"/>
  <c r="H29" i="65"/>
  <c r="H18" i="65"/>
  <c r="H17" i="65"/>
  <c r="H16" i="65"/>
  <c r="H49" i="65"/>
  <c r="H41" i="65"/>
  <c r="H100" i="65"/>
  <c r="H94" i="65"/>
  <c r="H89" i="65"/>
  <c r="H84" i="65"/>
  <c r="H78" i="65"/>
  <c r="H73" i="65"/>
  <c r="H40" i="65"/>
  <c r="H11" i="65"/>
  <c r="H7" i="65"/>
  <c r="H98" i="65"/>
  <c r="H93" i="65"/>
  <c r="H88" i="65"/>
  <c r="H82" i="65"/>
  <c r="H77" i="65"/>
  <c r="H102" i="65"/>
  <c r="H97" i="65"/>
  <c r="H92" i="65"/>
  <c r="H86" i="65"/>
  <c r="H81" i="65"/>
  <c r="H76" i="65"/>
  <c r="H14" i="65"/>
  <c r="H8" i="65"/>
  <c r="H3" i="65"/>
  <c r="H101" i="65"/>
  <c r="H96" i="65"/>
  <c r="H90" i="65"/>
  <c r="H85" i="65"/>
  <c r="H80" i="65"/>
  <c r="H74" i="65"/>
  <c r="H7" i="23" l="1"/>
  <c r="H11" i="23"/>
  <c r="H15" i="23"/>
  <c r="H19" i="23"/>
  <c r="H23" i="23"/>
  <c r="H27" i="23"/>
  <c r="H31" i="23"/>
  <c r="H35" i="23"/>
  <c r="H39" i="23"/>
  <c r="H43" i="23"/>
  <c r="H47" i="23"/>
  <c r="H51" i="23"/>
  <c r="H55" i="23"/>
  <c r="H59" i="23"/>
  <c r="H63" i="23"/>
  <c r="H67" i="23"/>
  <c r="H71" i="23"/>
  <c r="H75" i="23"/>
  <c r="H79" i="23"/>
  <c r="H83" i="23"/>
  <c r="H87" i="23"/>
  <c r="H91" i="23"/>
  <c r="H95" i="23"/>
  <c r="H99" i="23"/>
  <c r="H3" i="23"/>
  <c r="H6" i="23"/>
  <c r="H10" i="23"/>
  <c r="H14" i="23"/>
  <c r="H18" i="23"/>
  <c r="H22" i="23"/>
  <c r="H26" i="23"/>
  <c r="H30" i="23"/>
  <c r="H34" i="23"/>
  <c r="H38" i="23"/>
  <c r="H42" i="23"/>
  <c r="H46" i="23"/>
  <c r="H50" i="23"/>
  <c r="H54" i="23"/>
  <c r="H58" i="23"/>
  <c r="H62" i="23"/>
  <c r="H66" i="23"/>
  <c r="H70" i="23"/>
  <c r="H74" i="23"/>
  <c r="H78" i="23"/>
  <c r="H82" i="23"/>
  <c r="H86" i="23"/>
  <c r="H90" i="23"/>
  <c r="H94" i="23"/>
  <c r="H98" i="23"/>
  <c r="H102" i="23"/>
  <c r="H4" i="23"/>
  <c r="H28" i="23"/>
  <c r="H44" i="23"/>
  <c r="H60" i="23"/>
  <c r="H76" i="23"/>
  <c r="H92" i="23"/>
  <c r="H5" i="23"/>
  <c r="H13" i="23"/>
  <c r="H21" i="23"/>
  <c r="H29" i="23"/>
  <c r="H37" i="23"/>
  <c r="H45" i="23"/>
  <c r="H53" i="23"/>
  <c r="H61" i="23"/>
  <c r="H69" i="23"/>
  <c r="H77" i="23"/>
  <c r="H85" i="23"/>
  <c r="H93" i="23"/>
  <c r="H101" i="23"/>
  <c r="H8" i="23"/>
  <c r="H16" i="23"/>
  <c r="H24" i="23"/>
  <c r="H32" i="23"/>
  <c r="H40" i="23"/>
  <c r="H48" i="23"/>
  <c r="H56" i="23"/>
  <c r="H64" i="23"/>
  <c r="H72" i="23"/>
  <c r="H80" i="23"/>
  <c r="H88" i="23"/>
  <c r="H96" i="23"/>
  <c r="H9" i="23"/>
  <c r="H17" i="23"/>
  <c r="H25" i="23"/>
  <c r="H33" i="23"/>
  <c r="H41" i="23"/>
  <c r="H49" i="23"/>
  <c r="H57" i="23"/>
  <c r="H65" i="23"/>
  <c r="H73" i="23"/>
  <c r="H81" i="23"/>
  <c r="H89" i="23"/>
  <c r="H97" i="23"/>
  <c r="H12" i="23"/>
  <c r="H20" i="23"/>
  <c r="H36" i="23"/>
  <c r="H52" i="23"/>
  <c r="H68" i="23"/>
  <c r="H84" i="23"/>
  <c r="H100" i="23"/>
</calcChain>
</file>

<file path=xl/sharedStrings.xml><?xml version="1.0" encoding="utf-8"?>
<sst xmlns="http://schemas.openxmlformats.org/spreadsheetml/2006/main" count="4299" uniqueCount="393">
  <si>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</si>
  <si>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</si>
  <si>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</si>
  <si>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</si>
  <si>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</si>
  <si>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</si>
  <si>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</si>
  <si>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</si>
  <si>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</si>
  <si>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</si>
  <si>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</si>
  <si>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</si>
  <si>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</si>
  <si>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</si>
  <si>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</si>
  <si>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</si>
  <si>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</si>
  <si>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</si>
  <si>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</si>
  <si>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</si>
  <si>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</si>
  <si>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</si>
  <si>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</si>
  <si>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</si>
  <si>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</si>
  <si>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</si>
  <si>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</si>
  <si>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</si>
  <si>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</si>
  <si>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</si>
  <si>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</si>
  <si>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</si>
  <si>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</si>
  <si>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</si>
  <si>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</si>
  <si>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</si>
  <si>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</si>
  <si>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</si>
  <si>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</si>
  <si>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</si>
  <si>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</si>
  <si>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</si>
  <si>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</si>
  <si>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</si>
  <si>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</si>
  <si>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</si>
  <si>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</si>
  <si>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</si>
  <si>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</si>
  <si>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</si>
  <si>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</si>
  <si>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</si>
  <si>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</si>
  <si>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</si>
  <si>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</si>
  <si>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</si>
  <si>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</si>
  <si>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</si>
  <si>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</si>
  <si>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</si>
  <si>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</si>
  <si>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</si>
  <si>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</si>
  <si>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</si>
  <si>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</si>
  <si>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</si>
  <si>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</si>
  <si>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</si>
  <si>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</si>
  <si>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</si>
  <si>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</si>
  <si>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</si>
  <si>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</si>
  <si>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</si>
  <si>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</si>
  <si>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</si>
  <si>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</si>
  <si>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</si>
  <si>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</si>
  <si>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</si>
  <si>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</si>
  <si>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</si>
  <si>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</si>
  <si>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</si>
  <si>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</si>
  <si>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</si>
  <si>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</si>
  <si>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</si>
  <si>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</si>
  <si>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</si>
  <si>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</si>
  <si>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</si>
  <si>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</si>
  <si>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</si>
  <si>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</si>
  <si>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</si>
  <si>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</si>
  <si>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</si>
  <si>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</si>
  <si>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</si>
  <si>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</si>
  <si>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</si>
  <si>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</si>
  <si>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</si>
  <si>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</si>
  <si>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</si>
  <si>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</si>
  <si>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</si>
  <si>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</si>
  <si>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</si>
  <si>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</si>
  <si>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</si>
  <si>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</si>
  <si>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</si>
  <si>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</si>
  <si>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</si>
  <si>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</si>
  <si>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</si>
  <si>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</si>
  <si>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</si>
  <si>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</si>
  <si>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</si>
  <si>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</si>
  <si>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</si>
  <si>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</si>
  <si>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</si>
  <si>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</si>
  <si>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</si>
  <si>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</si>
  <si>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</si>
  <si>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</si>
  <si>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</si>
  <si>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</si>
  <si>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</si>
  <si>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</si>
  <si>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</si>
  <si>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</si>
  <si>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</si>
  <si>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</si>
  <si>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</si>
  <si>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</si>
  <si>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</si>
  <si>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</si>
  <si>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</si>
  <si>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</si>
  <si>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</si>
  <si>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</si>
  <si>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</si>
  <si>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</si>
  <si>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</si>
  <si>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</si>
  <si>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</si>
  <si>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</si>
  <si>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</si>
  <si>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</si>
  <si>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</si>
  <si>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</si>
  <si>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</si>
  <si>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</si>
  <si>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</si>
  <si>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</si>
  <si>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</si>
  <si>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</si>
  <si>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</si>
  <si>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</si>
  <si>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</si>
  <si>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</si>
  <si>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</si>
  <si>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</si>
  <si>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</si>
  <si>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</si>
  <si>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</si>
  <si>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</si>
  <si>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</si>
  <si>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</si>
  <si>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</si>
  <si>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</si>
  <si>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</si>
  <si>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</si>
  <si>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</si>
  <si>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</si>
  <si>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</si>
  <si>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</si>
  <si>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</si>
  <si>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</si>
  <si>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</si>
  <si>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</si>
  <si>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</si>
  <si>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</si>
  <si>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</si>
  <si>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</si>
  <si>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</si>
  <si>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</si>
  <si>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</si>
  <si>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</si>
  <si>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</si>
  <si>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</si>
  <si>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</si>
  <si>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</si>
  <si>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</si>
  <si>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</si>
  <si>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</si>
  <si>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</si>
  <si>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</si>
  <si>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</si>
  <si>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</si>
  <si>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</si>
  <si>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</si>
  <si>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</si>
  <si>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</si>
  <si>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</si>
  <si>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</si>
  <si>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</si>
  <si>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</si>
  <si>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</si>
  <si>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</si>
  <si>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</si>
  <si>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</si>
  <si>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</si>
  <si>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</si>
  <si>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</si>
  <si>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</si>
  <si>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</si>
  <si>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</si>
  <si>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</si>
  <si>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</si>
  <si>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</si>
  <si>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</si>
  <si>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</si>
  <si>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</si>
  <si>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</si>
  <si>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</si>
  <si>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</si>
  <si>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</si>
  <si>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</si>
  <si>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</si>
  <si>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</si>
  <si>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</si>
  <si>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</si>
  <si>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</si>
  <si>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</si>
  <si>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</si>
  <si>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</si>
  <si>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</si>
  <si>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</si>
  <si>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</si>
  <si>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</si>
  <si>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</si>
  <si>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</si>
  <si>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</si>
  <si>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</si>
  <si>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</si>
  <si>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</si>
  <si>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</si>
  <si>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</si>
  <si>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</si>
  <si>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</si>
  <si>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</si>
  <si>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</si>
  <si>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</si>
  <si>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</si>
  <si>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</si>
  <si>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</si>
  <si>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</si>
  <si>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</si>
  <si>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</si>
  <si>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地點：揚昇高爾夫鄉村俱樂部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</si>
  <si>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</si>
  <si>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</si>
  <si>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選手姓名</t>
    </r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</si>
  <si>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</si>
  <si>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</si>
  <si>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</si>
  <si>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</si>
  <si>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</si>
  <si>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男子公開、A、B組第一回合</t>
    <phoneticPr fontId="2" type="noConversion"/>
  </si>
  <si>
    <t>R2</t>
    <phoneticPr fontId="2" type="noConversion"/>
  </si>
  <si>
    <t>男子公開、A、B組第二回合</t>
    <phoneticPr fontId="2" type="noConversion"/>
  </si>
  <si>
    <t>男子公開、A、B組第三回合</t>
    <phoneticPr fontId="2" type="noConversion"/>
  </si>
  <si>
    <t>R3</t>
    <phoneticPr fontId="2" type="noConversion"/>
  </si>
  <si>
    <t>R4</t>
    <phoneticPr fontId="2" type="noConversion"/>
  </si>
  <si>
    <t>男子公開、A、B組第四回合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</si>
  <si>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</si>
  <si>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</si>
  <si>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</si>
  <si>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</si>
  <si>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R3</t>
    <phoneticPr fontId="2" type="noConversion"/>
  </si>
  <si>
    <t>R4</t>
    <phoneticPr fontId="2" type="noConversion"/>
  </si>
  <si>
    <t>R3</t>
    <phoneticPr fontId="2" type="noConversion"/>
  </si>
  <si>
    <t>男子D組第四回合</t>
    <phoneticPr fontId="2" type="noConversion"/>
  </si>
  <si>
    <t>男子D組第三回合</t>
    <phoneticPr fontId="2" type="noConversion"/>
  </si>
  <si>
    <t>男子C組第四回合</t>
    <phoneticPr fontId="2" type="noConversion"/>
  </si>
  <si>
    <t>男子C組第三回合</t>
    <phoneticPr fontId="2" type="noConversion"/>
  </si>
  <si>
    <t>名次</t>
    <phoneticPr fontId="7" type="noConversion"/>
  </si>
  <si>
    <t>組別</t>
    <phoneticPr fontId="2" type="noConversion"/>
  </si>
  <si>
    <t>R1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</si>
  <si>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</si>
  <si>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</si>
  <si>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</si>
  <si>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</si>
  <si>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</si>
  <si>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</si>
  <si>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</si>
  <si>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</si>
  <si>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</si>
  <si>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女子公開、A、B組第一回合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</si>
  <si>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</si>
  <si>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</si>
  <si>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</si>
  <si>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</si>
  <si>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</si>
  <si>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</si>
  <si>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女子公開、A、B組第二回合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</si>
  <si>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</si>
  <si>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R2</t>
    <phoneticPr fontId="2" type="noConversion"/>
  </si>
  <si>
    <t>績分</t>
    <phoneticPr fontId="2" type="noConversion"/>
  </si>
  <si>
    <t>女子公開、A、B組第三回合</t>
    <phoneticPr fontId="2" type="noConversion"/>
  </si>
  <si>
    <t>R3</t>
    <phoneticPr fontId="2" type="noConversion"/>
  </si>
  <si>
    <t>女子公開、A、B組第四回合</t>
    <phoneticPr fontId="2" type="noConversion"/>
  </si>
  <si>
    <t>R4</t>
    <phoneticPr fontId="2" type="noConversion"/>
  </si>
  <si>
    <t>名次</t>
    <phoneticPr fontId="7" type="noConversion"/>
  </si>
  <si>
    <t>組別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</si>
  <si>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</si>
  <si>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</si>
  <si>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</si>
  <si>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</si>
  <si>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</si>
  <si>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</si>
  <si>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t>R4</t>
    <phoneticPr fontId="2" type="noConversion"/>
  </si>
  <si>
    <t>女子CD組第四回合</t>
    <phoneticPr fontId="2" type="noConversion"/>
  </si>
  <si>
    <t>女子CD組第三回合</t>
    <phoneticPr fontId="2" type="noConversion"/>
  </si>
  <si>
    <t>R1大男成績</t>
  </si>
  <si>
    <t>R2大男成績</t>
    <phoneticPr fontId="2" type="noConversion"/>
  </si>
  <si>
    <t>R3大男成績</t>
    <phoneticPr fontId="2" type="noConversion"/>
  </si>
  <si>
    <t>R4大男成績</t>
    <phoneticPr fontId="2" type="noConversion"/>
  </si>
  <si>
    <t>大女R1成績</t>
    <phoneticPr fontId="2" type="noConversion"/>
  </si>
  <si>
    <t>大女R2成績</t>
    <phoneticPr fontId="2" type="noConversion"/>
  </si>
  <si>
    <t>大女R3成績</t>
    <phoneticPr fontId="2" type="noConversion"/>
  </si>
  <si>
    <t>大女R4成績</t>
    <phoneticPr fontId="2" type="noConversion"/>
  </si>
  <si>
    <t>R4女CD成績</t>
    <phoneticPr fontId="2" type="noConversion"/>
  </si>
  <si>
    <t>R3男C成績</t>
  </si>
  <si>
    <t>R4男C成績</t>
  </si>
  <si>
    <t>R3男D成績</t>
  </si>
  <si>
    <t>R4男D成績</t>
  </si>
  <si>
    <t>R3女CD成績</t>
  </si>
  <si>
    <t>林冠廷</t>
  </si>
  <si>
    <t>林柏凱</t>
  </si>
  <si>
    <t>林子亘</t>
  </si>
  <si>
    <t>廖煥鈞</t>
  </si>
  <si>
    <t>林宸駒</t>
  </si>
  <si>
    <t>林義淵</t>
  </si>
  <si>
    <t>林兆義</t>
  </si>
  <si>
    <t>洪棋剴</t>
  </si>
  <si>
    <t>廖家呈</t>
  </si>
  <si>
    <t>温昱澄</t>
  </si>
  <si>
    <t>何冠霖</t>
  </si>
  <si>
    <t>DQ</t>
  </si>
  <si>
    <t>蔡睿恒</t>
  </si>
  <si>
    <t>曾彩晴</t>
  </si>
  <si>
    <t>馮立顏</t>
  </si>
  <si>
    <t>林婕恩</t>
  </si>
  <si>
    <t>陳葶伃</t>
  </si>
  <si>
    <t>鄭熙叡</t>
  </si>
  <si>
    <t>朱庭昀</t>
  </si>
  <si>
    <t>石瑋岑</t>
  </si>
  <si>
    <t>陳俋儒</t>
  </si>
  <si>
    <t>郭瑜恬</t>
  </si>
  <si>
    <t>莊雅茜</t>
  </si>
  <si>
    <t>邱　靖</t>
  </si>
  <si>
    <t>蘇　頎</t>
  </si>
  <si>
    <t>劉彧丞</t>
  </si>
  <si>
    <t>林育宏</t>
  </si>
  <si>
    <t>商凱程</t>
  </si>
  <si>
    <t>羅聖旗</t>
  </si>
  <si>
    <t>方彥儒</t>
  </si>
  <si>
    <t>林上予</t>
  </si>
  <si>
    <t>王郡佑</t>
  </si>
  <si>
    <t>趙翊勳</t>
  </si>
  <si>
    <t>施友翔</t>
  </si>
  <si>
    <t>謝豐仰</t>
  </si>
  <si>
    <t>林欣黛</t>
  </si>
  <si>
    <t>張婷諭</t>
  </si>
  <si>
    <t>陳詩萱</t>
  </si>
  <si>
    <t>曹恩婕</t>
  </si>
  <si>
    <t>李晏羽</t>
  </si>
  <si>
    <t>汪天茵</t>
  </si>
  <si>
    <t>王采琦</t>
  </si>
  <si>
    <t>陳智恩</t>
  </si>
  <si>
    <t>黃品菲</t>
  </si>
  <si>
    <t>洪琳雅</t>
  </si>
  <si>
    <t>華羽沁</t>
  </si>
  <si>
    <t>陳　襄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</si>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</sst>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  <numFmt numFmtId="188" formatCode="0.0000_ "/>
    <numFmt numFmtId="189" formatCode="0.0000_);[Red]\(0.0000\)"/>
  </numFmts>
  <fonts count="28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2"/>
      <charset val="136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1" fontId="5" fillId="2" borderId="13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37" xfId="0" applyFont="1" applyBorder="1">
      <alignment vertical="center"/>
    </xf>
    <xf numFmtId="187" fontId="10" fillId="0" borderId="0" xfId="0" applyNumberFormat="1" applyFont="1">
      <alignment vertical="center"/>
    </xf>
    <xf numFmtId="181" fontId="22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Protection="1">
      <alignment vertical="center"/>
    </xf>
    <xf numFmtId="182" fontId="22" fillId="4" borderId="13" xfId="0" applyNumberFormat="1" applyFont="1" applyFill="1" applyBorder="1" applyAlignment="1" applyProtection="1">
      <alignment horizontal="center" vertical="center" wrapText="1"/>
    </xf>
    <xf numFmtId="187" fontId="22" fillId="4" borderId="13" xfId="0" applyNumberFormat="1" applyFont="1" applyFill="1" applyBorder="1" applyAlignment="1" applyProtection="1">
      <alignment horizontal="center" vertical="center" wrapText="1"/>
    </xf>
    <xf numFmtId="181" fontId="22" fillId="4" borderId="13" xfId="0" applyNumberFormat="1" applyFont="1" applyFill="1" applyBorder="1" applyAlignment="1" applyProtection="1">
      <alignment horizontal="center" vertical="center"/>
    </xf>
    <xf numFmtId="181" fontId="23" fillId="4" borderId="13" xfId="0" applyNumberFormat="1" applyFont="1" applyFill="1" applyBorder="1" applyAlignment="1" applyProtection="1">
      <alignment horizontal="center" vertical="center" wrapText="1"/>
    </xf>
    <xf numFmtId="187" fontId="24" fillId="4" borderId="13" xfId="0" applyNumberFormat="1" applyFont="1" applyFill="1" applyBorder="1" applyAlignment="1" applyProtection="1">
      <alignment horizontal="center" vertical="center" wrapText="1"/>
    </xf>
    <xf numFmtId="182" fontId="10" fillId="4" borderId="13" xfId="0" applyNumberFormat="1" applyFont="1" applyFill="1" applyBorder="1" applyAlignment="1" applyProtection="1">
      <alignment horizontal="center" vertical="center"/>
    </xf>
    <xf numFmtId="187" fontId="10" fillId="4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7" xfId="0" applyFont="1" applyBorder="1" applyProtection="1">
      <alignment vertical="center"/>
    </xf>
    <xf numFmtId="187" fontId="10" fillId="0" borderId="0" xfId="0" applyNumberFormat="1" applyFont="1" applyProtection="1">
      <alignment vertical="center"/>
    </xf>
    <xf numFmtId="181" fontId="12" fillId="2" borderId="41" xfId="0" applyNumberFormat="1" applyFont="1" applyFill="1" applyBorder="1" applyAlignment="1">
      <alignment horizontal="left" vertical="center"/>
    </xf>
    <xf numFmtId="181" fontId="5" fillId="5" borderId="13" xfId="0" applyNumberFormat="1" applyFont="1" applyFill="1" applyBorder="1" applyAlignment="1">
      <alignment horizontal="center" vertical="center" wrapText="1"/>
    </xf>
    <xf numFmtId="182" fontId="11" fillId="2" borderId="13" xfId="0" applyNumberFormat="1" applyFont="1" applyFill="1" applyBorder="1" applyAlignment="1" applyProtection="1">
      <alignment horizontal="center" vertical="center"/>
      <protection locked="0"/>
    </xf>
    <xf numFmtId="181" fontId="11" fillId="2" borderId="13" xfId="0" applyNumberFormat="1" applyFont="1" applyFill="1" applyBorder="1" applyAlignment="1" applyProtection="1">
      <alignment horizontal="center" vertical="center"/>
      <protection locked="0"/>
    </xf>
    <xf numFmtId="179" fontId="11" fillId="2" borderId="13" xfId="0" applyNumberFormat="1" applyFont="1" applyFill="1" applyBorder="1" applyAlignment="1" applyProtection="1">
      <alignment horizontal="left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187" fontId="0" fillId="4" borderId="13" xfId="0" applyNumberFormat="1" applyFill="1" applyBorder="1">
      <alignment vertical="center"/>
    </xf>
    <xf numFmtId="181" fontId="22" fillId="2" borderId="13" xfId="0" applyNumberFormat="1" applyFont="1" applyFill="1" applyBorder="1" applyAlignment="1">
      <alignment horizontal="center" vertical="center" wrapText="1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2" fillId="4" borderId="42" xfId="0" applyNumberFormat="1" applyFont="1" applyFill="1" applyBorder="1" applyAlignment="1" applyProtection="1">
      <alignment horizontal="center" vertical="center"/>
    </xf>
    <xf numFmtId="181" fontId="23" fillId="4" borderId="42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/>
    </xf>
    <xf numFmtId="181" fontId="5" fillId="5" borderId="13" xfId="0" applyNumberFormat="1" applyFont="1" applyFill="1" applyBorder="1" applyAlignment="1" applyProtection="1">
      <alignment horizontal="center" vertical="center" wrapText="1"/>
    </xf>
    <xf numFmtId="181" fontId="12" fillId="2" borderId="41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181" fontId="5" fillId="2" borderId="13" xfId="0" applyNumberFormat="1" applyFont="1" applyFill="1" applyBorder="1" applyAlignment="1" applyProtection="1">
      <alignment horizontal="center" vertical="center" wrapText="1"/>
    </xf>
    <xf numFmtId="181" fontId="10" fillId="0" borderId="13" xfId="0" applyNumberFormat="1" applyFont="1" applyFill="1" applyBorder="1" applyAlignment="1" applyProtection="1">
      <alignment horizontal="center" vertical="center"/>
      <protection locked="0"/>
    </xf>
    <xf numFmtId="179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Protection="1">
      <alignment vertical="center"/>
      <protection locked="0"/>
    </xf>
    <xf numFmtId="181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3" xfId="0" applyNumberFormat="1" applyFont="1" applyFill="1" applyBorder="1" applyAlignment="1" applyProtection="1">
      <alignment horizontal="left" vertical="center"/>
      <protection locked="0"/>
    </xf>
    <xf numFmtId="181" fontId="11" fillId="2" borderId="11" xfId="0" applyNumberFormat="1" applyFont="1" applyFill="1" applyBorder="1" applyAlignment="1" applyProtection="1">
      <alignment horizontal="center" vertical="center"/>
      <protection locked="0"/>
    </xf>
    <xf numFmtId="179" fontId="11" fillId="2" borderId="11" xfId="0" applyNumberFormat="1" applyFont="1" applyFill="1" applyBorder="1" applyAlignment="1" applyProtection="1">
      <alignment horizontal="left" vertical="center"/>
      <protection locked="0"/>
    </xf>
    <xf numFmtId="188" fontId="10" fillId="0" borderId="13" xfId="0" applyNumberFormat="1" applyFont="1" applyFill="1" applyBorder="1" applyAlignment="1" applyProtection="1">
      <alignment horizontal="center" vertical="center"/>
      <protection locked="0"/>
    </xf>
    <xf numFmtId="188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189" fontId="23" fillId="4" borderId="13" xfId="0" applyNumberFormat="1" applyFont="1" applyFill="1" applyBorder="1" applyAlignment="1" applyProtection="1">
      <alignment horizontal="center" vertical="center" wrapText="1"/>
    </xf>
    <xf numFmtId="189" fontId="10" fillId="0" borderId="13" xfId="0" applyNumberFormat="1" applyFont="1" applyFill="1" applyBorder="1" applyAlignment="1" applyProtection="1">
      <alignment horizontal="center" vertical="center"/>
      <protection locked="0"/>
    </xf>
    <xf numFmtId="189" fontId="10" fillId="2" borderId="13" xfId="0" applyNumberFormat="1" applyFont="1" applyFill="1" applyBorder="1" applyAlignment="1" applyProtection="1">
      <alignment horizontal="center" vertical="center"/>
      <protection locked="0"/>
    </xf>
    <xf numFmtId="189" fontId="10" fillId="0" borderId="13" xfId="0" applyNumberFormat="1" applyFont="1" applyFill="1" applyBorder="1" applyProtection="1">
      <alignment vertical="center"/>
      <protection locked="0"/>
    </xf>
    <xf numFmtId="189" fontId="10" fillId="0" borderId="0" xfId="0" applyNumberFormat="1" applyFont="1">
      <alignment vertical="center"/>
    </xf>
    <xf numFmtId="179" fontId="11" fillId="2" borderId="15" xfId="0" applyNumberFormat="1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>
      <alignment horizontal="center" vertical="center"/>
    </xf>
    <xf numFmtId="182" fontId="27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5" fillId="4" borderId="38" xfId="0" applyFont="1" applyFill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/>
    </xf>
    <xf numFmtId="0" fontId="25" fillId="4" borderId="40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548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189" t="s">
        <v>38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7.25" thickBot="1">
      <c r="A2" s="190" t="s">
        <v>266</v>
      </c>
      <c r="B2" s="190"/>
      <c r="C2" s="190"/>
      <c r="D2" s="190"/>
      <c r="E2" s="190"/>
      <c r="F2" s="31"/>
      <c r="G2" s="31"/>
      <c r="H2" s="191">
        <v>1</v>
      </c>
      <c r="I2" s="191"/>
      <c r="J2" s="191"/>
      <c r="K2" s="191"/>
      <c r="L2" s="191"/>
      <c r="M2" s="191"/>
      <c r="N2" s="191"/>
      <c r="O2" s="191"/>
      <c r="P2" s="191"/>
      <c r="Q2" s="2"/>
      <c r="R2" s="32"/>
      <c r="S2" s="32"/>
      <c r="T2" s="32"/>
      <c r="U2" s="32"/>
      <c r="V2" s="32"/>
      <c r="W2" s="32"/>
      <c r="X2" s="192">
        <v>42821</v>
      </c>
      <c r="Y2" s="192"/>
      <c r="Z2" s="192"/>
      <c r="AA2" s="192"/>
      <c r="AB2" s="192"/>
      <c r="AC2" s="192"/>
    </row>
    <row r="3" spans="1:29" ht="17.25" thickTop="1">
      <c r="A3" s="193" t="s">
        <v>7</v>
      </c>
      <c r="B3" s="195" t="s">
        <v>8</v>
      </c>
      <c r="C3" s="197" t="s">
        <v>0</v>
      </c>
      <c r="D3" s="199" t="s">
        <v>9</v>
      </c>
      <c r="E3" s="199" t="s">
        <v>10</v>
      </c>
      <c r="F3" s="201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187" t="s">
        <v>12</v>
      </c>
    </row>
    <row r="4" spans="1:29">
      <c r="A4" s="194"/>
      <c r="B4" s="196"/>
      <c r="C4" s="198"/>
      <c r="D4" s="200"/>
      <c r="E4" s="200"/>
      <c r="F4" s="202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188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547" priority="99" operator="lessThan">
      <formula>0</formula>
    </cfRule>
    <cfRule type="cellIs" dxfId="546" priority="100" operator="equal">
      <formula>0</formula>
    </cfRule>
  </conditionalFormatting>
  <conditionalFormatting sqref="F83:F98 F5:F58 F66:F81">
    <cfRule type="cellIs" dxfId="545" priority="95" operator="lessThan">
      <formula>COUNTIF(D5:E5,"&gt;0")*$AG$4</formula>
    </cfRule>
    <cfRule type="cellIs" dxfId="544" priority="96" operator="equal">
      <formula>COUNTIF(D5:E5,"&gt;0")*$AG$4</formula>
    </cfRule>
  </conditionalFormatting>
  <conditionalFormatting sqref="G5:G98">
    <cfRule type="cellIs" dxfId="543" priority="91" operator="lessThan">
      <formula>0</formula>
    </cfRule>
    <cfRule type="cellIs" dxfId="542" priority="92" operator="equal">
      <formula>0</formula>
    </cfRule>
  </conditionalFormatting>
  <conditionalFormatting sqref="F5:F98">
    <cfRule type="cellIs" dxfId="541" priority="87" operator="lessThan">
      <formula>COUNTIF(D5:E5,"&gt;0")*$AH$4</formula>
    </cfRule>
    <cfRule type="cellIs" dxfId="540" priority="88" operator="equal">
      <formula>COUNTIF(D5:E5,"&gt;0")*$AH$4</formula>
    </cfRule>
  </conditionalFormatting>
  <conditionalFormatting sqref="D5:E98">
    <cfRule type="cellIs" dxfId="539" priority="77" operator="lessThan">
      <formula>$AB$4</formula>
    </cfRule>
    <cfRule type="cellIs" dxfId="538" priority="78" operator="equal">
      <formula>$AB$4</formula>
    </cfRule>
  </conditionalFormatting>
  <conditionalFormatting sqref="H5:Y82">
    <cfRule type="cellIs" dxfId="537" priority="74" operator="equal">
      <formula>H$4-2</formula>
    </cfRule>
    <cfRule type="cellIs" dxfId="536" priority="75" operator="equal">
      <formula>H$4-1</formula>
    </cfRule>
    <cfRule type="cellIs" dxfId="535" priority="76" operator="equal">
      <formula>H$4</formula>
    </cfRule>
  </conditionalFormatting>
  <conditionalFormatting sqref="H83:Y98">
    <cfRule type="cellIs" dxfId="534" priority="27" operator="equal">
      <formula>H$4-2</formula>
    </cfRule>
    <cfRule type="cellIs" dxfId="533" priority="28" operator="equal">
      <formula>H$4-1</formula>
    </cfRule>
    <cfRule type="cellIs" dxfId="532" priority="29" operator="equal">
      <formula>H$4</formula>
    </cfRule>
  </conditionalFormatting>
  <conditionalFormatting sqref="G99:G109">
    <cfRule type="cellIs" dxfId="531" priority="25" operator="lessThan">
      <formula>0</formula>
    </cfRule>
    <cfRule type="cellIs" dxfId="530" priority="26" operator="equal">
      <formula>0</formula>
    </cfRule>
  </conditionalFormatting>
  <conditionalFormatting sqref="F99:F109">
    <cfRule type="cellIs" dxfId="529" priority="23" operator="lessThan">
      <formula>COUNTIF(D99:E99,"&gt;0")*$AG$4</formula>
    </cfRule>
    <cfRule type="cellIs" dxfId="528" priority="24" operator="equal">
      <formula>COUNTIF(D99:E99,"&gt;0")*$AG$4</formula>
    </cfRule>
  </conditionalFormatting>
  <conditionalFormatting sqref="G99:G109">
    <cfRule type="cellIs" dxfId="527" priority="21" operator="lessThan">
      <formula>0</formula>
    </cfRule>
    <cfRule type="cellIs" dxfId="526" priority="22" operator="equal">
      <formula>0</formula>
    </cfRule>
  </conditionalFormatting>
  <conditionalFormatting sqref="F99:F109">
    <cfRule type="cellIs" dxfId="525" priority="19" operator="lessThan">
      <formula>COUNTIF(D99:E99,"&gt;0")*$AH$4</formula>
    </cfRule>
    <cfRule type="cellIs" dxfId="524" priority="20" operator="equal">
      <formula>COUNTIF(D99:E99,"&gt;0")*$AH$4</formula>
    </cfRule>
  </conditionalFormatting>
  <conditionalFormatting sqref="D99:E109">
    <cfRule type="cellIs" dxfId="523" priority="17" operator="lessThan">
      <formula>$AB$4</formula>
    </cfRule>
    <cfRule type="cellIs" dxfId="522" priority="18" operator="equal">
      <formula>$AB$4</formula>
    </cfRule>
  </conditionalFormatting>
  <conditionalFormatting sqref="H99:Y109">
    <cfRule type="cellIs" dxfId="521" priority="14" operator="equal">
      <formula>H$4-2</formula>
    </cfRule>
    <cfRule type="cellIs" dxfId="520" priority="15" operator="equal">
      <formula>H$4-1</formula>
    </cfRule>
    <cfRule type="cellIs" dxfId="519" priority="16" operator="equal">
      <formula>H$4</formula>
    </cfRule>
  </conditionalFormatting>
  <conditionalFormatting sqref="G110:G120">
    <cfRule type="cellIs" dxfId="518" priority="12" operator="lessThan">
      <formula>0</formula>
    </cfRule>
    <cfRule type="cellIs" dxfId="517" priority="13" operator="equal">
      <formula>0</formula>
    </cfRule>
  </conditionalFormatting>
  <conditionalFormatting sqref="F110:F120">
    <cfRule type="cellIs" dxfId="516" priority="10" operator="lessThan">
      <formula>COUNTIF(D110:E110,"&gt;0")*$AG$4</formula>
    </cfRule>
    <cfRule type="cellIs" dxfId="515" priority="11" operator="equal">
      <formula>COUNTIF(D110:E110,"&gt;0")*$AG$4</formula>
    </cfRule>
  </conditionalFormatting>
  <conditionalFormatting sqref="G110:G120">
    <cfRule type="cellIs" dxfId="514" priority="8" operator="lessThan">
      <formula>0</formula>
    </cfRule>
    <cfRule type="cellIs" dxfId="513" priority="9" operator="equal">
      <formula>0</formula>
    </cfRule>
  </conditionalFormatting>
  <conditionalFormatting sqref="F110:F120">
    <cfRule type="cellIs" dxfId="512" priority="6" operator="lessThan">
      <formula>COUNTIF(D110:E110,"&gt;0")*$AH$4</formula>
    </cfRule>
    <cfRule type="cellIs" dxfId="511" priority="7" operator="equal">
      <formula>COUNTIF(D110:E110,"&gt;0")*$AH$4</formula>
    </cfRule>
  </conditionalFormatting>
  <conditionalFormatting sqref="D110:E120">
    <cfRule type="cellIs" dxfId="510" priority="4" operator="lessThan">
      <formula>$AB$4</formula>
    </cfRule>
    <cfRule type="cellIs" dxfId="509" priority="5" operator="equal">
      <formula>$AB$4</formula>
    </cfRule>
  </conditionalFormatting>
  <conditionalFormatting sqref="H110:Y120">
    <cfRule type="cellIs" dxfId="508" priority="1" operator="equal">
      <formula>H$4-2</formula>
    </cfRule>
    <cfRule type="cellIs" dxfId="507" priority="2" operator="equal">
      <formula>H$4-1</formula>
    </cfRule>
    <cfRule type="cellIs" dxfId="506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E76" sqref="E76:H78"/>
    </sheetView>
  </sheetViews>
  <sheetFormatPr defaultRowHeight="15"/>
  <cols>
    <col min="1" max="1" width="6.625" style="128" customWidth="1"/>
    <col min="2" max="2" width="5.125" style="128" customWidth="1"/>
    <col min="3" max="3" width="8.5" style="128" customWidth="1"/>
    <col min="4" max="4" width="7.625" style="128" customWidth="1"/>
    <col min="5" max="5" width="7.5" style="128" bestFit="1" customWidth="1"/>
    <col min="6" max="6" width="12.5" style="128" customWidth="1"/>
    <col min="7" max="7" width="5.375" style="128" customWidth="1"/>
    <col min="8" max="8" width="8.7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272</v>
      </c>
      <c r="C1" s="134" t="s">
        <v>273</v>
      </c>
      <c r="D1" s="134" t="s">
        <v>274</v>
      </c>
      <c r="E1" s="230" t="s">
        <v>277</v>
      </c>
      <c r="F1" s="230"/>
      <c r="G1" s="230"/>
      <c r="H1" s="230"/>
      <c r="I1" s="230"/>
    </row>
    <row r="2" spans="1:9" ht="16.5">
      <c r="A2" s="135">
        <f>SUM(A3:A102)</f>
        <v>73</v>
      </c>
      <c r="B2" s="135"/>
      <c r="C2" s="135">
        <f>ROUNDUP(A2/2,0)</f>
        <v>37</v>
      </c>
      <c r="D2" s="136">
        <f>SUM(D3:D102)/C2</f>
        <v>72.639763050721967</v>
      </c>
      <c r="E2" s="158" t="s">
        <v>268</v>
      </c>
      <c r="F2" s="158" t="s">
        <v>269</v>
      </c>
      <c r="G2" s="159" t="s">
        <v>267</v>
      </c>
      <c r="H2" s="159" t="s">
        <v>276</v>
      </c>
      <c r="I2" s="139" t="s">
        <v>270</v>
      </c>
    </row>
    <row r="3" spans="1:9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69.041095890410958</v>
      </c>
      <c r="E3" s="149" t="s">
        <v>41</v>
      </c>
      <c r="F3" s="150" t="s">
        <v>49</v>
      </c>
      <c r="G3" s="133"/>
      <c r="H3" s="173">
        <v>69.041095890410958</v>
      </c>
      <c r="I3" s="141">
        <f>IF($D$2-H3+10&gt;0,$D$2-H3+10,0)*A3</f>
        <v>13.59866716031101</v>
      </c>
    </row>
    <row r="4" spans="1:9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69.041095890410958</v>
      </c>
      <c r="E4" s="149" t="s">
        <v>41</v>
      </c>
      <c r="F4" s="150" t="s">
        <v>70</v>
      </c>
      <c r="G4" s="152"/>
      <c r="H4" s="174">
        <v>69.041095890410958</v>
      </c>
      <c r="I4" s="141">
        <f t="shared" ref="I4:I67" si="4">IF($D$2-H4+10&gt;0,$D$2-H4+10,0)*A4</f>
        <v>13.59866716031101</v>
      </c>
    </row>
    <row r="5" spans="1:9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69.041095890410958</v>
      </c>
      <c r="E5" s="149" t="s">
        <v>65</v>
      </c>
      <c r="F5" s="150" t="s">
        <v>90</v>
      </c>
      <c r="G5" s="133"/>
      <c r="H5" s="173">
        <v>69.041095890410958</v>
      </c>
      <c r="I5" s="141">
        <f t="shared" si="4"/>
        <v>13.59866716031101</v>
      </c>
    </row>
    <row r="6" spans="1:9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69.041095890410958</v>
      </c>
      <c r="E6" s="149" t="s">
        <v>65</v>
      </c>
      <c r="F6" s="150" t="s">
        <v>83</v>
      </c>
      <c r="G6" s="152"/>
      <c r="H6" s="174">
        <v>69.041095890410958</v>
      </c>
      <c r="I6" s="141">
        <f t="shared" si="4"/>
        <v>13.59866716031101</v>
      </c>
    </row>
    <row r="7" spans="1:9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69.041095890410958</v>
      </c>
      <c r="E7" s="149" t="s">
        <v>65</v>
      </c>
      <c r="F7" s="150" t="s">
        <v>85</v>
      </c>
      <c r="G7" s="152"/>
      <c r="H7" s="174">
        <v>69.041095890410958</v>
      </c>
      <c r="I7" s="141">
        <f t="shared" si="4"/>
        <v>13.59866716031101</v>
      </c>
    </row>
    <row r="8" spans="1:9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70.027397260273972</v>
      </c>
      <c r="E8" s="149" t="s">
        <v>41</v>
      </c>
      <c r="F8" s="150" t="s">
        <v>44</v>
      </c>
      <c r="G8" s="152"/>
      <c r="H8" s="174">
        <v>70.027397260273972</v>
      </c>
      <c r="I8" s="141">
        <f t="shared" si="4"/>
        <v>12.612365790447996</v>
      </c>
    </row>
    <row r="9" spans="1:9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70.027397260273972</v>
      </c>
      <c r="E9" s="149" t="s">
        <v>41</v>
      </c>
      <c r="F9" s="150" t="s">
        <v>43</v>
      </c>
      <c r="G9" s="152"/>
      <c r="H9" s="174">
        <v>70.027397260273972</v>
      </c>
      <c r="I9" s="141">
        <f t="shared" si="4"/>
        <v>12.612365790447996</v>
      </c>
    </row>
    <row r="10" spans="1:9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70.027397260273972</v>
      </c>
      <c r="E10" s="149" t="s">
        <v>65</v>
      </c>
      <c r="F10" s="150" t="s">
        <v>75</v>
      </c>
      <c r="G10" s="152"/>
      <c r="H10" s="174">
        <v>70.027397260273972</v>
      </c>
      <c r="I10" s="141">
        <f t="shared" si="4"/>
        <v>12.612365790447996</v>
      </c>
    </row>
    <row r="11" spans="1:9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71.013698630136986</v>
      </c>
      <c r="E11" s="149" t="s">
        <v>41</v>
      </c>
      <c r="F11" s="150" t="s">
        <v>46</v>
      </c>
      <c r="G11" s="152"/>
      <c r="H11" s="174">
        <v>71.013698630136986</v>
      </c>
      <c r="I11" s="141">
        <f t="shared" si="4"/>
        <v>11.626064420584981</v>
      </c>
    </row>
    <row r="12" spans="1:9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71.013698630136986</v>
      </c>
      <c r="E12" s="149" t="s">
        <v>41</v>
      </c>
      <c r="F12" s="150" t="s">
        <v>56</v>
      </c>
      <c r="G12" s="152"/>
      <c r="H12" s="174">
        <v>71.013698630136986</v>
      </c>
      <c r="I12" s="141">
        <f t="shared" si="4"/>
        <v>11.626064420584981</v>
      </c>
    </row>
    <row r="13" spans="1:9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71.013698630136986</v>
      </c>
      <c r="E13" s="149" t="s">
        <v>41</v>
      </c>
      <c r="F13" s="150" t="s">
        <v>198</v>
      </c>
      <c r="G13" s="152"/>
      <c r="H13" s="174">
        <v>71.013698630136986</v>
      </c>
      <c r="I13" s="141">
        <f t="shared" si="4"/>
        <v>11.626064420584981</v>
      </c>
    </row>
    <row r="14" spans="1:9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71.013698630136986</v>
      </c>
      <c r="E14" s="149" t="s">
        <v>65</v>
      </c>
      <c r="F14" s="150" t="s">
        <v>67</v>
      </c>
      <c r="G14" s="152"/>
      <c r="H14" s="174">
        <v>71.013698630136986</v>
      </c>
      <c r="I14" s="141">
        <f t="shared" si="4"/>
        <v>11.626064420584981</v>
      </c>
    </row>
    <row r="15" spans="1:9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72</v>
      </c>
      <c r="E15" s="149" t="s">
        <v>41</v>
      </c>
      <c r="F15" s="150" t="s">
        <v>54</v>
      </c>
      <c r="G15" s="152"/>
      <c r="H15" s="174">
        <v>72</v>
      </c>
      <c r="I15" s="141">
        <f t="shared" si="4"/>
        <v>10.639763050721967</v>
      </c>
    </row>
    <row r="16" spans="1:9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72</v>
      </c>
      <c r="E16" s="149" t="s">
        <v>41</v>
      </c>
      <c r="F16" s="150" t="s">
        <v>345</v>
      </c>
      <c r="G16" s="152"/>
      <c r="H16" s="174">
        <v>72</v>
      </c>
      <c r="I16" s="141">
        <f t="shared" si="4"/>
        <v>10.639763050721967</v>
      </c>
    </row>
    <row r="17" spans="1:9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72</v>
      </c>
      <c r="E17" s="149" t="s">
        <v>41</v>
      </c>
      <c r="F17" s="150" t="s">
        <v>168</v>
      </c>
      <c r="G17" s="152"/>
      <c r="H17" s="174">
        <v>72</v>
      </c>
      <c r="I17" s="141">
        <f t="shared" si="4"/>
        <v>10.639763050721967</v>
      </c>
    </row>
    <row r="18" spans="1:9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72.986301369863014</v>
      </c>
      <c r="E18" s="149" t="s">
        <v>41</v>
      </c>
      <c r="F18" s="150" t="s">
        <v>42</v>
      </c>
      <c r="G18" s="152"/>
      <c r="H18" s="174">
        <v>72.986301369863014</v>
      </c>
      <c r="I18" s="141">
        <f t="shared" si="4"/>
        <v>9.6534616808589533</v>
      </c>
    </row>
    <row r="19" spans="1:9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72.986301369863014</v>
      </c>
      <c r="E19" s="149" t="s">
        <v>41</v>
      </c>
      <c r="F19" s="150" t="s">
        <v>346</v>
      </c>
      <c r="G19" s="152"/>
      <c r="H19" s="174">
        <v>72.986301369863014</v>
      </c>
      <c r="I19" s="141">
        <f t="shared" si="4"/>
        <v>9.6534616808589533</v>
      </c>
    </row>
    <row r="20" spans="1:9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72.986301369863014</v>
      </c>
      <c r="E20" s="149" t="s">
        <v>65</v>
      </c>
      <c r="F20" s="150" t="s">
        <v>226</v>
      </c>
      <c r="G20" s="152"/>
      <c r="H20" s="174">
        <v>72.986301369863014</v>
      </c>
      <c r="I20" s="141">
        <f t="shared" si="4"/>
        <v>9.6534616808589533</v>
      </c>
    </row>
    <row r="21" spans="1:9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72.986301369863014</v>
      </c>
      <c r="E21" s="149" t="s">
        <v>65</v>
      </c>
      <c r="F21" s="150" t="s">
        <v>351</v>
      </c>
      <c r="G21" s="152"/>
      <c r="H21" s="174">
        <v>72.986301369863014</v>
      </c>
      <c r="I21" s="141">
        <f t="shared" si="4"/>
        <v>9.6534616808589533</v>
      </c>
    </row>
    <row r="22" spans="1:9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73.972602739726028</v>
      </c>
      <c r="E22" s="149" t="s">
        <v>41</v>
      </c>
      <c r="F22" s="150" t="s">
        <v>59</v>
      </c>
      <c r="G22" s="152"/>
      <c r="H22" s="174">
        <v>73.972602739726028</v>
      </c>
      <c r="I22" s="141">
        <f t="shared" si="4"/>
        <v>8.6671603109959392</v>
      </c>
    </row>
    <row r="23" spans="1:9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73.972602739726028</v>
      </c>
      <c r="E23" s="149" t="s">
        <v>65</v>
      </c>
      <c r="F23" s="150" t="s">
        <v>82</v>
      </c>
      <c r="G23" s="152"/>
      <c r="H23" s="174">
        <v>73.972602739726028</v>
      </c>
      <c r="I23" s="141">
        <f t="shared" si="4"/>
        <v>8.6671603109959392</v>
      </c>
    </row>
    <row r="24" spans="1:9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73.972602739726028</v>
      </c>
      <c r="E24" s="149" t="s">
        <v>65</v>
      </c>
      <c r="F24" s="150" t="s">
        <v>69</v>
      </c>
      <c r="G24" s="152"/>
      <c r="H24" s="174">
        <v>73.972602739726028</v>
      </c>
      <c r="I24" s="141">
        <f t="shared" si="4"/>
        <v>8.6671603109959392</v>
      </c>
    </row>
    <row r="25" spans="1:9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73.972602739726028</v>
      </c>
      <c r="E25" s="149" t="s">
        <v>65</v>
      </c>
      <c r="F25" s="150" t="s">
        <v>66</v>
      </c>
      <c r="G25" s="152"/>
      <c r="H25" s="174">
        <v>73.972602739726028</v>
      </c>
      <c r="I25" s="141">
        <f t="shared" si="4"/>
        <v>8.6671603109959392</v>
      </c>
    </row>
    <row r="26" spans="1:9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73.972602739726028</v>
      </c>
      <c r="E26" s="149" t="s">
        <v>65</v>
      </c>
      <c r="F26" s="150" t="s">
        <v>214</v>
      </c>
      <c r="G26" s="152"/>
      <c r="H26" s="174">
        <v>73.972602739726028</v>
      </c>
      <c r="I26" s="141">
        <f t="shared" si="4"/>
        <v>8.6671603109959392</v>
      </c>
    </row>
    <row r="27" spans="1:9" ht="16.5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73.972602739726028</v>
      </c>
      <c r="E27" s="149" t="s">
        <v>65</v>
      </c>
      <c r="F27" s="150" t="s">
        <v>80</v>
      </c>
      <c r="G27" s="152"/>
      <c r="H27" s="174">
        <v>73.972602739726028</v>
      </c>
      <c r="I27" s="141">
        <f t="shared" si="4"/>
        <v>8.6671603109959392</v>
      </c>
    </row>
    <row r="28" spans="1:9" ht="16.5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73.972602739726028</v>
      </c>
      <c r="E28" s="149" t="s">
        <v>65</v>
      </c>
      <c r="F28" s="150" t="s">
        <v>77</v>
      </c>
      <c r="G28" s="152"/>
      <c r="H28" s="174">
        <v>73.972602739726028</v>
      </c>
      <c r="I28" s="141">
        <f t="shared" si="4"/>
        <v>8.6671603109959392</v>
      </c>
    </row>
    <row r="29" spans="1:9" ht="16.5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73.972602739726028</v>
      </c>
      <c r="E29" s="149" t="s">
        <v>88</v>
      </c>
      <c r="F29" s="150" t="s">
        <v>103</v>
      </c>
      <c r="G29" s="152"/>
      <c r="H29" s="174">
        <v>73.972602739726028</v>
      </c>
      <c r="I29" s="141">
        <f t="shared" si="4"/>
        <v>8.6671603109959392</v>
      </c>
    </row>
    <row r="30" spans="1:9" ht="16.5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73.972602739726028</v>
      </c>
      <c r="E30" s="149" t="s">
        <v>88</v>
      </c>
      <c r="F30" s="150" t="s">
        <v>93</v>
      </c>
      <c r="G30" s="152"/>
      <c r="H30" s="174">
        <v>73.972602739726028</v>
      </c>
      <c r="I30" s="141">
        <f t="shared" si="4"/>
        <v>8.6671603109959392</v>
      </c>
    </row>
    <row r="31" spans="1:9" ht="16.5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73.972602739726028</v>
      </c>
      <c r="E31" s="149" t="s">
        <v>88</v>
      </c>
      <c r="F31" s="150" t="s">
        <v>243</v>
      </c>
      <c r="G31" s="152"/>
      <c r="H31" s="174">
        <v>73.972602739726028</v>
      </c>
      <c r="I31" s="141">
        <f t="shared" si="4"/>
        <v>8.6671603109959392</v>
      </c>
    </row>
    <row r="32" spans="1:9" ht="16.5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74.958904109589042</v>
      </c>
      <c r="E32" s="149" t="s">
        <v>41</v>
      </c>
      <c r="F32" s="150" t="s">
        <v>64</v>
      </c>
      <c r="G32" s="152"/>
      <c r="H32" s="174">
        <v>74.958904109589042</v>
      </c>
      <c r="I32" s="141">
        <f t="shared" si="4"/>
        <v>7.6808589411329251</v>
      </c>
    </row>
    <row r="33" spans="1:9" ht="16.5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74.958904109589042</v>
      </c>
      <c r="E33" s="149" t="s">
        <v>41</v>
      </c>
      <c r="F33" s="150" t="s">
        <v>52</v>
      </c>
      <c r="G33" s="152"/>
      <c r="H33" s="174">
        <v>74.958904109589042</v>
      </c>
      <c r="I33" s="141">
        <f t="shared" si="4"/>
        <v>7.6808589411329251</v>
      </c>
    </row>
    <row r="34" spans="1:9" ht="16.5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74.958904109589042</v>
      </c>
      <c r="E34" s="149" t="s">
        <v>65</v>
      </c>
      <c r="F34" s="150" t="s">
        <v>78</v>
      </c>
      <c r="G34" s="152"/>
      <c r="H34" s="174">
        <v>74.958904109589042</v>
      </c>
      <c r="I34" s="141">
        <f t="shared" si="4"/>
        <v>7.6808589411329251</v>
      </c>
    </row>
    <row r="35" spans="1:9" ht="16.5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74.958904109589042</v>
      </c>
      <c r="E35" s="149" t="s">
        <v>65</v>
      </c>
      <c r="F35" s="150" t="s">
        <v>89</v>
      </c>
      <c r="G35" s="152"/>
      <c r="H35" s="174">
        <v>74.958904109589042</v>
      </c>
      <c r="I35" s="141">
        <f t="shared" si="4"/>
        <v>7.6808589411329251</v>
      </c>
    </row>
    <row r="36" spans="1:9" ht="16.5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74.958904109589042</v>
      </c>
      <c r="E36" s="149" t="s">
        <v>65</v>
      </c>
      <c r="F36" s="150" t="s">
        <v>87</v>
      </c>
      <c r="G36" s="152"/>
      <c r="H36" s="174">
        <v>74.958904109589042</v>
      </c>
      <c r="I36" s="141">
        <f t="shared" si="4"/>
        <v>7.6808589411329251</v>
      </c>
    </row>
    <row r="37" spans="1:9" ht="16.5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74.958904109589042</v>
      </c>
      <c r="E37" s="149" t="s">
        <v>88</v>
      </c>
      <c r="F37" s="150" t="s">
        <v>107</v>
      </c>
      <c r="G37" s="152"/>
      <c r="H37" s="174">
        <v>74.958904109589042</v>
      </c>
      <c r="I37" s="141">
        <f t="shared" si="4"/>
        <v>7.6808589411329251</v>
      </c>
    </row>
    <row r="38" spans="1:9" ht="16.5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74.958904109589042</v>
      </c>
      <c r="E38" s="149" t="s">
        <v>88</v>
      </c>
      <c r="F38" s="150" t="s">
        <v>101</v>
      </c>
      <c r="G38" s="152"/>
      <c r="H38" s="174">
        <v>74.958904109589042</v>
      </c>
      <c r="I38" s="141">
        <f t="shared" si="4"/>
        <v>7.6808589411329251</v>
      </c>
    </row>
    <row r="39" spans="1:9" ht="16.5">
      <c r="A39" s="140">
        <f t="shared" si="0"/>
        <v>1</v>
      </c>
      <c r="B39" s="140">
        <f t="shared" si="1"/>
        <v>37</v>
      </c>
      <c r="C39" s="140">
        <f t="shared" si="2"/>
        <v>1</v>
      </c>
      <c r="D39" s="140">
        <f t="shared" si="3"/>
        <v>75.945205479452056</v>
      </c>
      <c r="E39" s="149" t="s">
        <v>41</v>
      </c>
      <c r="F39" s="150" t="s">
        <v>48</v>
      </c>
      <c r="G39" s="152"/>
      <c r="H39" s="174">
        <v>75.945205479452056</v>
      </c>
      <c r="I39" s="141">
        <f t="shared" si="4"/>
        <v>6.694557571269911</v>
      </c>
    </row>
    <row r="40" spans="1:9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41</v>
      </c>
      <c r="F40" s="150" t="s">
        <v>58</v>
      </c>
      <c r="G40" s="152"/>
      <c r="H40" s="174">
        <v>75.945205479452056</v>
      </c>
      <c r="I40" s="141">
        <f t="shared" si="4"/>
        <v>6.694557571269911</v>
      </c>
    </row>
    <row r="41" spans="1:9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65</v>
      </c>
      <c r="F41" s="150" t="s">
        <v>79</v>
      </c>
      <c r="G41" s="152"/>
      <c r="H41" s="174">
        <v>75.945205479452056</v>
      </c>
      <c r="I41" s="141">
        <f t="shared" si="4"/>
        <v>6.694557571269911</v>
      </c>
    </row>
    <row r="42" spans="1:9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65</v>
      </c>
      <c r="F42" s="150" t="s">
        <v>91</v>
      </c>
      <c r="G42" s="152"/>
      <c r="H42" s="174">
        <v>75.945205479452056</v>
      </c>
      <c r="I42" s="141">
        <f t="shared" si="4"/>
        <v>6.694557571269911</v>
      </c>
    </row>
    <row r="43" spans="1:9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65</v>
      </c>
      <c r="F43" s="150" t="s">
        <v>92</v>
      </c>
      <c r="G43" s="152"/>
      <c r="H43" s="174">
        <v>76.93150684931507</v>
      </c>
      <c r="I43" s="141">
        <f t="shared" si="4"/>
        <v>5.7082562014068969</v>
      </c>
    </row>
    <row r="44" spans="1:9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65</v>
      </c>
      <c r="F44" s="150" t="s">
        <v>86</v>
      </c>
      <c r="G44" s="152"/>
      <c r="H44" s="174">
        <v>76.93150684931507</v>
      </c>
      <c r="I44" s="141">
        <f t="shared" si="4"/>
        <v>5.7082562014068969</v>
      </c>
    </row>
    <row r="45" spans="1:9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88</v>
      </c>
      <c r="F45" s="150" t="s">
        <v>95</v>
      </c>
      <c r="G45" s="152"/>
      <c r="H45" s="174">
        <v>76.93150684931507</v>
      </c>
      <c r="I45" s="141">
        <f t="shared" si="4"/>
        <v>5.7082562014068969</v>
      </c>
    </row>
    <row r="46" spans="1:9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88</v>
      </c>
      <c r="F46" s="150" t="s">
        <v>228</v>
      </c>
      <c r="G46" s="152"/>
      <c r="H46" s="174">
        <v>76.93150684931507</v>
      </c>
      <c r="I46" s="141">
        <f t="shared" si="4"/>
        <v>5.7082562014068969</v>
      </c>
    </row>
    <row r="47" spans="1:9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 t="s">
        <v>41</v>
      </c>
      <c r="F47" s="150" t="s">
        <v>68</v>
      </c>
      <c r="G47" s="152"/>
      <c r="H47" s="174">
        <v>77.917808219178085</v>
      </c>
      <c r="I47" s="141">
        <f t="shared" si="4"/>
        <v>4.7219548315438828</v>
      </c>
    </row>
    <row r="48" spans="1:9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 t="s">
        <v>41</v>
      </c>
      <c r="F48" s="150" t="s">
        <v>204</v>
      </c>
      <c r="G48" s="152"/>
      <c r="H48" s="174">
        <v>77.917808219178085</v>
      </c>
      <c r="I48" s="141">
        <f t="shared" si="4"/>
        <v>4.7219548315438828</v>
      </c>
    </row>
    <row r="49" spans="1:9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 t="s">
        <v>65</v>
      </c>
      <c r="F49" s="150" t="s">
        <v>73</v>
      </c>
      <c r="G49" s="152"/>
      <c r="H49" s="174">
        <v>77.917808219178085</v>
      </c>
      <c r="I49" s="141">
        <f t="shared" si="4"/>
        <v>4.7219548315438828</v>
      </c>
    </row>
    <row r="50" spans="1:9" ht="16.5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49" t="s">
        <v>88</v>
      </c>
      <c r="F50" s="150" t="s">
        <v>352</v>
      </c>
      <c r="G50" s="152"/>
      <c r="H50" s="174">
        <v>77.917808219178085</v>
      </c>
      <c r="I50" s="141">
        <f t="shared" si="4"/>
        <v>4.7219548315438828</v>
      </c>
    </row>
    <row r="51" spans="1:9" ht="16.5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49" t="s">
        <v>41</v>
      </c>
      <c r="F51" s="150" t="s">
        <v>50</v>
      </c>
      <c r="G51" s="152"/>
      <c r="H51" s="174">
        <v>78.904109589041099</v>
      </c>
      <c r="I51" s="141">
        <f t="shared" si="4"/>
        <v>3.7356534616808688</v>
      </c>
    </row>
    <row r="52" spans="1:9" ht="16.5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49" t="s">
        <v>65</v>
      </c>
      <c r="F52" s="150" t="s">
        <v>71</v>
      </c>
      <c r="G52" s="152"/>
      <c r="H52" s="174">
        <v>78.904109589041099</v>
      </c>
      <c r="I52" s="141">
        <f t="shared" si="4"/>
        <v>3.7356534616808688</v>
      </c>
    </row>
    <row r="53" spans="1:9" ht="16.5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49" t="s">
        <v>65</v>
      </c>
      <c r="F53" s="150" t="s">
        <v>348</v>
      </c>
      <c r="G53" s="152"/>
      <c r="H53" s="174">
        <v>78.904109589041099</v>
      </c>
      <c r="I53" s="141">
        <f t="shared" si="4"/>
        <v>3.7356534616808688</v>
      </c>
    </row>
    <row r="54" spans="1:9" ht="16.5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49" t="s">
        <v>65</v>
      </c>
      <c r="F54" s="150" t="s">
        <v>349</v>
      </c>
      <c r="G54" s="152"/>
      <c r="H54" s="174">
        <v>78.904109589041099</v>
      </c>
      <c r="I54" s="141">
        <f t="shared" si="4"/>
        <v>3.7356534616808688</v>
      </c>
    </row>
    <row r="55" spans="1:9" ht="16.5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49" t="s">
        <v>65</v>
      </c>
      <c r="F55" s="150" t="s">
        <v>105</v>
      </c>
      <c r="G55" s="152"/>
      <c r="H55" s="174">
        <v>78.904109589041099</v>
      </c>
      <c r="I55" s="141">
        <f t="shared" si="4"/>
        <v>3.7356534616808688</v>
      </c>
    </row>
    <row r="56" spans="1:9" ht="16.5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49" t="s">
        <v>88</v>
      </c>
      <c r="F56" s="150" t="s">
        <v>96</v>
      </c>
      <c r="G56" s="152"/>
      <c r="H56" s="174">
        <v>78.904109589041099</v>
      </c>
      <c r="I56" s="141">
        <f t="shared" si="4"/>
        <v>3.7356534616808688</v>
      </c>
    </row>
    <row r="57" spans="1:9" ht="16.5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49" t="s">
        <v>65</v>
      </c>
      <c r="F57" s="150" t="s">
        <v>350</v>
      </c>
      <c r="G57" s="152"/>
      <c r="H57" s="174">
        <v>79.890410958904113</v>
      </c>
      <c r="I57" s="141">
        <f t="shared" si="4"/>
        <v>2.7493520918178547</v>
      </c>
    </row>
    <row r="58" spans="1:9" ht="16.5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149" t="s">
        <v>65</v>
      </c>
      <c r="F58" s="150" t="s">
        <v>104</v>
      </c>
      <c r="G58" s="152"/>
      <c r="H58" s="174">
        <v>79.890410958904113</v>
      </c>
      <c r="I58" s="141">
        <f t="shared" si="4"/>
        <v>2.7493520918178547</v>
      </c>
    </row>
    <row r="59" spans="1:9" ht="16.5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149" t="s">
        <v>88</v>
      </c>
      <c r="F59" s="150" t="s">
        <v>246</v>
      </c>
      <c r="G59" s="152"/>
      <c r="H59" s="174">
        <v>81.863013698630141</v>
      </c>
      <c r="I59" s="141">
        <f t="shared" si="4"/>
        <v>0.77674935209182649</v>
      </c>
    </row>
    <row r="60" spans="1:9" ht="16.5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149" t="s">
        <v>88</v>
      </c>
      <c r="F60" s="150" t="s">
        <v>239</v>
      </c>
      <c r="G60" s="152"/>
      <c r="H60" s="174">
        <v>81.863013698630141</v>
      </c>
      <c r="I60" s="141">
        <f t="shared" si="4"/>
        <v>0.77674935209182649</v>
      </c>
    </row>
    <row r="61" spans="1:9" ht="16.5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149" t="s">
        <v>88</v>
      </c>
      <c r="F61" s="150" t="s">
        <v>176</v>
      </c>
      <c r="G61" s="152"/>
      <c r="H61" s="174">
        <v>81.863013698630141</v>
      </c>
      <c r="I61" s="141">
        <f t="shared" si="4"/>
        <v>0.77674935209182649</v>
      </c>
    </row>
    <row r="62" spans="1:9" ht="16.5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149" t="s">
        <v>88</v>
      </c>
      <c r="F62" s="150" t="s">
        <v>353</v>
      </c>
      <c r="G62" s="152"/>
      <c r="H62" s="174">
        <v>81.863013698630141</v>
      </c>
      <c r="I62" s="141">
        <f t="shared" si="4"/>
        <v>0.77674935209182649</v>
      </c>
    </row>
    <row r="63" spans="1:9" ht="16.5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149" t="s">
        <v>41</v>
      </c>
      <c r="F63" s="150" t="s">
        <v>347</v>
      </c>
      <c r="G63" s="152"/>
      <c r="H63" s="174">
        <v>82.849315068493141</v>
      </c>
      <c r="I63" s="141">
        <f t="shared" si="4"/>
        <v>0</v>
      </c>
    </row>
    <row r="64" spans="1:9" ht="16.5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149" t="s">
        <v>41</v>
      </c>
      <c r="F64" s="150" t="s">
        <v>197</v>
      </c>
      <c r="G64" s="152"/>
      <c r="H64" s="174">
        <v>83.835616438356169</v>
      </c>
      <c r="I64" s="141">
        <f t="shared" si="4"/>
        <v>0</v>
      </c>
    </row>
    <row r="65" spans="1:9" ht="16.5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149" t="s">
        <v>88</v>
      </c>
      <c r="F65" s="150" t="s">
        <v>229</v>
      </c>
      <c r="G65" s="152"/>
      <c r="H65" s="174">
        <v>84.821917808219183</v>
      </c>
      <c r="I65" s="141">
        <f t="shared" si="4"/>
        <v>0</v>
      </c>
    </row>
    <row r="66" spans="1:9" ht="16.5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149" t="s">
        <v>88</v>
      </c>
      <c r="F66" s="150" t="s">
        <v>100</v>
      </c>
      <c r="G66" s="152"/>
      <c r="H66" s="174">
        <v>84.821917808219183</v>
      </c>
      <c r="I66" s="141">
        <f t="shared" si="4"/>
        <v>0</v>
      </c>
    </row>
    <row r="67" spans="1:9" ht="16.5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149" t="s">
        <v>41</v>
      </c>
      <c r="F67" s="150" t="s">
        <v>193</v>
      </c>
      <c r="G67" s="152"/>
      <c r="H67" s="174">
        <v>85.808219178082197</v>
      </c>
      <c r="I67" s="141">
        <f t="shared" si="4"/>
        <v>0</v>
      </c>
    </row>
    <row r="68" spans="1:9" ht="16.5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C68*H68</f>
        <v>0</v>
      </c>
      <c r="E68" s="149" t="s">
        <v>65</v>
      </c>
      <c r="F68" s="150" t="s">
        <v>240</v>
      </c>
      <c r="G68" s="152"/>
      <c r="H68" s="174">
        <v>85.808219178082197</v>
      </c>
      <c r="I68" s="141">
        <f t="shared" ref="I68:I102" si="9">IF($D$2-H68+10&gt;0,$D$2-H68+10,0)*A68</f>
        <v>0</v>
      </c>
    </row>
    <row r="69" spans="1:9" ht="16.5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149" t="s">
        <v>88</v>
      </c>
      <c r="F69" s="150" t="s">
        <v>97</v>
      </c>
      <c r="G69" s="152"/>
      <c r="H69" s="174">
        <v>85.808219178082197</v>
      </c>
      <c r="I69" s="141">
        <f t="shared" si="9"/>
        <v>0</v>
      </c>
    </row>
    <row r="70" spans="1:9" ht="16.5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149" t="s">
        <v>88</v>
      </c>
      <c r="F70" s="150" t="s">
        <v>234</v>
      </c>
      <c r="G70" s="152"/>
      <c r="H70" s="174">
        <v>85.808219178082197</v>
      </c>
      <c r="I70" s="141">
        <f t="shared" si="9"/>
        <v>0</v>
      </c>
    </row>
    <row r="71" spans="1:9" ht="16.5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149" t="s">
        <v>88</v>
      </c>
      <c r="F71" s="150" t="s">
        <v>111</v>
      </c>
      <c r="G71" s="152"/>
      <c r="H71" s="174">
        <v>86.794520547945197</v>
      </c>
      <c r="I71" s="141">
        <f t="shared" si="9"/>
        <v>0</v>
      </c>
    </row>
    <row r="72" spans="1:9" ht="16.5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149" t="s">
        <v>41</v>
      </c>
      <c r="F72" s="150" t="s">
        <v>194</v>
      </c>
      <c r="G72" s="152"/>
      <c r="H72" s="174">
        <v>87.780821917808225</v>
      </c>
      <c r="I72" s="141">
        <f t="shared" si="9"/>
        <v>0</v>
      </c>
    </row>
    <row r="73" spans="1:9" ht="16.5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149" t="s">
        <v>88</v>
      </c>
      <c r="F73" s="150" t="s">
        <v>108</v>
      </c>
      <c r="G73" s="133"/>
      <c r="H73" s="173">
        <v>89.753424657534254</v>
      </c>
      <c r="I73" s="141">
        <f t="shared" si="9"/>
        <v>0</v>
      </c>
    </row>
    <row r="74" spans="1:9" s="129" customFormat="1" ht="16.5">
      <c r="A74" s="140">
        <f t="shared" si="5"/>
        <v>1</v>
      </c>
      <c r="B74" s="140">
        <f t="shared" si="6"/>
        <v>72</v>
      </c>
      <c r="C74" s="140">
        <f t="shared" si="7"/>
        <v>0</v>
      </c>
      <c r="D74" s="140">
        <f t="shared" si="8"/>
        <v>0</v>
      </c>
      <c r="E74" s="149" t="s">
        <v>88</v>
      </c>
      <c r="F74" s="150" t="s">
        <v>242</v>
      </c>
      <c r="G74" s="133"/>
      <c r="H74" s="173">
        <v>89.753424657534254</v>
      </c>
      <c r="I74" s="141">
        <f t="shared" si="9"/>
        <v>0</v>
      </c>
    </row>
    <row r="75" spans="1:9" s="130" customFormat="1" ht="16.5">
      <c r="A75" s="140">
        <f t="shared" si="5"/>
        <v>1</v>
      </c>
      <c r="B75" s="140">
        <f t="shared" si="6"/>
        <v>73</v>
      </c>
      <c r="C75" s="140">
        <f t="shared" si="7"/>
        <v>0</v>
      </c>
      <c r="D75" s="140">
        <f t="shared" si="8"/>
        <v>0</v>
      </c>
      <c r="E75" s="149" t="s">
        <v>88</v>
      </c>
      <c r="F75" s="150" t="s">
        <v>354</v>
      </c>
      <c r="G75" s="133"/>
      <c r="H75" s="173">
        <v>99.61643835616438</v>
      </c>
      <c r="I75" s="141">
        <f t="shared" si="9"/>
        <v>0</v>
      </c>
    </row>
    <row r="76" spans="1:9" ht="16.5">
      <c r="A76" s="140">
        <f t="shared" si="5"/>
        <v>0</v>
      </c>
      <c r="B76" s="140">
        <f t="shared" si="6"/>
        <v>73</v>
      </c>
      <c r="C76" s="140">
        <f t="shared" si="7"/>
        <v>0</v>
      </c>
      <c r="D76" s="140">
        <f t="shared" si="8"/>
        <v>0</v>
      </c>
      <c r="E76" s="149"/>
      <c r="F76" s="150"/>
      <c r="G76" s="133"/>
      <c r="H76" s="173"/>
      <c r="I76" s="141">
        <f t="shared" si="9"/>
        <v>0</v>
      </c>
    </row>
    <row r="77" spans="1:9" ht="16.5">
      <c r="A77" s="140">
        <f t="shared" si="5"/>
        <v>0</v>
      </c>
      <c r="B77" s="140">
        <f t="shared" si="6"/>
        <v>73</v>
      </c>
      <c r="C77" s="140">
        <f t="shared" si="7"/>
        <v>0</v>
      </c>
      <c r="D77" s="140">
        <f t="shared" si="8"/>
        <v>0</v>
      </c>
      <c r="E77" s="149"/>
      <c r="F77" s="150"/>
      <c r="G77" s="133"/>
      <c r="H77" s="173"/>
      <c r="I77" s="141">
        <f t="shared" si="9"/>
        <v>0</v>
      </c>
    </row>
    <row r="78" spans="1:9" ht="16.5">
      <c r="A78" s="140">
        <f t="shared" si="5"/>
        <v>0</v>
      </c>
      <c r="B78" s="140">
        <f t="shared" si="6"/>
        <v>73</v>
      </c>
      <c r="C78" s="140">
        <f t="shared" si="7"/>
        <v>0</v>
      </c>
      <c r="D78" s="140">
        <f t="shared" si="8"/>
        <v>0</v>
      </c>
      <c r="E78" s="149"/>
      <c r="F78" s="150"/>
      <c r="G78" s="133"/>
      <c r="H78" s="17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73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73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73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73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73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73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73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73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73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73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73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73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73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73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73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73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73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73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73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73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73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73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73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73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mergeCells count="1">
    <mergeCell ref="E1:I1"/>
  </mergeCells>
  <phoneticPr fontId="2" type="noConversion"/>
  <conditionalFormatting sqref="E3:E94">
    <cfRule type="expression" dxfId="379" priority="21">
      <formula>AND(XEG3=0,XEH3&lt;&gt;"")</formula>
    </cfRule>
  </conditionalFormatting>
  <conditionalFormatting sqref="C3:D102">
    <cfRule type="expression" dxfId="378" priority="20">
      <formula>AND(XEH3=0,XEI3&lt;&gt;"")</formula>
    </cfRule>
  </conditionalFormatting>
  <conditionalFormatting sqref="G3:I94 I4:I102">
    <cfRule type="cellIs" dxfId="377" priority="18" operator="lessThan">
      <formula>#REF!</formula>
    </cfRule>
    <cfRule type="cellIs" dxfId="376" priority="19" operator="equal">
      <formula>#REF!</formula>
    </cfRule>
  </conditionalFormatting>
  <conditionalFormatting sqref="E3:E42">
    <cfRule type="expression" dxfId="375" priority="15">
      <formula>AND(XEG3=0,XEH3&lt;&gt;"")</formula>
    </cfRule>
  </conditionalFormatting>
  <conditionalFormatting sqref="A3:B102">
    <cfRule type="expression" dxfId="374" priority="14">
      <formula>AND(XEG3=0,XEH3&lt;&gt;"")</formula>
    </cfRule>
  </conditionalFormatting>
  <conditionalFormatting sqref="G3:H72">
    <cfRule type="cellIs" dxfId="373" priority="8" operator="lessThan">
      <formula>#REF!</formula>
    </cfRule>
    <cfRule type="cellIs" dxfId="372" priority="9" operator="equal">
      <formula>#REF!</formula>
    </cfRule>
  </conditionalFormatting>
  <conditionalFormatting sqref="E3:E72">
    <cfRule type="expression" dxfId="371" priority="13">
      <formula>AND(XEF3=0,XEG3&lt;&gt;"")</formula>
    </cfRule>
  </conditionalFormatting>
  <conditionalFormatting sqref="E3:E72">
    <cfRule type="expression" dxfId="370" priority="10">
      <formula>AND(XEF3=0,XEG3&lt;&gt;"")</formula>
    </cfRule>
  </conditionalFormatting>
  <conditionalFormatting sqref="E3:E72">
    <cfRule type="expression" dxfId="369" priority="7">
      <formula>AND(XEJ3=0,XEK3&lt;&gt;"")</formula>
    </cfRule>
  </conditionalFormatting>
  <conditionalFormatting sqref="G3:H72">
    <cfRule type="cellIs" dxfId="368" priority="5" operator="lessThan">
      <formula>#REF!</formula>
    </cfRule>
    <cfRule type="cellIs" dxfId="367" priority="6" operator="equal">
      <formula>#REF!</formula>
    </cfRule>
  </conditionalFormatting>
  <conditionalFormatting sqref="E3:E78">
    <cfRule type="expression" dxfId="366" priority="4">
      <formula>AND(XEC3=0,XED3&lt;&gt;"")</formula>
    </cfRule>
  </conditionalFormatting>
  <conditionalFormatting sqref="E3:E78">
    <cfRule type="expression" dxfId="365" priority="3">
      <formula>AND(B3=0,C3&lt;&gt;"")</formula>
    </cfRule>
  </conditionalFormatting>
  <conditionalFormatting sqref="E24">
    <cfRule type="expression" dxfId="364" priority="2">
      <formula>AND(B24=0,C24&lt;&gt;"")</formula>
    </cfRule>
  </conditionalFormatting>
  <conditionalFormatting sqref="E74:E75">
    <cfRule type="expression" dxfId="363" priority="1">
      <formula>AND(B74=0,C74&lt;&gt;"")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101"/>
  <sheetViews>
    <sheetView workbookViewId="0">
      <pane ySplit="1" topLeftCell="A2" activePane="bottomLeft" state="frozen"/>
      <selection activeCell="E2" sqref="E2"/>
      <selection pane="bottomLeft" activeCell="H41" sqref="H4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5" width="5.375" customWidth="1"/>
  </cols>
  <sheetData>
    <row r="1" spans="1:9">
      <c r="A1" s="124" t="s">
        <v>293</v>
      </c>
      <c r="B1" s="125" t="s">
        <v>294</v>
      </c>
      <c r="C1" s="125" t="s">
        <v>0</v>
      </c>
      <c r="D1" s="126" t="s">
        <v>296</v>
      </c>
      <c r="E1" s="147" t="s">
        <v>298</v>
      </c>
      <c r="F1" s="146" t="s">
        <v>297</v>
      </c>
      <c r="I1" t="s">
        <v>336</v>
      </c>
    </row>
    <row r="2" spans="1:9">
      <c r="A2" s="151"/>
      <c r="B2" s="149" t="s">
        <v>127</v>
      </c>
      <c r="C2" s="150" t="s">
        <v>358</v>
      </c>
      <c r="D2" s="152">
        <v>77</v>
      </c>
      <c r="E2" s="152">
        <v>73</v>
      </c>
      <c r="F2">
        <f>E2/73*72</f>
        <v>72</v>
      </c>
    </row>
    <row r="3" spans="1:9">
      <c r="A3" s="151"/>
      <c r="B3" s="149" t="s">
        <v>127</v>
      </c>
      <c r="C3" s="150" t="s">
        <v>144</v>
      </c>
      <c r="D3" s="152">
        <v>80</v>
      </c>
      <c r="E3" s="152">
        <v>73</v>
      </c>
      <c r="F3">
        <f t="shared" ref="F3:F47" si="0">E3/73*72</f>
        <v>72</v>
      </c>
    </row>
    <row r="4" spans="1:9">
      <c r="A4" s="151"/>
      <c r="B4" s="149" t="s">
        <v>127</v>
      </c>
      <c r="C4" s="150" t="s">
        <v>136</v>
      </c>
      <c r="D4" s="152">
        <v>76</v>
      </c>
      <c r="E4" s="152">
        <v>75</v>
      </c>
      <c r="F4">
        <f t="shared" si="0"/>
        <v>73.972602739726028</v>
      </c>
    </row>
    <row r="5" spans="1:9">
      <c r="A5" s="151"/>
      <c r="B5" s="149" t="s">
        <v>148</v>
      </c>
      <c r="C5" s="150" t="s">
        <v>156</v>
      </c>
      <c r="D5" s="152">
        <v>81</v>
      </c>
      <c r="E5" s="152">
        <v>75</v>
      </c>
      <c r="F5">
        <f t="shared" si="0"/>
        <v>73.972602739726028</v>
      </c>
    </row>
    <row r="6" spans="1:9">
      <c r="A6" s="148"/>
      <c r="B6" s="149" t="s">
        <v>114</v>
      </c>
      <c r="C6" s="150" t="s">
        <v>132</v>
      </c>
      <c r="D6" s="133">
        <v>83</v>
      </c>
      <c r="E6" s="133">
        <v>76</v>
      </c>
      <c r="F6">
        <f t="shared" si="0"/>
        <v>74.958904109589042</v>
      </c>
    </row>
    <row r="7" spans="1:9">
      <c r="A7" s="151"/>
      <c r="B7" s="149" t="s">
        <v>127</v>
      </c>
      <c r="C7" s="150" t="s">
        <v>359</v>
      </c>
      <c r="D7" s="152">
        <v>76</v>
      </c>
      <c r="E7" s="152">
        <v>76</v>
      </c>
      <c r="F7">
        <f t="shared" si="0"/>
        <v>74.958904109589042</v>
      </c>
    </row>
    <row r="8" spans="1:9">
      <c r="A8" s="151"/>
      <c r="B8" s="149" t="s">
        <v>127</v>
      </c>
      <c r="C8" s="150" t="s">
        <v>361</v>
      </c>
      <c r="D8" s="152">
        <v>81</v>
      </c>
      <c r="E8" s="152">
        <v>76</v>
      </c>
      <c r="F8">
        <f t="shared" si="0"/>
        <v>74.958904109589042</v>
      </c>
    </row>
    <row r="9" spans="1:9">
      <c r="A9" s="148"/>
      <c r="B9" s="149" t="s">
        <v>114</v>
      </c>
      <c r="C9" s="150" t="s">
        <v>115</v>
      </c>
      <c r="D9" s="133">
        <v>79</v>
      </c>
      <c r="E9" s="133">
        <v>77</v>
      </c>
      <c r="F9">
        <f t="shared" si="0"/>
        <v>75.945205479452056</v>
      </c>
    </row>
    <row r="10" spans="1:9">
      <c r="A10" s="151"/>
      <c r="B10" s="149" t="s">
        <v>148</v>
      </c>
      <c r="C10" s="150" t="s">
        <v>153</v>
      </c>
      <c r="D10" s="152">
        <v>76</v>
      </c>
      <c r="E10" s="152">
        <v>77</v>
      </c>
      <c r="F10">
        <f t="shared" si="0"/>
        <v>75.945205479452056</v>
      </c>
    </row>
    <row r="11" spans="1:9">
      <c r="A11" s="151"/>
      <c r="B11" s="149" t="s">
        <v>127</v>
      </c>
      <c r="C11" s="150" t="s">
        <v>134</v>
      </c>
      <c r="D11" s="152">
        <v>80</v>
      </c>
      <c r="E11" s="152">
        <v>78</v>
      </c>
      <c r="F11">
        <f t="shared" si="0"/>
        <v>76.93150684931507</v>
      </c>
    </row>
    <row r="12" spans="1:9">
      <c r="A12" s="151"/>
      <c r="B12" s="149" t="s">
        <v>127</v>
      </c>
      <c r="C12" s="150" t="s">
        <v>362</v>
      </c>
      <c r="D12" s="152">
        <v>83</v>
      </c>
      <c r="E12" s="152">
        <v>78</v>
      </c>
      <c r="F12">
        <f t="shared" si="0"/>
        <v>76.93150684931507</v>
      </c>
    </row>
    <row r="13" spans="1:9">
      <c r="A13" s="151"/>
      <c r="B13" s="149" t="s">
        <v>127</v>
      </c>
      <c r="C13" s="150" t="s">
        <v>140</v>
      </c>
      <c r="D13" s="152">
        <v>85</v>
      </c>
      <c r="E13" s="152">
        <v>79</v>
      </c>
      <c r="F13">
        <f t="shared" si="0"/>
        <v>77.917808219178085</v>
      </c>
    </row>
    <row r="14" spans="1:9">
      <c r="A14" s="151"/>
      <c r="B14" s="149" t="s">
        <v>127</v>
      </c>
      <c r="C14" s="150" t="s">
        <v>253</v>
      </c>
      <c r="D14" s="152">
        <v>85</v>
      </c>
      <c r="E14" s="152">
        <v>79</v>
      </c>
      <c r="F14">
        <f t="shared" si="0"/>
        <v>77.917808219178085</v>
      </c>
    </row>
    <row r="15" spans="1:9">
      <c r="A15" s="151"/>
      <c r="B15" s="149" t="s">
        <v>148</v>
      </c>
      <c r="C15" s="150" t="s">
        <v>166</v>
      </c>
      <c r="D15" s="152">
        <v>82</v>
      </c>
      <c r="E15" s="152">
        <v>79</v>
      </c>
      <c r="F15">
        <f t="shared" si="0"/>
        <v>77.917808219178085</v>
      </c>
    </row>
    <row r="16" spans="1:9">
      <c r="A16" s="151"/>
      <c r="B16" s="149" t="s">
        <v>127</v>
      </c>
      <c r="C16" s="150" t="s">
        <v>360</v>
      </c>
      <c r="D16" s="152">
        <v>74</v>
      </c>
      <c r="E16" s="152">
        <v>80</v>
      </c>
      <c r="F16">
        <f t="shared" si="0"/>
        <v>78.904109589041099</v>
      </c>
    </row>
    <row r="17" spans="1:6">
      <c r="A17" s="151"/>
      <c r="B17" s="149" t="s">
        <v>127</v>
      </c>
      <c r="C17" s="150" t="s">
        <v>141</v>
      </c>
      <c r="D17" s="152">
        <v>79</v>
      </c>
      <c r="E17" s="152">
        <v>80</v>
      </c>
      <c r="F17">
        <f t="shared" si="0"/>
        <v>78.904109589041099</v>
      </c>
    </row>
    <row r="18" spans="1:6">
      <c r="A18" s="151"/>
      <c r="B18" s="149" t="s">
        <v>148</v>
      </c>
      <c r="C18" s="150" t="s">
        <v>159</v>
      </c>
      <c r="D18" s="152">
        <v>81</v>
      </c>
      <c r="E18" s="152">
        <v>80</v>
      </c>
      <c r="F18">
        <f t="shared" si="0"/>
        <v>78.904109589041099</v>
      </c>
    </row>
    <row r="19" spans="1:6">
      <c r="A19" s="151"/>
      <c r="B19" s="149" t="s">
        <v>148</v>
      </c>
      <c r="C19" s="150" t="s">
        <v>155</v>
      </c>
      <c r="D19" s="152">
        <v>83</v>
      </c>
      <c r="E19" s="152">
        <v>80</v>
      </c>
      <c r="F19">
        <f t="shared" si="0"/>
        <v>78.904109589041099</v>
      </c>
    </row>
    <row r="20" spans="1:6">
      <c r="A20" s="151"/>
      <c r="B20" s="149" t="s">
        <v>127</v>
      </c>
      <c r="C20" s="150" t="s">
        <v>143</v>
      </c>
      <c r="D20" s="152">
        <v>81</v>
      </c>
      <c r="E20" s="152">
        <v>81</v>
      </c>
      <c r="F20">
        <f t="shared" si="0"/>
        <v>79.890410958904113</v>
      </c>
    </row>
    <row r="21" spans="1:6">
      <c r="A21" s="151"/>
      <c r="B21" s="149" t="s">
        <v>148</v>
      </c>
      <c r="C21" s="150" t="s">
        <v>162</v>
      </c>
      <c r="D21" s="152">
        <v>84</v>
      </c>
      <c r="E21" s="152">
        <v>81</v>
      </c>
      <c r="F21">
        <f t="shared" si="0"/>
        <v>79.890410958904113</v>
      </c>
    </row>
    <row r="22" spans="1:6">
      <c r="A22" s="151"/>
      <c r="B22" s="149" t="s">
        <v>114</v>
      </c>
      <c r="C22" s="150" t="s">
        <v>128</v>
      </c>
      <c r="D22" s="133">
        <v>78</v>
      </c>
      <c r="E22" s="133">
        <v>82</v>
      </c>
      <c r="F22">
        <f t="shared" si="0"/>
        <v>80.876712328767127</v>
      </c>
    </row>
    <row r="23" spans="1:6">
      <c r="A23" s="151"/>
      <c r="B23" s="149" t="s">
        <v>127</v>
      </c>
      <c r="C23" s="150" t="s">
        <v>137</v>
      </c>
      <c r="D23" s="152">
        <v>77</v>
      </c>
      <c r="E23" s="152">
        <v>82</v>
      </c>
      <c r="F23">
        <f t="shared" si="0"/>
        <v>80.876712328767127</v>
      </c>
    </row>
    <row r="24" spans="1:6">
      <c r="A24" s="151"/>
      <c r="B24" s="149" t="s">
        <v>148</v>
      </c>
      <c r="C24" s="150" t="s">
        <v>261</v>
      </c>
      <c r="D24" s="152">
        <v>87</v>
      </c>
      <c r="E24" s="152">
        <v>82</v>
      </c>
      <c r="F24">
        <f t="shared" si="0"/>
        <v>80.876712328767127</v>
      </c>
    </row>
    <row r="25" spans="1:6">
      <c r="A25" s="151"/>
      <c r="B25" s="149" t="s">
        <v>114</v>
      </c>
      <c r="C25" s="150" t="s">
        <v>118</v>
      </c>
      <c r="D25" s="152">
        <v>82</v>
      </c>
      <c r="E25" s="152">
        <v>83</v>
      </c>
      <c r="F25">
        <f t="shared" si="0"/>
        <v>81.863013698630141</v>
      </c>
    </row>
    <row r="26" spans="1:6">
      <c r="A26" s="151"/>
      <c r="B26" s="149" t="s">
        <v>114</v>
      </c>
      <c r="C26" s="150" t="s">
        <v>122</v>
      </c>
      <c r="D26" s="152">
        <v>82</v>
      </c>
      <c r="E26" s="152">
        <v>83</v>
      </c>
      <c r="F26">
        <f t="shared" si="0"/>
        <v>81.863013698630141</v>
      </c>
    </row>
    <row r="27" spans="1:6">
      <c r="A27" s="151"/>
      <c r="B27" s="149" t="s">
        <v>127</v>
      </c>
      <c r="C27" s="150" t="s">
        <v>254</v>
      </c>
      <c r="D27" s="152">
        <v>83</v>
      </c>
      <c r="E27" s="152">
        <v>83</v>
      </c>
      <c r="F27">
        <f t="shared" si="0"/>
        <v>81.863013698630141</v>
      </c>
    </row>
    <row r="28" spans="1:6">
      <c r="A28" s="151"/>
      <c r="B28" s="149" t="s">
        <v>148</v>
      </c>
      <c r="C28" s="150" t="s">
        <v>365</v>
      </c>
      <c r="D28" s="152">
        <v>81</v>
      </c>
      <c r="E28" s="152">
        <v>83</v>
      </c>
      <c r="F28">
        <f t="shared" si="0"/>
        <v>81.863013698630141</v>
      </c>
    </row>
    <row r="29" spans="1:6">
      <c r="A29" s="151"/>
      <c r="B29" s="149" t="s">
        <v>148</v>
      </c>
      <c r="C29" s="150" t="s">
        <v>366</v>
      </c>
      <c r="D29" s="152">
        <v>82</v>
      </c>
      <c r="E29" s="152">
        <v>83</v>
      </c>
      <c r="F29">
        <f t="shared" si="0"/>
        <v>81.863013698630141</v>
      </c>
    </row>
    <row r="30" spans="1:6">
      <c r="A30" s="151"/>
      <c r="B30" s="149" t="s">
        <v>148</v>
      </c>
      <c r="C30" s="150" t="s">
        <v>160</v>
      </c>
      <c r="D30" s="152">
        <v>87</v>
      </c>
      <c r="E30" s="152">
        <v>83</v>
      </c>
      <c r="F30">
        <f t="shared" si="0"/>
        <v>81.863013698630141</v>
      </c>
    </row>
    <row r="31" spans="1:6">
      <c r="A31" s="151"/>
      <c r="B31" s="149" t="s">
        <v>114</v>
      </c>
      <c r="C31" s="150" t="s">
        <v>139</v>
      </c>
      <c r="D31" s="152">
        <v>85</v>
      </c>
      <c r="E31" s="152">
        <v>84</v>
      </c>
      <c r="F31">
        <f t="shared" si="0"/>
        <v>82.849315068493141</v>
      </c>
    </row>
    <row r="32" spans="1:6">
      <c r="A32" s="151"/>
      <c r="B32" s="149" t="s">
        <v>127</v>
      </c>
      <c r="C32" s="150" t="s">
        <v>364</v>
      </c>
      <c r="D32" s="152">
        <v>89</v>
      </c>
      <c r="E32" s="152">
        <v>84</v>
      </c>
      <c r="F32">
        <f t="shared" si="0"/>
        <v>82.849315068493141</v>
      </c>
    </row>
    <row r="33" spans="1:6">
      <c r="A33" s="151"/>
      <c r="B33" s="149" t="s">
        <v>127</v>
      </c>
      <c r="C33" s="150" t="s">
        <v>363</v>
      </c>
      <c r="D33" s="152">
        <v>87</v>
      </c>
      <c r="E33" s="152">
        <v>85</v>
      </c>
      <c r="F33">
        <f t="shared" si="0"/>
        <v>83.835616438356169</v>
      </c>
    </row>
    <row r="34" spans="1:6">
      <c r="A34" s="151"/>
      <c r="B34" s="149" t="s">
        <v>148</v>
      </c>
      <c r="C34" s="150" t="s">
        <v>161</v>
      </c>
      <c r="D34" s="152">
        <v>85</v>
      </c>
      <c r="E34" s="152">
        <v>85</v>
      </c>
      <c r="F34">
        <f t="shared" si="0"/>
        <v>83.835616438356169</v>
      </c>
    </row>
    <row r="35" spans="1:6">
      <c r="A35" s="151"/>
      <c r="B35" s="149" t="s">
        <v>148</v>
      </c>
      <c r="C35" s="150" t="s">
        <v>163</v>
      </c>
      <c r="D35" s="152">
        <v>87</v>
      </c>
      <c r="E35" s="152">
        <v>85</v>
      </c>
      <c r="F35">
        <f t="shared" si="0"/>
        <v>83.835616438356169</v>
      </c>
    </row>
    <row r="36" spans="1:6">
      <c r="A36" s="151"/>
      <c r="B36" s="149" t="s">
        <v>127</v>
      </c>
      <c r="C36" s="150" t="s">
        <v>151</v>
      </c>
      <c r="D36" s="152">
        <v>84</v>
      </c>
      <c r="E36" s="152">
        <v>86</v>
      </c>
      <c r="F36">
        <f t="shared" si="0"/>
        <v>84.821917808219183</v>
      </c>
    </row>
    <row r="37" spans="1:6">
      <c r="A37" s="151"/>
      <c r="B37" s="149" t="s">
        <v>148</v>
      </c>
      <c r="C37" s="150" t="s">
        <v>158</v>
      </c>
      <c r="D37" s="152">
        <v>80</v>
      </c>
      <c r="E37" s="152">
        <v>87</v>
      </c>
      <c r="F37">
        <f t="shared" si="0"/>
        <v>85.808219178082197</v>
      </c>
    </row>
    <row r="38" spans="1:6">
      <c r="A38" s="151"/>
      <c r="B38" s="149" t="s">
        <v>148</v>
      </c>
      <c r="C38" s="150" t="s">
        <v>260</v>
      </c>
      <c r="D38" s="152">
        <v>87</v>
      </c>
      <c r="E38" s="152">
        <v>87</v>
      </c>
      <c r="F38">
        <f t="shared" si="0"/>
        <v>85.808219178082197</v>
      </c>
    </row>
    <row r="39" spans="1:6">
      <c r="A39" s="151"/>
      <c r="B39" s="149" t="s">
        <v>148</v>
      </c>
      <c r="C39" s="150" t="s">
        <v>262</v>
      </c>
      <c r="D39" s="152">
        <v>89</v>
      </c>
      <c r="E39" s="152">
        <v>87</v>
      </c>
      <c r="F39">
        <f t="shared" si="0"/>
        <v>85.808219178082197</v>
      </c>
    </row>
    <row r="40" spans="1:6">
      <c r="A40" s="151"/>
      <c r="B40" s="149" t="s">
        <v>114</v>
      </c>
      <c r="C40" s="150" t="s">
        <v>250</v>
      </c>
      <c r="D40" s="152">
        <v>87</v>
      </c>
      <c r="E40" s="152">
        <v>88</v>
      </c>
      <c r="F40">
        <f t="shared" si="0"/>
        <v>86.794520547945197</v>
      </c>
    </row>
    <row r="41" spans="1:6">
      <c r="A41" s="151"/>
      <c r="B41" s="149" t="s">
        <v>127</v>
      </c>
      <c r="C41" s="150" t="s">
        <v>252</v>
      </c>
      <c r="D41" s="152">
        <v>87</v>
      </c>
      <c r="E41" s="152">
        <v>89</v>
      </c>
      <c r="F41">
        <f t="shared" si="0"/>
        <v>87.780821917808225</v>
      </c>
    </row>
    <row r="42" spans="1:6">
      <c r="A42" s="151"/>
      <c r="B42" s="149" t="s">
        <v>148</v>
      </c>
      <c r="C42" s="150" t="s">
        <v>157</v>
      </c>
      <c r="D42" s="152">
        <v>95</v>
      </c>
      <c r="E42" s="152">
        <v>90</v>
      </c>
      <c r="F42">
        <f t="shared" si="0"/>
        <v>88.767123287671239</v>
      </c>
    </row>
    <row r="43" spans="1:6">
      <c r="A43" s="151"/>
      <c r="B43" s="149" t="s">
        <v>127</v>
      </c>
      <c r="C43" s="150" t="s">
        <v>259</v>
      </c>
      <c r="D43" s="152">
        <v>91</v>
      </c>
      <c r="E43" s="152">
        <v>92</v>
      </c>
      <c r="F43">
        <f t="shared" si="0"/>
        <v>90.739726027397253</v>
      </c>
    </row>
    <row r="44" spans="1:6">
      <c r="A44" s="151"/>
      <c r="B44" s="149" t="s">
        <v>148</v>
      </c>
      <c r="C44" s="150" t="s">
        <v>37</v>
      </c>
      <c r="D44" s="152">
        <v>103</v>
      </c>
      <c r="E44" s="152">
        <v>95</v>
      </c>
      <c r="F44">
        <f t="shared" si="0"/>
        <v>93.69863013698631</v>
      </c>
    </row>
    <row r="45" spans="1:6">
      <c r="A45" s="151"/>
      <c r="B45" s="149" t="s">
        <v>148</v>
      </c>
      <c r="C45" s="150" t="s">
        <v>367</v>
      </c>
      <c r="D45" s="152">
        <v>104</v>
      </c>
      <c r="E45" s="152">
        <v>105</v>
      </c>
      <c r="F45">
        <f t="shared" si="0"/>
        <v>103.56164383561644</v>
      </c>
    </row>
    <row r="46" spans="1:6">
      <c r="A46" s="151"/>
      <c r="B46" s="149" t="s">
        <v>148</v>
      </c>
      <c r="C46" s="150" t="s">
        <v>152</v>
      </c>
      <c r="D46" s="152">
        <v>85</v>
      </c>
      <c r="E46" s="152" t="s">
        <v>212</v>
      </c>
      <c r="F46">
        <v>0</v>
      </c>
    </row>
    <row r="47" spans="1:6">
      <c r="A47" s="151"/>
      <c r="B47" s="149" t="s">
        <v>114</v>
      </c>
      <c r="C47" s="150" t="s">
        <v>251</v>
      </c>
      <c r="D47" s="152" t="s">
        <v>212</v>
      </c>
      <c r="E47" s="152">
        <v>0</v>
      </c>
      <c r="F47">
        <f t="shared" si="0"/>
        <v>0</v>
      </c>
    </row>
    <row r="48" spans="1:6">
      <c r="A48" s="151"/>
      <c r="B48" s="149"/>
      <c r="C48" s="150"/>
      <c r="D48" s="152"/>
      <c r="E48" s="152"/>
    </row>
    <row r="49" spans="1:5">
      <c r="A49" s="151"/>
      <c r="B49" s="149"/>
      <c r="C49" s="150"/>
      <c r="D49" s="152"/>
      <c r="E49" s="152"/>
    </row>
    <row r="50" spans="1:5">
      <c r="A50" s="151"/>
      <c r="B50" s="149"/>
      <c r="C50" s="150"/>
      <c r="D50" s="152"/>
      <c r="E50" s="152"/>
    </row>
    <row r="51" spans="1:5">
      <c r="A51" s="151"/>
      <c r="B51" s="149"/>
      <c r="C51" s="150"/>
      <c r="D51" s="152"/>
      <c r="E51" s="152"/>
    </row>
    <row r="52" spans="1:5">
      <c r="A52" s="151"/>
      <c r="B52" s="149"/>
      <c r="C52" s="150"/>
      <c r="D52" s="152"/>
      <c r="E52" s="152"/>
    </row>
    <row r="53" spans="1:5">
      <c r="A53" s="151"/>
      <c r="B53" s="149"/>
      <c r="C53" s="150"/>
      <c r="D53" s="152"/>
      <c r="E53" s="152"/>
    </row>
    <row r="54" spans="1:5">
      <c r="A54" s="151"/>
      <c r="B54" s="149"/>
      <c r="C54" s="150"/>
      <c r="D54" s="152"/>
      <c r="E54" s="152"/>
    </row>
    <row r="55" spans="1:5">
      <c r="A55" s="151"/>
      <c r="B55" s="149"/>
      <c r="C55" s="150"/>
      <c r="D55" s="152"/>
      <c r="E55" s="152"/>
    </row>
    <row r="56" spans="1:5">
      <c r="A56" s="151"/>
      <c r="B56" s="149"/>
      <c r="C56" s="150"/>
      <c r="D56" s="152"/>
      <c r="E56" s="152"/>
    </row>
    <row r="57" spans="1:5">
      <c r="A57" s="151"/>
      <c r="B57" s="149"/>
      <c r="C57" s="150"/>
      <c r="D57" s="152"/>
      <c r="E57" s="152"/>
    </row>
    <row r="58" spans="1:5">
      <c r="A58" s="151"/>
      <c r="B58" s="149"/>
      <c r="C58" s="150"/>
      <c r="D58" s="152"/>
      <c r="E58" s="152"/>
    </row>
    <row r="59" spans="1:5">
      <c r="A59" s="151"/>
      <c r="B59" s="149"/>
      <c r="C59" s="150"/>
      <c r="D59" s="152"/>
      <c r="E59" s="152"/>
    </row>
    <row r="60" spans="1:5">
      <c r="A60" s="151"/>
      <c r="B60" s="149"/>
      <c r="C60" s="150"/>
      <c r="D60" s="152"/>
      <c r="E60" s="152"/>
    </row>
    <row r="61" spans="1:5">
      <c r="A61" s="151"/>
      <c r="B61" s="149"/>
      <c r="C61" s="150"/>
      <c r="D61" s="152"/>
      <c r="E61" s="152"/>
    </row>
    <row r="62" spans="1:5">
      <c r="A62" s="151"/>
      <c r="B62" s="149"/>
      <c r="C62" s="150"/>
      <c r="D62" s="152"/>
      <c r="E62" s="152"/>
    </row>
    <row r="63" spans="1:5">
      <c r="A63" s="151"/>
      <c r="B63" s="149"/>
      <c r="C63" s="150"/>
      <c r="D63" s="152"/>
      <c r="E63" s="152"/>
    </row>
    <row r="64" spans="1:5">
      <c r="A64" s="151"/>
      <c r="B64" s="149"/>
      <c r="C64" s="150"/>
      <c r="D64" s="152"/>
      <c r="E64" s="152"/>
    </row>
    <row r="65" spans="1:5">
      <c r="A65" s="151"/>
      <c r="B65" s="149"/>
      <c r="C65" s="150"/>
      <c r="D65" s="152"/>
      <c r="E65" s="152"/>
    </row>
    <row r="66" spans="1:5">
      <c r="A66" s="151"/>
      <c r="B66" s="149"/>
      <c r="C66" s="150"/>
      <c r="D66" s="152"/>
      <c r="E66" s="152"/>
    </row>
    <row r="67" spans="1:5">
      <c r="A67" s="151"/>
      <c r="B67" s="149"/>
      <c r="C67" s="150"/>
      <c r="D67" s="152"/>
      <c r="E67" s="152"/>
    </row>
    <row r="68" spans="1:5">
      <c r="A68" s="151"/>
      <c r="B68" s="149"/>
      <c r="C68" s="150"/>
      <c r="D68" s="152"/>
      <c r="E68" s="152"/>
    </row>
    <row r="69" spans="1:5">
      <c r="A69" s="151"/>
      <c r="B69" s="149"/>
      <c r="C69" s="150"/>
      <c r="D69" s="152"/>
      <c r="E69" s="152"/>
    </row>
    <row r="70" spans="1:5">
      <c r="A70" s="151"/>
      <c r="B70" s="149"/>
      <c r="C70" s="150"/>
      <c r="D70" s="152"/>
      <c r="E70" s="152"/>
    </row>
    <row r="71" spans="1:5">
      <c r="A71" s="151"/>
      <c r="B71" s="149"/>
      <c r="C71" s="150"/>
      <c r="D71" s="152"/>
      <c r="E71" s="152"/>
    </row>
    <row r="72" spans="1:5">
      <c r="A72" s="151"/>
      <c r="B72" s="149"/>
      <c r="C72" s="150"/>
      <c r="D72" s="152"/>
      <c r="E72" s="152"/>
    </row>
    <row r="73" spans="1:5">
      <c r="A73" s="151"/>
      <c r="B73" s="149"/>
      <c r="C73" s="150"/>
      <c r="D73" s="152"/>
      <c r="E73" s="152"/>
    </row>
    <row r="74" spans="1:5">
      <c r="A74" s="151"/>
      <c r="B74" s="149"/>
      <c r="C74" s="150"/>
      <c r="D74" s="152"/>
      <c r="E74" s="152"/>
    </row>
    <row r="75" spans="1:5">
      <c r="A75" s="151"/>
      <c r="B75" s="149"/>
      <c r="C75" s="150"/>
      <c r="D75" s="152"/>
      <c r="E75" s="152"/>
    </row>
    <row r="76" spans="1:5">
      <c r="A76" s="151"/>
      <c r="B76" s="149"/>
      <c r="C76" s="150"/>
      <c r="D76" s="152"/>
      <c r="E76" s="152"/>
    </row>
    <row r="77" spans="1:5">
      <c r="A77" s="151"/>
      <c r="B77" s="149"/>
      <c r="C77" s="150"/>
      <c r="D77" s="152"/>
      <c r="E77" s="152"/>
    </row>
    <row r="78" spans="1:5">
      <c r="A78" s="151"/>
      <c r="B78" s="149"/>
      <c r="C78" s="150"/>
      <c r="D78" s="152"/>
      <c r="E78" s="152"/>
    </row>
    <row r="79" spans="1:5">
      <c r="A79" s="151"/>
      <c r="B79" s="149"/>
      <c r="C79" s="150"/>
      <c r="D79" s="152"/>
      <c r="E79" s="152"/>
    </row>
    <row r="80" spans="1:5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A2:F101">
    <sortCondition ref="E1"/>
  </sortState>
  <phoneticPr fontId="2" type="noConversion"/>
  <conditionalFormatting sqref="B2:B101">
    <cfRule type="expression" dxfId="362" priority="4">
      <formula>AND(XDZ2=0,XEA2&lt;&gt;"")</formula>
    </cfRule>
  </conditionalFormatting>
  <conditionalFormatting sqref="A2:A101">
    <cfRule type="expression" dxfId="361" priority="3">
      <formula>AND(XDZ2=0,XEA2&lt;&gt;"")</formula>
    </cfRule>
  </conditionalFormatting>
  <conditionalFormatting sqref="D2:E101">
    <cfRule type="cellIs" dxfId="360" priority="1" operator="lessThan">
      <formula>#REF!</formula>
    </cfRule>
    <cfRule type="cellIs" dxfId="35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E3" sqref="E3:G102"/>
      <selection pane="bottomLeft" activeCell="E47" sqref="E47:H48"/>
    </sheetView>
  </sheetViews>
  <sheetFormatPr defaultRowHeight="15"/>
  <cols>
    <col min="1" max="1" width="6.625" style="128" customWidth="1"/>
    <col min="2" max="2" width="5.125" style="128" customWidth="1"/>
    <col min="3" max="3" width="8.5" style="128" customWidth="1"/>
    <col min="4" max="4" width="7.625" style="128" customWidth="1"/>
    <col min="5" max="5" width="7.5" style="128" bestFit="1" customWidth="1"/>
    <col min="6" max="6" width="12.5" style="128" customWidth="1"/>
    <col min="7" max="7" width="5.375" style="128" customWidth="1"/>
    <col min="8" max="8" width="8" style="128" customWidth="1"/>
    <col min="9" max="9" width="7.375" style="131" customWidth="1"/>
    <col min="10" max="16384" width="9" style="128"/>
  </cols>
  <sheetData>
    <row r="1" spans="1:9" ht="16.5">
      <c r="A1" s="134" t="s">
        <v>308</v>
      </c>
      <c r="B1" s="134" t="s">
        <v>309</v>
      </c>
      <c r="C1" s="134" t="s">
        <v>310</v>
      </c>
      <c r="D1" s="134" t="s">
        <v>311</v>
      </c>
      <c r="E1" s="230" t="s">
        <v>312</v>
      </c>
      <c r="F1" s="230"/>
      <c r="G1" s="230"/>
      <c r="H1" s="230"/>
      <c r="I1" s="230"/>
    </row>
    <row r="2" spans="1:9" ht="16.5">
      <c r="A2" s="135">
        <f>SUM(A3:A102)</f>
        <v>44</v>
      </c>
      <c r="B2" s="135"/>
      <c r="C2" s="135">
        <f>ROUNDUP(A2/2,0)</f>
        <v>22</v>
      </c>
      <c r="D2" s="136">
        <f>SUM(D3:D102)/C2</f>
        <v>76.976338729763398</v>
      </c>
      <c r="E2" s="158" t="s">
        <v>313</v>
      </c>
      <c r="F2" s="158" t="s">
        <v>269</v>
      </c>
      <c r="G2" s="159" t="s">
        <v>295</v>
      </c>
      <c r="H2" s="159" t="s">
        <v>314</v>
      </c>
      <c r="I2" s="139" t="s">
        <v>315</v>
      </c>
    </row>
    <row r="3" spans="1:9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72</v>
      </c>
      <c r="E3" s="149" t="s">
        <v>127</v>
      </c>
      <c r="F3" s="150" t="s">
        <v>358</v>
      </c>
      <c r="G3" s="133"/>
      <c r="H3" s="178">
        <v>72</v>
      </c>
      <c r="I3" s="141">
        <f>IF($D$2-H3+10&gt;0,$D$2-H3+10,0)*A3</f>
        <v>14.976338729763398</v>
      </c>
    </row>
    <row r="4" spans="1:9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72</v>
      </c>
      <c r="E4" s="149" t="s">
        <v>127</v>
      </c>
      <c r="F4" s="150" t="s">
        <v>144</v>
      </c>
      <c r="G4" s="152"/>
      <c r="H4" s="178">
        <v>72</v>
      </c>
      <c r="I4" s="141">
        <f t="shared" ref="I4:I67" si="4">IF($D$2-H4+10&gt;0,$D$2-H4+10,0)*A4</f>
        <v>14.976338729763398</v>
      </c>
    </row>
    <row r="5" spans="1:9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73.972602739726028</v>
      </c>
      <c r="E5" s="149" t="s">
        <v>127</v>
      </c>
      <c r="F5" s="150" t="s">
        <v>136</v>
      </c>
      <c r="G5" s="133"/>
      <c r="H5" s="178">
        <v>73.972602739726028</v>
      </c>
      <c r="I5" s="141">
        <f t="shared" si="4"/>
        <v>13.00373599003737</v>
      </c>
    </row>
    <row r="6" spans="1:9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73.972602739726028</v>
      </c>
      <c r="E6" s="149" t="s">
        <v>148</v>
      </c>
      <c r="F6" s="150" t="s">
        <v>156</v>
      </c>
      <c r="G6" s="152"/>
      <c r="H6" s="178">
        <v>73.972602739726028</v>
      </c>
      <c r="I6" s="141">
        <f t="shared" si="4"/>
        <v>13.00373599003737</v>
      </c>
    </row>
    <row r="7" spans="1:9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74.958904109589042</v>
      </c>
      <c r="E7" s="149" t="s">
        <v>114</v>
      </c>
      <c r="F7" s="150" t="s">
        <v>132</v>
      </c>
      <c r="G7" s="152"/>
      <c r="H7" s="178">
        <v>74.958904109589042</v>
      </c>
      <c r="I7" s="141">
        <f t="shared" si="4"/>
        <v>12.017434620174356</v>
      </c>
    </row>
    <row r="8" spans="1:9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74.958904109589042</v>
      </c>
      <c r="E8" s="149" t="s">
        <v>127</v>
      </c>
      <c r="F8" s="150" t="s">
        <v>359</v>
      </c>
      <c r="G8" s="152"/>
      <c r="H8" s="178">
        <v>74.958904109589042</v>
      </c>
      <c r="I8" s="141">
        <f t="shared" si="4"/>
        <v>12.017434620174356</v>
      </c>
    </row>
    <row r="9" spans="1:9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74.958904109589042</v>
      </c>
      <c r="E9" s="149" t="s">
        <v>127</v>
      </c>
      <c r="F9" s="150" t="s">
        <v>361</v>
      </c>
      <c r="G9" s="152"/>
      <c r="H9" s="178">
        <v>74.958904109589042</v>
      </c>
      <c r="I9" s="141">
        <f t="shared" si="4"/>
        <v>12.017434620174356</v>
      </c>
    </row>
    <row r="10" spans="1:9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75.945205479452056</v>
      </c>
      <c r="E10" s="149" t="s">
        <v>114</v>
      </c>
      <c r="F10" s="150" t="s">
        <v>115</v>
      </c>
      <c r="G10" s="152"/>
      <c r="H10" s="178">
        <v>75.945205479452056</v>
      </c>
      <c r="I10" s="141">
        <f t="shared" si="4"/>
        <v>11.031133250311342</v>
      </c>
    </row>
    <row r="11" spans="1:9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75.945205479452056</v>
      </c>
      <c r="E11" s="149" t="s">
        <v>148</v>
      </c>
      <c r="F11" s="150" t="s">
        <v>153</v>
      </c>
      <c r="G11" s="152"/>
      <c r="H11" s="178">
        <v>75.945205479452056</v>
      </c>
      <c r="I11" s="141">
        <f t="shared" si="4"/>
        <v>11.031133250311342</v>
      </c>
    </row>
    <row r="12" spans="1:9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76.93150684931507</v>
      </c>
      <c r="E12" s="149" t="s">
        <v>127</v>
      </c>
      <c r="F12" s="150" t="s">
        <v>134</v>
      </c>
      <c r="G12" s="152"/>
      <c r="H12" s="178">
        <v>76.93150684931507</v>
      </c>
      <c r="I12" s="141">
        <f t="shared" si="4"/>
        <v>10.044831880448328</v>
      </c>
    </row>
    <row r="13" spans="1:9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76.93150684931507</v>
      </c>
      <c r="E13" s="149" t="s">
        <v>127</v>
      </c>
      <c r="F13" s="150" t="s">
        <v>362</v>
      </c>
      <c r="G13" s="152"/>
      <c r="H13" s="178">
        <v>76.93150684931507</v>
      </c>
      <c r="I13" s="141">
        <f t="shared" si="4"/>
        <v>10.044831880448328</v>
      </c>
    </row>
    <row r="14" spans="1:9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77.917808219178085</v>
      </c>
      <c r="E14" s="149" t="s">
        <v>127</v>
      </c>
      <c r="F14" s="150" t="s">
        <v>140</v>
      </c>
      <c r="G14" s="152"/>
      <c r="H14" s="178">
        <v>77.917808219178085</v>
      </c>
      <c r="I14" s="141">
        <f t="shared" si="4"/>
        <v>9.0585305105853138</v>
      </c>
    </row>
    <row r="15" spans="1:9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77.917808219178085</v>
      </c>
      <c r="E15" s="149" t="s">
        <v>127</v>
      </c>
      <c r="F15" s="150" t="s">
        <v>253</v>
      </c>
      <c r="G15" s="152"/>
      <c r="H15" s="178">
        <v>77.917808219178085</v>
      </c>
      <c r="I15" s="141">
        <f t="shared" si="4"/>
        <v>9.0585305105853138</v>
      </c>
    </row>
    <row r="16" spans="1:9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77.917808219178085</v>
      </c>
      <c r="E16" s="149" t="s">
        <v>148</v>
      </c>
      <c r="F16" s="150" t="s">
        <v>166</v>
      </c>
      <c r="G16" s="152"/>
      <c r="H16" s="178">
        <v>77.917808219178085</v>
      </c>
      <c r="I16" s="141">
        <f t="shared" si="4"/>
        <v>9.0585305105853138</v>
      </c>
    </row>
    <row r="17" spans="1:9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78.904109589041099</v>
      </c>
      <c r="E17" s="149" t="s">
        <v>127</v>
      </c>
      <c r="F17" s="150" t="s">
        <v>360</v>
      </c>
      <c r="G17" s="152"/>
      <c r="H17" s="178">
        <v>78.904109589041099</v>
      </c>
      <c r="I17" s="141">
        <f t="shared" si="4"/>
        <v>8.0722291407222997</v>
      </c>
    </row>
    <row r="18" spans="1:9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78.904109589041099</v>
      </c>
      <c r="E18" s="149" t="s">
        <v>127</v>
      </c>
      <c r="F18" s="150" t="s">
        <v>141</v>
      </c>
      <c r="G18" s="152"/>
      <c r="H18" s="178">
        <v>78.904109589041099</v>
      </c>
      <c r="I18" s="141">
        <f t="shared" si="4"/>
        <v>8.0722291407222997</v>
      </c>
    </row>
    <row r="19" spans="1:9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78.904109589041099</v>
      </c>
      <c r="E19" s="149" t="s">
        <v>148</v>
      </c>
      <c r="F19" s="150" t="s">
        <v>159</v>
      </c>
      <c r="G19" s="152"/>
      <c r="H19" s="178">
        <v>78.904109589041099</v>
      </c>
      <c r="I19" s="141">
        <f t="shared" si="4"/>
        <v>8.0722291407222997</v>
      </c>
    </row>
    <row r="20" spans="1:9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78.904109589041099</v>
      </c>
      <c r="E20" s="149" t="s">
        <v>148</v>
      </c>
      <c r="F20" s="150" t="s">
        <v>155</v>
      </c>
      <c r="G20" s="152"/>
      <c r="H20" s="178">
        <v>78.904109589041099</v>
      </c>
      <c r="I20" s="141">
        <f t="shared" si="4"/>
        <v>8.0722291407222997</v>
      </c>
    </row>
    <row r="21" spans="1:9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79.890410958904113</v>
      </c>
      <c r="E21" s="149" t="s">
        <v>127</v>
      </c>
      <c r="F21" s="150" t="s">
        <v>143</v>
      </c>
      <c r="G21" s="152"/>
      <c r="H21" s="178">
        <v>79.890410958904113</v>
      </c>
      <c r="I21" s="141">
        <f t="shared" si="4"/>
        <v>7.0859277708592856</v>
      </c>
    </row>
    <row r="22" spans="1:9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79.890410958904113</v>
      </c>
      <c r="E22" s="149" t="s">
        <v>148</v>
      </c>
      <c r="F22" s="150" t="s">
        <v>162</v>
      </c>
      <c r="G22" s="152"/>
      <c r="H22" s="178">
        <v>79.890410958904113</v>
      </c>
      <c r="I22" s="141">
        <f t="shared" si="4"/>
        <v>7.0859277708592856</v>
      </c>
    </row>
    <row r="23" spans="1:9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80.876712328767127</v>
      </c>
      <c r="E23" s="149" t="s">
        <v>114</v>
      </c>
      <c r="F23" s="150" t="s">
        <v>128</v>
      </c>
      <c r="G23" s="152"/>
      <c r="H23" s="178">
        <v>80.876712328767127</v>
      </c>
      <c r="I23" s="141">
        <f t="shared" si="4"/>
        <v>6.0996264009962715</v>
      </c>
    </row>
    <row r="24" spans="1:9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80.876712328767127</v>
      </c>
      <c r="E24" s="149" t="s">
        <v>127</v>
      </c>
      <c r="F24" s="150" t="s">
        <v>137</v>
      </c>
      <c r="G24" s="152"/>
      <c r="H24" s="178">
        <v>80.876712328767127</v>
      </c>
      <c r="I24" s="141">
        <f t="shared" si="4"/>
        <v>6.0996264009962715</v>
      </c>
    </row>
    <row r="25" spans="1:9" ht="16.5">
      <c r="A25" s="140">
        <f t="shared" si="0"/>
        <v>1</v>
      </c>
      <c r="B25" s="140">
        <f t="shared" si="1"/>
        <v>23</v>
      </c>
      <c r="C25" s="140">
        <f t="shared" si="2"/>
        <v>0</v>
      </c>
      <c r="D25" s="140">
        <f t="shared" si="3"/>
        <v>0</v>
      </c>
      <c r="E25" s="149" t="s">
        <v>148</v>
      </c>
      <c r="F25" s="150" t="s">
        <v>261</v>
      </c>
      <c r="G25" s="152"/>
      <c r="H25" s="178">
        <v>80.876712328767127</v>
      </c>
      <c r="I25" s="141">
        <f t="shared" si="4"/>
        <v>6.0996264009962715</v>
      </c>
    </row>
    <row r="26" spans="1:9" ht="16.5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49" t="s">
        <v>114</v>
      </c>
      <c r="F26" s="150" t="s">
        <v>118</v>
      </c>
      <c r="G26" s="152"/>
      <c r="H26" s="178">
        <v>81.863013698630141</v>
      </c>
      <c r="I26" s="141">
        <f t="shared" si="4"/>
        <v>5.1133250311332574</v>
      </c>
    </row>
    <row r="27" spans="1:9" ht="16.5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9" t="s">
        <v>114</v>
      </c>
      <c r="F27" s="150" t="s">
        <v>122</v>
      </c>
      <c r="G27" s="152"/>
      <c r="H27" s="178">
        <v>81.863013698630141</v>
      </c>
      <c r="I27" s="141">
        <f t="shared" si="4"/>
        <v>5.1133250311332574</v>
      </c>
    </row>
    <row r="28" spans="1:9" ht="16.5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9" t="s">
        <v>127</v>
      </c>
      <c r="F28" s="150" t="s">
        <v>254</v>
      </c>
      <c r="G28" s="152"/>
      <c r="H28" s="178">
        <v>81.863013698630141</v>
      </c>
      <c r="I28" s="141">
        <f t="shared" si="4"/>
        <v>5.1133250311332574</v>
      </c>
    </row>
    <row r="29" spans="1:9" ht="16.5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 t="s">
        <v>148</v>
      </c>
      <c r="F29" s="150" t="s">
        <v>365</v>
      </c>
      <c r="G29" s="152"/>
      <c r="H29" s="178">
        <v>81.863013698630141</v>
      </c>
      <c r="I29" s="141">
        <f t="shared" si="4"/>
        <v>5.1133250311332574</v>
      </c>
    </row>
    <row r="30" spans="1:9" ht="16.5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 t="s">
        <v>148</v>
      </c>
      <c r="F30" s="150" t="s">
        <v>366</v>
      </c>
      <c r="G30" s="152"/>
      <c r="H30" s="178">
        <v>81.863013698630141</v>
      </c>
      <c r="I30" s="141">
        <f t="shared" si="4"/>
        <v>5.1133250311332574</v>
      </c>
    </row>
    <row r="31" spans="1:9" ht="16.5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 t="s">
        <v>148</v>
      </c>
      <c r="F31" s="150" t="s">
        <v>160</v>
      </c>
      <c r="G31" s="152"/>
      <c r="H31" s="178">
        <v>81.863013698630141</v>
      </c>
      <c r="I31" s="141">
        <f t="shared" si="4"/>
        <v>5.1133250311332574</v>
      </c>
    </row>
    <row r="32" spans="1:9" ht="16.5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 t="s">
        <v>114</v>
      </c>
      <c r="F32" s="150" t="s">
        <v>139</v>
      </c>
      <c r="G32" s="152"/>
      <c r="H32" s="178">
        <v>82.849315068493141</v>
      </c>
      <c r="I32" s="141">
        <f t="shared" si="4"/>
        <v>4.1270236612702575</v>
      </c>
    </row>
    <row r="33" spans="1:9" ht="16.5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 t="s">
        <v>127</v>
      </c>
      <c r="F33" s="150" t="s">
        <v>364</v>
      </c>
      <c r="G33" s="152"/>
      <c r="H33" s="178">
        <v>82.849315068493141</v>
      </c>
      <c r="I33" s="141">
        <f t="shared" si="4"/>
        <v>4.1270236612702575</v>
      </c>
    </row>
    <row r="34" spans="1:9" ht="16.5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 t="s">
        <v>127</v>
      </c>
      <c r="F34" s="150" t="s">
        <v>363</v>
      </c>
      <c r="G34" s="152"/>
      <c r="H34" s="178">
        <v>83.835616438356169</v>
      </c>
      <c r="I34" s="141">
        <f t="shared" si="4"/>
        <v>3.1407222914072292</v>
      </c>
    </row>
    <row r="35" spans="1:9" ht="16.5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 t="s">
        <v>148</v>
      </c>
      <c r="F35" s="150" t="s">
        <v>161</v>
      </c>
      <c r="G35" s="152"/>
      <c r="H35" s="178">
        <v>83.835616438356169</v>
      </c>
      <c r="I35" s="141">
        <f t="shared" si="4"/>
        <v>3.1407222914072292</v>
      </c>
    </row>
    <row r="36" spans="1:9" ht="16.5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 t="s">
        <v>148</v>
      </c>
      <c r="F36" s="150" t="s">
        <v>163</v>
      </c>
      <c r="G36" s="152"/>
      <c r="H36" s="178">
        <v>83.835616438356169</v>
      </c>
      <c r="I36" s="141">
        <f t="shared" si="4"/>
        <v>3.1407222914072292</v>
      </c>
    </row>
    <row r="37" spans="1:9" ht="16.5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9" t="s">
        <v>127</v>
      </c>
      <c r="F37" s="150" t="s">
        <v>151</v>
      </c>
      <c r="G37" s="152"/>
      <c r="H37" s="178">
        <v>84.821917808219183</v>
      </c>
      <c r="I37" s="141">
        <f t="shared" si="4"/>
        <v>2.1544209215442152</v>
      </c>
    </row>
    <row r="38" spans="1:9" ht="16.5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9" t="s">
        <v>148</v>
      </c>
      <c r="F38" s="150" t="s">
        <v>158</v>
      </c>
      <c r="G38" s="152"/>
      <c r="H38" s="178">
        <v>85.808219178082197</v>
      </c>
      <c r="I38" s="141">
        <f t="shared" si="4"/>
        <v>1.1681195516812011</v>
      </c>
    </row>
    <row r="39" spans="1:9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 t="s">
        <v>148</v>
      </c>
      <c r="F39" s="150" t="s">
        <v>260</v>
      </c>
      <c r="G39" s="152"/>
      <c r="H39" s="178">
        <v>85.808219178082197</v>
      </c>
      <c r="I39" s="141">
        <f t="shared" si="4"/>
        <v>1.1681195516812011</v>
      </c>
    </row>
    <row r="40" spans="1:9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148</v>
      </c>
      <c r="F40" s="150" t="s">
        <v>262</v>
      </c>
      <c r="G40" s="152"/>
      <c r="H40" s="178">
        <v>85.808219178082197</v>
      </c>
      <c r="I40" s="141">
        <f t="shared" si="4"/>
        <v>1.1681195516812011</v>
      </c>
    </row>
    <row r="41" spans="1:9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114</v>
      </c>
      <c r="F41" s="150" t="s">
        <v>250</v>
      </c>
      <c r="G41" s="152"/>
      <c r="H41" s="178">
        <v>86.794520547945197</v>
      </c>
      <c r="I41" s="141">
        <f t="shared" si="4"/>
        <v>0.1818181818182012</v>
      </c>
    </row>
    <row r="42" spans="1:9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127</v>
      </c>
      <c r="F42" s="150" t="s">
        <v>252</v>
      </c>
      <c r="G42" s="152"/>
      <c r="H42" s="178">
        <v>87.780821917808225</v>
      </c>
      <c r="I42" s="141">
        <f t="shared" si="4"/>
        <v>0</v>
      </c>
    </row>
    <row r="43" spans="1:9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148</v>
      </c>
      <c r="F43" s="150" t="s">
        <v>157</v>
      </c>
      <c r="G43" s="152"/>
      <c r="H43" s="178">
        <v>88.767123287671239</v>
      </c>
      <c r="I43" s="141">
        <f t="shared" si="4"/>
        <v>0</v>
      </c>
    </row>
    <row r="44" spans="1:9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127</v>
      </c>
      <c r="F44" s="150" t="s">
        <v>259</v>
      </c>
      <c r="G44" s="152"/>
      <c r="H44" s="178">
        <v>90.739726027397253</v>
      </c>
      <c r="I44" s="141">
        <f t="shared" si="4"/>
        <v>0</v>
      </c>
    </row>
    <row r="45" spans="1:9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148</v>
      </c>
      <c r="F45" s="150" t="s">
        <v>37</v>
      </c>
      <c r="G45" s="152"/>
      <c r="H45" s="178">
        <v>93.69863013698631</v>
      </c>
      <c r="I45" s="141">
        <f t="shared" si="4"/>
        <v>0</v>
      </c>
    </row>
    <row r="46" spans="1:9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148</v>
      </c>
      <c r="F46" s="150" t="s">
        <v>367</v>
      </c>
      <c r="G46" s="152"/>
      <c r="H46" s="178">
        <v>103.56164383561644</v>
      </c>
      <c r="I46" s="141">
        <f t="shared" si="4"/>
        <v>0</v>
      </c>
    </row>
    <row r="47" spans="1:9" ht="16.5">
      <c r="A47" s="140">
        <f t="shared" si="0"/>
        <v>0</v>
      </c>
      <c r="B47" s="140">
        <f t="shared" si="1"/>
        <v>44</v>
      </c>
      <c r="C47" s="140">
        <f t="shared" si="2"/>
        <v>0</v>
      </c>
      <c r="D47" s="140">
        <f t="shared" si="3"/>
        <v>0</v>
      </c>
      <c r="E47" s="149"/>
      <c r="F47" s="150"/>
      <c r="G47" s="152"/>
      <c r="H47" s="178"/>
      <c r="I47" s="141">
        <f>IF($D$2-H47+10&gt;0,$D$2-H47+10,0)*A47</f>
        <v>0</v>
      </c>
    </row>
    <row r="48" spans="1:9" ht="16.5">
      <c r="A48" s="140">
        <f t="shared" si="0"/>
        <v>0</v>
      </c>
      <c r="B48" s="140">
        <f t="shared" si="1"/>
        <v>44</v>
      </c>
      <c r="C48" s="140">
        <f t="shared" si="2"/>
        <v>0</v>
      </c>
      <c r="D48" s="140">
        <f t="shared" si="3"/>
        <v>0</v>
      </c>
      <c r="E48" s="149"/>
      <c r="F48" s="150"/>
      <c r="G48" s="152"/>
      <c r="H48" s="178"/>
      <c r="I48" s="141">
        <f t="shared" si="4"/>
        <v>0</v>
      </c>
    </row>
    <row r="49" spans="1:9" ht="16.5">
      <c r="A49" s="140">
        <f t="shared" si="0"/>
        <v>0</v>
      </c>
      <c r="B49" s="140">
        <f t="shared" si="1"/>
        <v>44</v>
      </c>
      <c r="C49" s="140">
        <f t="shared" si="2"/>
        <v>0</v>
      </c>
      <c r="D49" s="140">
        <f t="shared" si="3"/>
        <v>0</v>
      </c>
      <c r="E49" s="149"/>
      <c r="F49" s="150"/>
      <c r="G49" s="152"/>
      <c r="H49" s="152"/>
      <c r="I49" s="141">
        <f t="shared" si="4"/>
        <v>0</v>
      </c>
    </row>
    <row r="50" spans="1:9" ht="16.5">
      <c r="A50" s="140">
        <f t="shared" si="0"/>
        <v>0</v>
      </c>
      <c r="B50" s="140">
        <f t="shared" si="1"/>
        <v>44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52"/>
      <c r="I50" s="141">
        <f t="shared" si="4"/>
        <v>0</v>
      </c>
    </row>
    <row r="51" spans="1:9" ht="16.5">
      <c r="A51" s="140">
        <f t="shared" si="0"/>
        <v>0</v>
      </c>
      <c r="B51" s="140">
        <f t="shared" si="1"/>
        <v>44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52"/>
      <c r="I51" s="141">
        <f t="shared" si="4"/>
        <v>0</v>
      </c>
    </row>
    <row r="52" spans="1:9" ht="16.5">
      <c r="A52" s="140">
        <f t="shared" si="0"/>
        <v>0</v>
      </c>
      <c r="B52" s="140">
        <f t="shared" si="1"/>
        <v>44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52"/>
      <c r="I52" s="141">
        <f t="shared" si="4"/>
        <v>0</v>
      </c>
    </row>
    <row r="53" spans="1:9" ht="16.5">
      <c r="A53" s="140">
        <f t="shared" si="0"/>
        <v>0</v>
      </c>
      <c r="B53" s="140">
        <f t="shared" si="1"/>
        <v>44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52"/>
      <c r="I53" s="141">
        <f t="shared" si="4"/>
        <v>0</v>
      </c>
    </row>
    <row r="54" spans="1:9" ht="16.5">
      <c r="A54" s="140">
        <f t="shared" si="0"/>
        <v>0</v>
      </c>
      <c r="B54" s="140">
        <f t="shared" si="1"/>
        <v>44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52"/>
      <c r="I54" s="141">
        <f t="shared" si="4"/>
        <v>0</v>
      </c>
    </row>
    <row r="55" spans="1:9" ht="16.5">
      <c r="A55" s="140">
        <f t="shared" si="0"/>
        <v>0</v>
      </c>
      <c r="B55" s="140">
        <f t="shared" si="1"/>
        <v>44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52"/>
      <c r="I55" s="141">
        <f t="shared" si="4"/>
        <v>0</v>
      </c>
    </row>
    <row r="56" spans="1:9" ht="16.5">
      <c r="A56" s="140">
        <f t="shared" si="0"/>
        <v>0</v>
      </c>
      <c r="B56" s="140">
        <f t="shared" si="1"/>
        <v>44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52"/>
      <c r="I56" s="141">
        <f t="shared" si="4"/>
        <v>0</v>
      </c>
    </row>
    <row r="57" spans="1:9" ht="16.5">
      <c r="A57" s="140">
        <f t="shared" si="0"/>
        <v>0</v>
      </c>
      <c r="B57" s="140">
        <f t="shared" si="1"/>
        <v>44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52"/>
      <c r="I57" s="141">
        <f t="shared" si="4"/>
        <v>0</v>
      </c>
    </row>
    <row r="58" spans="1:9" ht="16.5">
      <c r="A58" s="140">
        <f t="shared" si="0"/>
        <v>0</v>
      </c>
      <c r="B58" s="140">
        <f t="shared" si="1"/>
        <v>44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52"/>
      <c r="I58" s="141">
        <f t="shared" si="4"/>
        <v>0</v>
      </c>
    </row>
    <row r="59" spans="1:9" ht="16.5">
      <c r="A59" s="140">
        <f t="shared" si="0"/>
        <v>0</v>
      </c>
      <c r="B59" s="140">
        <f t="shared" si="1"/>
        <v>44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52"/>
      <c r="I59" s="141">
        <f t="shared" si="4"/>
        <v>0</v>
      </c>
    </row>
    <row r="60" spans="1:9" ht="16.5">
      <c r="A60" s="140">
        <f t="shared" si="0"/>
        <v>0</v>
      </c>
      <c r="B60" s="140">
        <f t="shared" si="1"/>
        <v>44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52"/>
      <c r="I60" s="141">
        <f t="shared" si="4"/>
        <v>0</v>
      </c>
    </row>
    <row r="61" spans="1:9" ht="16.5">
      <c r="A61" s="140">
        <f t="shared" si="0"/>
        <v>0</v>
      </c>
      <c r="B61" s="140">
        <f t="shared" si="1"/>
        <v>44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52"/>
      <c r="I61" s="141">
        <f t="shared" si="4"/>
        <v>0</v>
      </c>
    </row>
    <row r="62" spans="1:9" ht="16.5">
      <c r="A62" s="140">
        <f t="shared" si="0"/>
        <v>0</v>
      </c>
      <c r="B62" s="140">
        <f t="shared" si="1"/>
        <v>44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52"/>
      <c r="I62" s="141">
        <f t="shared" si="4"/>
        <v>0</v>
      </c>
    </row>
    <row r="63" spans="1:9" ht="16.5">
      <c r="A63" s="140">
        <f t="shared" si="0"/>
        <v>0</v>
      </c>
      <c r="B63" s="140">
        <f t="shared" si="1"/>
        <v>44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52"/>
      <c r="I63" s="141">
        <f t="shared" si="4"/>
        <v>0</v>
      </c>
    </row>
    <row r="64" spans="1:9" ht="16.5">
      <c r="A64" s="140">
        <f t="shared" si="0"/>
        <v>0</v>
      </c>
      <c r="B64" s="140">
        <f t="shared" si="1"/>
        <v>44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52"/>
      <c r="I64" s="141">
        <f t="shared" si="4"/>
        <v>0</v>
      </c>
    </row>
    <row r="65" spans="1:9" ht="16.5">
      <c r="A65" s="140">
        <f t="shared" si="0"/>
        <v>0</v>
      </c>
      <c r="B65" s="140">
        <f t="shared" si="1"/>
        <v>44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52"/>
      <c r="I65" s="141">
        <f t="shared" si="4"/>
        <v>0</v>
      </c>
    </row>
    <row r="66" spans="1:9" ht="16.5">
      <c r="A66" s="140">
        <f t="shared" si="0"/>
        <v>0</v>
      </c>
      <c r="B66" s="140">
        <f t="shared" si="1"/>
        <v>44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52"/>
      <c r="I66" s="141">
        <f t="shared" si="4"/>
        <v>0</v>
      </c>
    </row>
    <row r="67" spans="1:9" ht="16.5">
      <c r="A67" s="140">
        <f t="shared" si="0"/>
        <v>0</v>
      </c>
      <c r="B67" s="140">
        <f t="shared" si="1"/>
        <v>44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52"/>
      <c r="I67" s="141">
        <f t="shared" si="4"/>
        <v>0</v>
      </c>
    </row>
    <row r="68" spans="1:9" ht="16.5">
      <c r="A68" s="140">
        <f t="shared" ref="A68:A102" si="5">COUNTA(F68)</f>
        <v>0</v>
      </c>
      <c r="B68" s="140">
        <f t="shared" ref="B68:B102" si="6">B67+A68</f>
        <v>44</v>
      </c>
      <c r="C68" s="140">
        <f t="shared" ref="C68:C102" si="7">IF(B68&lt;=C$2,1,0)</f>
        <v>0</v>
      </c>
      <c r="D68" s="140">
        <f t="shared" ref="D68:D102" si="8">C68*H68</f>
        <v>0</v>
      </c>
      <c r="E68" s="149"/>
      <c r="F68" s="150"/>
      <c r="G68" s="152"/>
      <c r="H68" s="152"/>
      <c r="I68" s="141">
        <f t="shared" ref="I68:I102" si="9">IF($D$2-H68+10&gt;0,$D$2-H68+10,0)*A68</f>
        <v>0</v>
      </c>
    </row>
    <row r="69" spans="1:9" ht="16.5">
      <c r="A69" s="140">
        <f t="shared" si="5"/>
        <v>0</v>
      </c>
      <c r="B69" s="140">
        <f t="shared" si="6"/>
        <v>44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52"/>
      <c r="I69" s="141">
        <f t="shared" si="9"/>
        <v>0</v>
      </c>
    </row>
    <row r="70" spans="1:9" ht="16.5">
      <c r="A70" s="140">
        <f t="shared" si="5"/>
        <v>0</v>
      </c>
      <c r="B70" s="140">
        <f t="shared" si="6"/>
        <v>44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52"/>
      <c r="I70" s="141">
        <f t="shared" si="9"/>
        <v>0</v>
      </c>
    </row>
    <row r="71" spans="1:9" ht="16.5">
      <c r="A71" s="140">
        <f t="shared" si="5"/>
        <v>0</v>
      </c>
      <c r="B71" s="140">
        <f t="shared" si="6"/>
        <v>44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52"/>
      <c r="I71" s="141">
        <f t="shared" si="9"/>
        <v>0</v>
      </c>
    </row>
    <row r="72" spans="1:9" ht="16.5">
      <c r="A72" s="140">
        <f t="shared" si="5"/>
        <v>0</v>
      </c>
      <c r="B72" s="140">
        <f t="shared" si="6"/>
        <v>44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52"/>
      <c r="I72" s="141">
        <f t="shared" si="9"/>
        <v>0</v>
      </c>
    </row>
    <row r="73" spans="1:9">
      <c r="A73" s="140">
        <f t="shared" si="5"/>
        <v>0</v>
      </c>
      <c r="B73" s="140">
        <f t="shared" si="6"/>
        <v>44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33"/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44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44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44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44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44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44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44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44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44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44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44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44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44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44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44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44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44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44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44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44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44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44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44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44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44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44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44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44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44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mergeCells count="1">
    <mergeCell ref="E1:I1"/>
  </mergeCells>
  <phoneticPr fontId="2" type="noConversion"/>
  <conditionalFormatting sqref="E3:E94">
    <cfRule type="expression" dxfId="358" priority="13">
      <formula>AND(XEG3=0,XEH3&lt;&gt;"")</formula>
    </cfRule>
  </conditionalFormatting>
  <conditionalFormatting sqref="C3:D102">
    <cfRule type="expression" dxfId="357" priority="12">
      <formula>AND(XEH3=0,XEI3&lt;&gt;"")</formula>
    </cfRule>
  </conditionalFormatting>
  <conditionalFormatting sqref="G3:G94 I3:I102 H49:H94">
    <cfRule type="cellIs" dxfId="356" priority="10" operator="lessThan">
      <formula>#REF!</formula>
    </cfRule>
    <cfRule type="cellIs" dxfId="355" priority="11" operator="equal">
      <formula>#REF!</formula>
    </cfRule>
  </conditionalFormatting>
  <conditionalFormatting sqref="E3:E42">
    <cfRule type="expression" dxfId="354" priority="9">
      <formula>AND(XEG3=0,XEH3&lt;&gt;"")</formula>
    </cfRule>
  </conditionalFormatting>
  <conditionalFormatting sqref="A3:B102">
    <cfRule type="expression" dxfId="353" priority="8">
      <formula>AND(XEG3=0,XEH3&lt;&gt;"")</formula>
    </cfRule>
  </conditionalFormatting>
  <conditionalFormatting sqref="G3:G72 H49:H72">
    <cfRule type="cellIs" dxfId="352" priority="6" operator="lessThan">
      <formula>#REF!</formula>
    </cfRule>
    <cfRule type="cellIs" dxfId="351" priority="7" operator="equal">
      <formula>#REF!</formula>
    </cfRule>
  </conditionalFormatting>
  <conditionalFormatting sqref="E3:E72">
    <cfRule type="expression" dxfId="350" priority="5">
      <formula>AND(XEF3=0,XEG3&lt;&gt;"")</formula>
    </cfRule>
  </conditionalFormatting>
  <conditionalFormatting sqref="E3:E72">
    <cfRule type="expression" dxfId="349" priority="4">
      <formula>AND(XEF3=0,XEG3&lt;&gt;"")</formula>
    </cfRule>
  </conditionalFormatting>
  <conditionalFormatting sqref="E3:E72">
    <cfRule type="expression" dxfId="348" priority="3">
      <formula>AND(XEJ3=0,XEK3&lt;&gt;"")</formula>
    </cfRule>
  </conditionalFormatting>
  <conditionalFormatting sqref="G3:G72 H49:H72">
    <cfRule type="cellIs" dxfId="347" priority="1" operator="lessThan">
      <formula>#REF!</formula>
    </cfRule>
    <cfRule type="cellIs" dxfId="346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101"/>
  <sheetViews>
    <sheetView workbookViewId="0">
      <pane ySplit="1" topLeftCell="A2" activePane="bottomLeft" state="frozen"/>
      <selection pane="bottomLeft" activeCell="J9" sqref="J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 ht="17.25" thickBot="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333</v>
      </c>
    </row>
    <row r="2" spans="1:10" ht="17.25" thickTop="1">
      <c r="A2" s="151"/>
      <c r="B2" s="27" t="s">
        <v>41</v>
      </c>
      <c r="C2" s="44" t="s">
        <v>42</v>
      </c>
      <c r="D2" s="13">
        <v>77</v>
      </c>
      <c r="E2" s="13">
        <v>74</v>
      </c>
      <c r="F2" s="13">
        <v>69</v>
      </c>
      <c r="G2">
        <f>F2/73*72</f>
        <v>68.054794520547944</v>
      </c>
    </row>
    <row r="3" spans="1:10">
      <c r="A3" s="148"/>
      <c r="B3" s="29" t="s">
        <v>41</v>
      </c>
      <c r="C3" s="12" t="s">
        <v>54</v>
      </c>
      <c r="D3" s="46">
        <v>71</v>
      </c>
      <c r="E3" s="13">
        <v>73</v>
      </c>
      <c r="F3" s="76">
        <v>70</v>
      </c>
      <c r="G3">
        <f t="shared" ref="G3:G40" si="0">F3/73*72</f>
        <v>69.041095890410958</v>
      </c>
    </row>
    <row r="4" spans="1:10">
      <c r="A4" s="148"/>
      <c r="B4" s="29" t="s">
        <v>41</v>
      </c>
      <c r="C4" s="12" t="s">
        <v>49</v>
      </c>
      <c r="D4" s="13">
        <v>70</v>
      </c>
      <c r="E4" s="13">
        <v>70</v>
      </c>
      <c r="F4" s="13">
        <v>71</v>
      </c>
      <c r="G4">
        <f t="shared" si="0"/>
        <v>70.027397260273972</v>
      </c>
    </row>
    <row r="5" spans="1:10">
      <c r="A5" s="151"/>
      <c r="B5" s="29" t="s">
        <v>65</v>
      </c>
      <c r="C5" s="12" t="s">
        <v>75</v>
      </c>
      <c r="D5" s="13">
        <v>68</v>
      </c>
      <c r="E5" s="13">
        <v>71</v>
      </c>
      <c r="F5" s="13">
        <v>71</v>
      </c>
      <c r="G5">
        <f t="shared" si="0"/>
        <v>70.027397260273972</v>
      </c>
    </row>
    <row r="6" spans="1:10">
      <c r="A6" s="151"/>
      <c r="B6" s="29" t="s">
        <v>65</v>
      </c>
      <c r="C6" s="12" t="s">
        <v>90</v>
      </c>
      <c r="D6" s="13">
        <v>73</v>
      </c>
      <c r="E6" s="13">
        <v>70</v>
      </c>
      <c r="F6" s="13">
        <v>72</v>
      </c>
      <c r="G6">
        <f t="shared" si="0"/>
        <v>71.013698630136986</v>
      </c>
    </row>
    <row r="7" spans="1:10">
      <c r="A7" s="151"/>
      <c r="B7" s="29" t="s">
        <v>65</v>
      </c>
      <c r="C7" s="12" t="s">
        <v>67</v>
      </c>
      <c r="D7" s="13">
        <v>77</v>
      </c>
      <c r="E7" s="13">
        <v>72</v>
      </c>
      <c r="F7" s="13">
        <v>72</v>
      </c>
      <c r="G7">
        <f t="shared" si="0"/>
        <v>71.013698630136986</v>
      </c>
    </row>
    <row r="8" spans="1:10">
      <c r="A8" s="151"/>
      <c r="B8" s="29" t="s">
        <v>65</v>
      </c>
      <c r="C8" s="12" t="s">
        <v>73</v>
      </c>
      <c r="D8" s="13">
        <v>73</v>
      </c>
      <c r="E8" s="13">
        <v>79</v>
      </c>
      <c r="F8" s="13">
        <v>72</v>
      </c>
      <c r="G8">
        <f t="shared" si="0"/>
        <v>71.013698630136986</v>
      </c>
    </row>
    <row r="9" spans="1:10">
      <c r="A9" s="151"/>
      <c r="B9" s="29" t="s">
        <v>41</v>
      </c>
      <c r="C9" s="12" t="s">
        <v>44</v>
      </c>
      <c r="D9" s="13">
        <v>72</v>
      </c>
      <c r="E9" s="13">
        <v>71</v>
      </c>
      <c r="F9" s="13">
        <v>73</v>
      </c>
      <c r="G9">
        <f t="shared" si="0"/>
        <v>72</v>
      </c>
    </row>
    <row r="10" spans="1:10">
      <c r="A10" s="151"/>
      <c r="B10" s="29" t="s">
        <v>41</v>
      </c>
      <c r="C10" s="12" t="s">
        <v>59</v>
      </c>
      <c r="D10" s="13">
        <v>71</v>
      </c>
      <c r="E10" s="13">
        <v>75</v>
      </c>
      <c r="F10" s="13">
        <v>73</v>
      </c>
      <c r="G10">
        <f t="shared" si="0"/>
        <v>72</v>
      </c>
    </row>
    <row r="11" spans="1:10">
      <c r="A11" s="151"/>
      <c r="B11" s="29" t="s">
        <v>65</v>
      </c>
      <c r="C11" s="12" t="s">
        <v>66</v>
      </c>
      <c r="D11" s="13">
        <v>73</v>
      </c>
      <c r="E11" s="13">
        <v>75</v>
      </c>
      <c r="F11" s="13">
        <v>73</v>
      </c>
      <c r="G11">
        <f t="shared" si="0"/>
        <v>72</v>
      </c>
    </row>
    <row r="12" spans="1:10">
      <c r="A12" s="151"/>
      <c r="B12" s="29" t="s">
        <v>65</v>
      </c>
      <c r="C12" s="12" t="s">
        <v>214</v>
      </c>
      <c r="D12" s="13">
        <v>77</v>
      </c>
      <c r="E12" s="13">
        <v>75</v>
      </c>
      <c r="F12" s="13">
        <v>73</v>
      </c>
      <c r="G12">
        <f t="shared" si="0"/>
        <v>72</v>
      </c>
    </row>
    <row r="13" spans="1:10">
      <c r="A13" s="151"/>
      <c r="B13" s="29" t="s">
        <v>65</v>
      </c>
      <c r="C13" s="12" t="s">
        <v>78</v>
      </c>
      <c r="D13" s="13">
        <v>77</v>
      </c>
      <c r="E13" s="13">
        <v>76</v>
      </c>
      <c r="F13" s="13">
        <v>73</v>
      </c>
      <c r="G13">
        <f t="shared" si="0"/>
        <v>72</v>
      </c>
    </row>
    <row r="14" spans="1:10">
      <c r="A14" s="151"/>
      <c r="B14" s="29" t="s">
        <v>41</v>
      </c>
      <c r="C14" s="12" t="s">
        <v>198</v>
      </c>
      <c r="D14" s="13">
        <v>77</v>
      </c>
      <c r="E14" s="13">
        <v>72</v>
      </c>
      <c r="F14" s="13">
        <v>74</v>
      </c>
      <c r="G14">
        <f t="shared" si="0"/>
        <v>72.986301369863014</v>
      </c>
    </row>
    <row r="15" spans="1:10">
      <c r="A15" s="151"/>
      <c r="B15" s="29" t="s">
        <v>65</v>
      </c>
      <c r="C15" s="12" t="s">
        <v>226</v>
      </c>
      <c r="D15" s="13">
        <v>76</v>
      </c>
      <c r="E15" s="13">
        <v>74</v>
      </c>
      <c r="F15" s="13">
        <v>74</v>
      </c>
      <c r="G15">
        <f t="shared" si="0"/>
        <v>72.986301369863014</v>
      </c>
    </row>
    <row r="16" spans="1:10">
      <c r="A16" s="151"/>
      <c r="B16" s="29" t="s">
        <v>65</v>
      </c>
      <c r="C16" s="12" t="s">
        <v>80</v>
      </c>
      <c r="D16" s="13">
        <v>78</v>
      </c>
      <c r="E16" s="13">
        <v>75</v>
      </c>
      <c r="F16" s="13">
        <v>74</v>
      </c>
      <c r="G16">
        <f t="shared" si="0"/>
        <v>72.986301369863014</v>
      </c>
    </row>
    <row r="17" spans="1:7">
      <c r="A17" s="151"/>
      <c r="B17" s="29" t="s">
        <v>65</v>
      </c>
      <c r="C17" s="12" t="s">
        <v>77</v>
      </c>
      <c r="D17" s="13">
        <v>79</v>
      </c>
      <c r="E17" s="13">
        <v>75</v>
      </c>
      <c r="F17" s="13">
        <v>74</v>
      </c>
      <c r="G17">
        <f t="shared" si="0"/>
        <v>72.986301369863014</v>
      </c>
    </row>
    <row r="18" spans="1:7">
      <c r="A18" s="151"/>
      <c r="B18" s="29" t="s">
        <v>88</v>
      </c>
      <c r="C18" s="12" t="s">
        <v>352</v>
      </c>
      <c r="D18" s="13">
        <v>81</v>
      </c>
      <c r="E18" s="13">
        <v>79</v>
      </c>
      <c r="F18" s="13">
        <v>74</v>
      </c>
      <c r="G18">
        <f t="shared" si="0"/>
        <v>72.986301369863014</v>
      </c>
    </row>
    <row r="19" spans="1:7">
      <c r="A19" s="151"/>
      <c r="B19" s="29" t="s">
        <v>41</v>
      </c>
      <c r="C19" s="12" t="s">
        <v>46</v>
      </c>
      <c r="D19" s="13">
        <v>74</v>
      </c>
      <c r="E19" s="13">
        <v>72</v>
      </c>
      <c r="F19" s="13">
        <v>75</v>
      </c>
      <c r="G19">
        <f t="shared" si="0"/>
        <v>73.972602739726028</v>
      </c>
    </row>
    <row r="20" spans="1:7">
      <c r="A20" s="151"/>
      <c r="B20" s="29" t="s">
        <v>41</v>
      </c>
      <c r="C20" s="12" t="s">
        <v>48</v>
      </c>
      <c r="D20" s="13">
        <v>76</v>
      </c>
      <c r="E20" s="13">
        <v>77</v>
      </c>
      <c r="F20" s="13">
        <v>75</v>
      </c>
      <c r="G20">
        <f t="shared" si="0"/>
        <v>73.972602739726028</v>
      </c>
    </row>
    <row r="21" spans="1:7">
      <c r="A21" s="151"/>
      <c r="B21" s="29" t="s">
        <v>65</v>
      </c>
      <c r="C21" s="12" t="s">
        <v>82</v>
      </c>
      <c r="D21" s="13">
        <v>72</v>
      </c>
      <c r="E21" s="13">
        <v>75</v>
      </c>
      <c r="F21" s="13">
        <v>75</v>
      </c>
      <c r="G21">
        <f t="shared" si="0"/>
        <v>73.972602739726028</v>
      </c>
    </row>
    <row r="22" spans="1:7">
      <c r="A22" s="151"/>
      <c r="B22" s="29" t="s">
        <v>88</v>
      </c>
      <c r="C22" s="12" t="s">
        <v>243</v>
      </c>
      <c r="D22" s="13">
        <v>84</v>
      </c>
      <c r="E22" s="13">
        <v>75</v>
      </c>
      <c r="F22" s="13">
        <v>75</v>
      </c>
      <c r="G22">
        <f t="shared" si="0"/>
        <v>73.972602739726028</v>
      </c>
    </row>
    <row r="23" spans="1:7">
      <c r="A23" s="151"/>
      <c r="B23" s="29" t="s">
        <v>41</v>
      </c>
      <c r="C23" s="12" t="s">
        <v>70</v>
      </c>
      <c r="D23" s="13">
        <v>78</v>
      </c>
      <c r="E23" s="13">
        <v>70</v>
      </c>
      <c r="F23" s="13">
        <v>76</v>
      </c>
      <c r="G23">
        <f t="shared" si="0"/>
        <v>74.958904109589042</v>
      </c>
    </row>
    <row r="24" spans="1:7">
      <c r="A24" s="151"/>
      <c r="B24" s="29" t="s">
        <v>41</v>
      </c>
      <c r="C24" s="12" t="s">
        <v>345</v>
      </c>
      <c r="D24" s="13">
        <v>77</v>
      </c>
      <c r="E24" s="13">
        <v>73</v>
      </c>
      <c r="F24" s="13">
        <v>77</v>
      </c>
      <c r="G24">
        <f t="shared" si="0"/>
        <v>75.945205479452056</v>
      </c>
    </row>
    <row r="25" spans="1:7">
      <c r="A25" s="151"/>
      <c r="B25" s="29" t="s">
        <v>65</v>
      </c>
      <c r="C25" s="12" t="s">
        <v>83</v>
      </c>
      <c r="D25" s="13">
        <v>75</v>
      </c>
      <c r="E25" s="13">
        <v>70</v>
      </c>
      <c r="F25" s="13">
        <v>77</v>
      </c>
      <c r="G25">
        <f t="shared" si="0"/>
        <v>75.945205479452056</v>
      </c>
    </row>
    <row r="26" spans="1:7">
      <c r="A26" s="151"/>
      <c r="B26" s="29" t="s">
        <v>88</v>
      </c>
      <c r="C26" s="12" t="s">
        <v>93</v>
      </c>
      <c r="D26" s="13">
        <v>80</v>
      </c>
      <c r="E26" s="13">
        <v>75</v>
      </c>
      <c r="F26" s="13">
        <v>77</v>
      </c>
      <c r="G26">
        <f t="shared" si="0"/>
        <v>75.945205479452056</v>
      </c>
    </row>
    <row r="27" spans="1:7">
      <c r="A27" s="151"/>
      <c r="B27" s="29" t="s">
        <v>41</v>
      </c>
      <c r="C27" s="12" t="s">
        <v>43</v>
      </c>
      <c r="D27" s="13">
        <v>77</v>
      </c>
      <c r="E27" s="13">
        <v>71</v>
      </c>
      <c r="F27" s="13">
        <v>78</v>
      </c>
      <c r="G27">
        <f t="shared" si="0"/>
        <v>76.93150684931507</v>
      </c>
    </row>
    <row r="28" spans="1:7">
      <c r="A28" s="151"/>
      <c r="B28" s="29" t="s">
        <v>41</v>
      </c>
      <c r="C28" s="12" t="s">
        <v>168</v>
      </c>
      <c r="D28" s="13">
        <v>81</v>
      </c>
      <c r="E28" s="13">
        <v>73</v>
      </c>
      <c r="F28" s="13">
        <v>78</v>
      </c>
      <c r="G28">
        <f t="shared" si="0"/>
        <v>76.93150684931507</v>
      </c>
    </row>
    <row r="29" spans="1:7">
      <c r="A29" s="151"/>
      <c r="B29" s="29" t="s">
        <v>65</v>
      </c>
      <c r="C29" s="12" t="s">
        <v>69</v>
      </c>
      <c r="D29" s="13">
        <v>73</v>
      </c>
      <c r="E29" s="13">
        <v>75</v>
      </c>
      <c r="F29" s="13">
        <v>78</v>
      </c>
      <c r="G29">
        <f t="shared" si="0"/>
        <v>76.93150684931507</v>
      </c>
    </row>
    <row r="30" spans="1:7">
      <c r="A30" s="151"/>
      <c r="B30" s="29" t="s">
        <v>88</v>
      </c>
      <c r="C30" s="12" t="s">
        <v>95</v>
      </c>
      <c r="D30" s="13">
        <v>77</v>
      </c>
      <c r="E30" s="13">
        <v>78</v>
      </c>
      <c r="F30" s="13">
        <v>78</v>
      </c>
      <c r="G30">
        <f t="shared" si="0"/>
        <v>76.93150684931507</v>
      </c>
    </row>
    <row r="31" spans="1:7">
      <c r="A31" s="151"/>
      <c r="B31" s="29" t="s">
        <v>88</v>
      </c>
      <c r="C31" s="12" t="s">
        <v>107</v>
      </c>
      <c r="D31" s="13">
        <v>80</v>
      </c>
      <c r="E31" s="13">
        <v>76</v>
      </c>
      <c r="F31" s="13">
        <v>78</v>
      </c>
      <c r="G31">
        <f t="shared" si="0"/>
        <v>76.93150684931507</v>
      </c>
    </row>
    <row r="32" spans="1:7">
      <c r="A32" s="151"/>
      <c r="B32" s="29" t="s">
        <v>88</v>
      </c>
      <c r="C32" s="12" t="s">
        <v>246</v>
      </c>
      <c r="D32" s="13">
        <v>81</v>
      </c>
      <c r="E32" s="13">
        <v>83</v>
      </c>
      <c r="F32" s="13">
        <v>78</v>
      </c>
      <c r="G32">
        <f t="shared" si="0"/>
        <v>76.93150684931507</v>
      </c>
    </row>
    <row r="33" spans="1:7">
      <c r="A33" s="151"/>
      <c r="B33" s="29" t="s">
        <v>88</v>
      </c>
      <c r="C33" s="12" t="s">
        <v>103</v>
      </c>
      <c r="D33" s="13">
        <v>76</v>
      </c>
      <c r="E33" s="13">
        <v>75</v>
      </c>
      <c r="F33" s="13">
        <v>79</v>
      </c>
      <c r="G33">
        <f t="shared" si="0"/>
        <v>77.917808219178085</v>
      </c>
    </row>
    <row r="34" spans="1:7">
      <c r="A34" s="151"/>
      <c r="B34" s="29" t="s">
        <v>88</v>
      </c>
      <c r="C34" s="12" t="s">
        <v>101</v>
      </c>
      <c r="D34" s="13">
        <v>87</v>
      </c>
      <c r="E34" s="13">
        <v>76</v>
      </c>
      <c r="F34" s="13">
        <v>81</v>
      </c>
      <c r="G34">
        <f t="shared" si="0"/>
        <v>79.890410958904113</v>
      </c>
    </row>
    <row r="35" spans="1:7">
      <c r="A35" s="151"/>
      <c r="B35" s="29" t="s">
        <v>88</v>
      </c>
      <c r="C35" s="12" t="s">
        <v>229</v>
      </c>
      <c r="D35" s="13">
        <v>81</v>
      </c>
      <c r="E35" s="13">
        <v>86</v>
      </c>
      <c r="F35" s="13">
        <v>81</v>
      </c>
      <c r="G35">
        <f t="shared" si="0"/>
        <v>79.890410958904113</v>
      </c>
    </row>
    <row r="36" spans="1:7">
      <c r="A36" s="151"/>
      <c r="B36" s="29" t="s">
        <v>88</v>
      </c>
      <c r="C36" s="12" t="s">
        <v>96</v>
      </c>
      <c r="D36" s="13">
        <v>77</v>
      </c>
      <c r="E36" s="13">
        <v>80</v>
      </c>
      <c r="F36" s="13">
        <v>82</v>
      </c>
      <c r="G36">
        <f t="shared" si="0"/>
        <v>80.876712328767127</v>
      </c>
    </row>
    <row r="37" spans="1:7">
      <c r="A37" s="151"/>
      <c r="B37" s="29" t="s">
        <v>41</v>
      </c>
      <c r="C37" s="12" t="s">
        <v>56</v>
      </c>
      <c r="D37" s="13">
        <v>76</v>
      </c>
      <c r="E37" s="13">
        <v>72</v>
      </c>
      <c r="F37" s="13">
        <v>83</v>
      </c>
      <c r="G37">
        <f t="shared" si="0"/>
        <v>81.863013698630141</v>
      </c>
    </row>
    <row r="38" spans="1:7">
      <c r="A38" s="151"/>
      <c r="B38" s="29" t="s">
        <v>88</v>
      </c>
      <c r="C38" s="12" t="s">
        <v>239</v>
      </c>
      <c r="D38" s="13">
        <v>83</v>
      </c>
      <c r="E38" s="13">
        <v>83</v>
      </c>
      <c r="F38" s="13">
        <v>86</v>
      </c>
      <c r="G38">
        <f t="shared" si="0"/>
        <v>84.821917808219183</v>
      </c>
    </row>
    <row r="39" spans="1:7">
      <c r="A39" s="151"/>
      <c r="B39" s="29" t="s">
        <v>65</v>
      </c>
      <c r="C39" s="12" t="s">
        <v>85</v>
      </c>
      <c r="D39" s="13">
        <v>78</v>
      </c>
      <c r="E39" s="13">
        <v>70</v>
      </c>
      <c r="F39" s="13">
        <v>87</v>
      </c>
      <c r="G39">
        <f t="shared" si="0"/>
        <v>85.808219178082197</v>
      </c>
    </row>
    <row r="40" spans="1:7">
      <c r="A40" s="151"/>
      <c r="B40" s="29" t="s">
        <v>88</v>
      </c>
      <c r="C40" s="12" t="s">
        <v>228</v>
      </c>
      <c r="D40" s="13">
        <v>81</v>
      </c>
      <c r="E40" s="13">
        <v>78</v>
      </c>
      <c r="F40" s="13">
        <v>93</v>
      </c>
      <c r="G40">
        <f t="shared" si="0"/>
        <v>91.726027397260268</v>
      </c>
    </row>
    <row r="41" spans="1:7">
      <c r="A41" s="151"/>
      <c r="B41" s="149"/>
      <c r="C41" s="150"/>
      <c r="D41" s="152"/>
      <c r="E41" s="152"/>
      <c r="F41" s="152"/>
    </row>
    <row r="42" spans="1:7">
      <c r="A42" s="151"/>
      <c r="B42" s="149"/>
      <c r="C42" s="150"/>
      <c r="D42" s="152"/>
      <c r="E42" s="152"/>
      <c r="F42" s="152"/>
    </row>
    <row r="43" spans="1:7">
      <c r="A43" s="151"/>
      <c r="B43" s="149"/>
      <c r="C43" s="150"/>
      <c r="D43" s="152"/>
      <c r="E43" s="152"/>
      <c r="F43" s="152"/>
    </row>
    <row r="44" spans="1:7">
      <c r="A44" s="151"/>
      <c r="B44" s="149"/>
      <c r="C44" s="150"/>
      <c r="D44" s="152"/>
      <c r="E44" s="152"/>
      <c r="F44" s="152"/>
    </row>
    <row r="45" spans="1:7">
      <c r="A45" s="151"/>
      <c r="B45" s="149"/>
      <c r="C45" s="150"/>
      <c r="D45" s="152"/>
      <c r="E45" s="152"/>
      <c r="F45" s="152"/>
    </row>
    <row r="46" spans="1:7">
      <c r="A46" s="151"/>
      <c r="B46" s="149"/>
      <c r="C46" s="150"/>
      <c r="D46" s="152"/>
      <c r="E46" s="152"/>
      <c r="F46" s="152"/>
    </row>
    <row r="47" spans="1:7">
      <c r="A47" s="151"/>
      <c r="B47" s="149"/>
      <c r="C47" s="150"/>
      <c r="D47" s="152"/>
      <c r="E47" s="152"/>
      <c r="F47" s="152"/>
    </row>
    <row r="48" spans="1:7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A2:G101">
    <sortCondition ref="F1"/>
  </sortState>
  <phoneticPr fontId="2" type="noConversion"/>
  <conditionalFormatting sqref="B2:B101">
    <cfRule type="expression" dxfId="345" priority="13">
      <formula>AND(XEA2=0,XEB2&lt;&gt;"")</formula>
    </cfRule>
  </conditionalFormatting>
  <conditionalFormatting sqref="A2:A101">
    <cfRule type="expression" dxfId="344" priority="12">
      <formula>AND(XEA2=0,XEB2&lt;&gt;"")</formula>
    </cfRule>
  </conditionalFormatting>
  <conditionalFormatting sqref="D2:F101">
    <cfRule type="cellIs" dxfId="343" priority="10" operator="lessThan">
      <formula>#REF!</formula>
    </cfRule>
    <cfRule type="cellIs" dxfId="342" priority="11" operator="equal">
      <formula>#REF!</formula>
    </cfRule>
  </conditionalFormatting>
  <conditionalFormatting sqref="B2:B40">
    <cfRule type="expression" dxfId="341" priority="3">
      <formula>AND(XFC2=0,XFD2&lt;&gt;"")</formula>
    </cfRule>
  </conditionalFormatting>
  <conditionalFormatting sqref="D2:F40">
    <cfRule type="cellIs" dxfId="340" priority="1" operator="lessThan">
      <formula>$AD$4</formula>
    </cfRule>
    <cfRule type="cellIs" dxfId="339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2"/>
  <sheetViews>
    <sheetView workbookViewId="0">
      <pane ySplit="2" topLeftCell="A3" activePane="bottomLeft" state="frozen"/>
      <selection activeCell="M19" sqref="M19"/>
      <selection pane="bottomLeft" activeCell="G3" sqref="G3:G63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6" width="5.375" style="128" customWidth="1"/>
    <col min="7" max="7" width="9.75" style="128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30" t="s">
        <v>278</v>
      </c>
      <c r="D1" s="230"/>
      <c r="E1" s="230"/>
      <c r="F1" s="230"/>
      <c r="G1" s="230"/>
      <c r="H1" s="230"/>
    </row>
    <row r="2" spans="1:8" ht="16.5">
      <c r="A2" s="135">
        <f>SUM(A3:A102)</f>
        <v>39</v>
      </c>
      <c r="B2" s="136">
        <f>SUM(B3:B102)/A2</f>
        <v>75.338250790305565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68.054794520547944</v>
      </c>
      <c r="C3" s="149" t="s">
        <v>41</v>
      </c>
      <c r="D3" s="150" t="s">
        <v>42</v>
      </c>
      <c r="E3" s="133"/>
      <c r="F3" s="133"/>
      <c r="G3" s="173">
        <v>68.054794520547944</v>
      </c>
      <c r="H3" s="141">
        <f>IF($B$2-G3+10&gt;0,$B$2-G3+10,0)*A3</f>
        <v>17.283456269757622</v>
      </c>
    </row>
    <row r="4" spans="1:8" ht="16.5">
      <c r="A4" s="140">
        <f t="shared" ref="A4:A67" si="0">COUNTA(D4)</f>
        <v>1</v>
      </c>
      <c r="B4" s="140">
        <f t="shared" ref="B4:B67" si="1">G4</f>
        <v>69.041095890410958</v>
      </c>
      <c r="C4" s="149" t="s">
        <v>41</v>
      </c>
      <c r="D4" s="150" t="s">
        <v>54</v>
      </c>
      <c r="E4" s="152"/>
      <c r="F4" s="152"/>
      <c r="G4" s="174">
        <v>69.041095890410958</v>
      </c>
      <c r="H4" s="141">
        <f t="shared" ref="H4:H67" si="2">IF($B$2-G4+10&gt;0,$B$2-G4+10,0)*A4</f>
        <v>16.297154899894608</v>
      </c>
    </row>
    <row r="5" spans="1:8" ht="16.5">
      <c r="A5" s="140">
        <f t="shared" si="0"/>
        <v>1</v>
      </c>
      <c r="B5" s="140">
        <f t="shared" si="1"/>
        <v>70.027397260273972</v>
      </c>
      <c r="C5" s="149" t="s">
        <v>41</v>
      </c>
      <c r="D5" s="150" t="s">
        <v>49</v>
      </c>
      <c r="E5" s="152"/>
      <c r="F5" s="152"/>
      <c r="G5" s="174">
        <v>70.027397260273972</v>
      </c>
      <c r="H5" s="141">
        <f t="shared" si="2"/>
        <v>15.310853530031594</v>
      </c>
    </row>
    <row r="6" spans="1:8" ht="16.5">
      <c r="A6" s="140">
        <f t="shared" si="0"/>
        <v>1</v>
      </c>
      <c r="B6" s="140">
        <f t="shared" si="1"/>
        <v>70.027397260273972</v>
      </c>
      <c r="C6" s="149" t="s">
        <v>65</v>
      </c>
      <c r="D6" s="150" t="s">
        <v>75</v>
      </c>
      <c r="E6" s="152"/>
      <c r="F6" s="152"/>
      <c r="G6" s="174">
        <v>70.027397260273972</v>
      </c>
      <c r="H6" s="141">
        <f t="shared" si="2"/>
        <v>15.310853530031594</v>
      </c>
    </row>
    <row r="7" spans="1:8" ht="16.5">
      <c r="A7" s="140">
        <f t="shared" si="0"/>
        <v>1</v>
      </c>
      <c r="B7" s="140">
        <f t="shared" si="1"/>
        <v>71.013698630136986</v>
      </c>
      <c r="C7" s="149" t="s">
        <v>65</v>
      </c>
      <c r="D7" s="150" t="s">
        <v>90</v>
      </c>
      <c r="E7" s="152"/>
      <c r="F7" s="152"/>
      <c r="G7" s="174">
        <v>71.013698630136986</v>
      </c>
      <c r="H7" s="141">
        <f t="shared" si="2"/>
        <v>14.324552160168579</v>
      </c>
    </row>
    <row r="8" spans="1:8" ht="16.5">
      <c r="A8" s="140">
        <f t="shared" si="0"/>
        <v>1</v>
      </c>
      <c r="B8" s="140">
        <f t="shared" si="1"/>
        <v>71.013698630136986</v>
      </c>
      <c r="C8" s="149" t="s">
        <v>65</v>
      </c>
      <c r="D8" s="150" t="s">
        <v>67</v>
      </c>
      <c r="E8" s="152"/>
      <c r="F8" s="152"/>
      <c r="G8" s="174">
        <v>71.013698630136986</v>
      </c>
      <c r="H8" s="141">
        <f t="shared" si="2"/>
        <v>14.324552160168579</v>
      </c>
    </row>
    <row r="9" spans="1:8" ht="16.5">
      <c r="A9" s="140">
        <f t="shared" si="0"/>
        <v>1</v>
      </c>
      <c r="B9" s="140">
        <f t="shared" si="1"/>
        <v>71.013698630136986</v>
      </c>
      <c r="C9" s="149" t="s">
        <v>65</v>
      </c>
      <c r="D9" s="150" t="s">
        <v>73</v>
      </c>
      <c r="E9" s="152"/>
      <c r="F9" s="152"/>
      <c r="G9" s="174">
        <v>71.013698630136986</v>
      </c>
      <c r="H9" s="141">
        <f t="shared" si="2"/>
        <v>14.324552160168579</v>
      </c>
    </row>
    <row r="10" spans="1:8" ht="16.5">
      <c r="A10" s="140">
        <f t="shared" si="0"/>
        <v>1</v>
      </c>
      <c r="B10" s="140">
        <f t="shared" si="1"/>
        <v>72</v>
      </c>
      <c r="C10" s="149" t="s">
        <v>41</v>
      </c>
      <c r="D10" s="150" t="s">
        <v>44</v>
      </c>
      <c r="E10" s="152"/>
      <c r="F10" s="152"/>
      <c r="G10" s="174">
        <v>72</v>
      </c>
      <c r="H10" s="141">
        <f t="shared" si="2"/>
        <v>13.338250790305565</v>
      </c>
    </row>
    <row r="11" spans="1:8" ht="16.5">
      <c r="A11" s="140">
        <f t="shared" si="0"/>
        <v>1</v>
      </c>
      <c r="B11" s="140">
        <f t="shared" si="1"/>
        <v>72</v>
      </c>
      <c r="C11" s="149" t="s">
        <v>41</v>
      </c>
      <c r="D11" s="150" t="s">
        <v>59</v>
      </c>
      <c r="E11" s="152"/>
      <c r="F11" s="152"/>
      <c r="G11" s="174">
        <v>72</v>
      </c>
      <c r="H11" s="141">
        <f t="shared" si="2"/>
        <v>13.338250790305565</v>
      </c>
    </row>
    <row r="12" spans="1:8" ht="16.5">
      <c r="A12" s="140">
        <f t="shared" si="0"/>
        <v>1</v>
      </c>
      <c r="B12" s="140">
        <f t="shared" si="1"/>
        <v>72</v>
      </c>
      <c r="C12" s="149" t="s">
        <v>65</v>
      </c>
      <c r="D12" s="150" t="s">
        <v>66</v>
      </c>
      <c r="E12" s="152"/>
      <c r="F12" s="152"/>
      <c r="G12" s="174">
        <v>72</v>
      </c>
      <c r="H12" s="141">
        <f t="shared" si="2"/>
        <v>13.338250790305565</v>
      </c>
    </row>
    <row r="13" spans="1:8" ht="16.5">
      <c r="A13" s="140">
        <f t="shared" si="0"/>
        <v>1</v>
      </c>
      <c r="B13" s="140">
        <f t="shared" si="1"/>
        <v>72</v>
      </c>
      <c r="C13" s="149" t="s">
        <v>65</v>
      </c>
      <c r="D13" s="150" t="s">
        <v>214</v>
      </c>
      <c r="E13" s="152"/>
      <c r="F13" s="152"/>
      <c r="G13" s="174">
        <v>72</v>
      </c>
      <c r="H13" s="141">
        <f t="shared" si="2"/>
        <v>13.338250790305565</v>
      </c>
    </row>
    <row r="14" spans="1:8" ht="16.5">
      <c r="A14" s="140">
        <f t="shared" si="0"/>
        <v>1</v>
      </c>
      <c r="B14" s="140">
        <f t="shared" si="1"/>
        <v>72</v>
      </c>
      <c r="C14" s="149" t="s">
        <v>65</v>
      </c>
      <c r="D14" s="150" t="s">
        <v>78</v>
      </c>
      <c r="E14" s="152"/>
      <c r="F14" s="152"/>
      <c r="G14" s="174">
        <v>72</v>
      </c>
      <c r="H14" s="141">
        <f t="shared" si="2"/>
        <v>13.338250790305565</v>
      </c>
    </row>
    <row r="15" spans="1:8" ht="16.5">
      <c r="A15" s="140">
        <f t="shared" si="0"/>
        <v>1</v>
      </c>
      <c r="B15" s="140">
        <f t="shared" si="1"/>
        <v>72.986301369863014</v>
      </c>
      <c r="C15" s="149" t="s">
        <v>41</v>
      </c>
      <c r="D15" s="150" t="s">
        <v>198</v>
      </c>
      <c r="E15" s="152"/>
      <c r="F15" s="152"/>
      <c r="G15" s="174">
        <v>72.986301369863014</v>
      </c>
      <c r="H15" s="141">
        <f t="shared" si="2"/>
        <v>12.351949420442551</v>
      </c>
    </row>
    <row r="16" spans="1:8" ht="16.5">
      <c r="A16" s="140">
        <f t="shared" si="0"/>
        <v>1</v>
      </c>
      <c r="B16" s="140">
        <f t="shared" si="1"/>
        <v>72.986301369863014</v>
      </c>
      <c r="C16" s="149" t="s">
        <v>65</v>
      </c>
      <c r="D16" s="150" t="s">
        <v>226</v>
      </c>
      <c r="E16" s="152"/>
      <c r="F16" s="152"/>
      <c r="G16" s="174">
        <v>72.986301369863014</v>
      </c>
      <c r="H16" s="141">
        <f t="shared" si="2"/>
        <v>12.351949420442551</v>
      </c>
    </row>
    <row r="17" spans="1:8" ht="16.5">
      <c r="A17" s="140">
        <f t="shared" si="0"/>
        <v>1</v>
      </c>
      <c r="B17" s="140">
        <f t="shared" si="1"/>
        <v>72.986301369863014</v>
      </c>
      <c r="C17" s="149" t="s">
        <v>65</v>
      </c>
      <c r="D17" s="150" t="s">
        <v>80</v>
      </c>
      <c r="E17" s="152"/>
      <c r="F17" s="152"/>
      <c r="G17" s="174">
        <v>72.986301369863014</v>
      </c>
      <c r="H17" s="141">
        <f t="shared" si="2"/>
        <v>12.351949420442551</v>
      </c>
    </row>
    <row r="18" spans="1:8" ht="16.5">
      <c r="A18" s="140">
        <f t="shared" si="0"/>
        <v>1</v>
      </c>
      <c r="B18" s="140">
        <f t="shared" si="1"/>
        <v>72.986301369863014</v>
      </c>
      <c r="C18" s="149" t="s">
        <v>65</v>
      </c>
      <c r="D18" s="150" t="s">
        <v>77</v>
      </c>
      <c r="E18" s="152"/>
      <c r="F18" s="152"/>
      <c r="G18" s="174">
        <v>72.986301369863014</v>
      </c>
      <c r="H18" s="141">
        <f t="shared" si="2"/>
        <v>12.351949420442551</v>
      </c>
    </row>
    <row r="19" spans="1:8" ht="16.5">
      <c r="A19" s="140">
        <f t="shared" si="0"/>
        <v>1</v>
      </c>
      <c r="B19" s="140">
        <f t="shared" si="1"/>
        <v>72.986301369863014</v>
      </c>
      <c r="C19" s="149" t="s">
        <v>88</v>
      </c>
      <c r="D19" s="150" t="s">
        <v>352</v>
      </c>
      <c r="E19" s="152"/>
      <c r="F19" s="152"/>
      <c r="G19" s="174">
        <v>72.986301369863014</v>
      </c>
      <c r="H19" s="141">
        <f t="shared" si="2"/>
        <v>12.351949420442551</v>
      </c>
    </row>
    <row r="20" spans="1:8" ht="16.5">
      <c r="A20" s="140">
        <f t="shared" si="0"/>
        <v>1</v>
      </c>
      <c r="B20" s="140">
        <f t="shared" si="1"/>
        <v>73.972602739726028</v>
      </c>
      <c r="C20" s="149" t="s">
        <v>41</v>
      </c>
      <c r="D20" s="150" t="s">
        <v>46</v>
      </c>
      <c r="E20" s="152"/>
      <c r="F20" s="152"/>
      <c r="G20" s="174">
        <v>73.972602739726028</v>
      </c>
      <c r="H20" s="141">
        <f t="shared" si="2"/>
        <v>11.365648050579537</v>
      </c>
    </row>
    <row r="21" spans="1:8" ht="16.5">
      <c r="A21" s="140">
        <f t="shared" si="0"/>
        <v>1</v>
      </c>
      <c r="B21" s="140">
        <f t="shared" si="1"/>
        <v>73.972602739726028</v>
      </c>
      <c r="C21" s="149" t="s">
        <v>41</v>
      </c>
      <c r="D21" s="150" t="s">
        <v>48</v>
      </c>
      <c r="E21" s="152"/>
      <c r="F21" s="152"/>
      <c r="G21" s="174">
        <v>73.972602739726028</v>
      </c>
      <c r="H21" s="141">
        <f t="shared" si="2"/>
        <v>11.365648050579537</v>
      </c>
    </row>
    <row r="22" spans="1:8" ht="16.5">
      <c r="A22" s="140">
        <f t="shared" si="0"/>
        <v>1</v>
      </c>
      <c r="B22" s="140">
        <f t="shared" si="1"/>
        <v>73.972602739726028</v>
      </c>
      <c r="C22" s="149" t="s">
        <v>65</v>
      </c>
      <c r="D22" s="150" t="s">
        <v>82</v>
      </c>
      <c r="E22" s="152"/>
      <c r="F22" s="152"/>
      <c r="G22" s="174">
        <v>73.972602739726028</v>
      </c>
      <c r="H22" s="141">
        <f t="shared" si="2"/>
        <v>11.365648050579537</v>
      </c>
    </row>
    <row r="23" spans="1:8" ht="16.5">
      <c r="A23" s="140">
        <f t="shared" si="0"/>
        <v>1</v>
      </c>
      <c r="B23" s="140">
        <f t="shared" si="1"/>
        <v>73.972602739726028</v>
      </c>
      <c r="C23" s="149" t="s">
        <v>88</v>
      </c>
      <c r="D23" s="150" t="s">
        <v>243</v>
      </c>
      <c r="E23" s="152"/>
      <c r="F23" s="152"/>
      <c r="G23" s="174">
        <v>73.972602739726028</v>
      </c>
      <c r="H23" s="141">
        <f t="shared" si="2"/>
        <v>11.365648050579537</v>
      </c>
    </row>
    <row r="24" spans="1:8" ht="16.5">
      <c r="A24" s="140">
        <f t="shared" si="0"/>
        <v>1</v>
      </c>
      <c r="B24" s="140">
        <f t="shared" si="1"/>
        <v>74.958904109589042</v>
      </c>
      <c r="C24" s="149" t="s">
        <v>41</v>
      </c>
      <c r="D24" s="150" t="s">
        <v>70</v>
      </c>
      <c r="E24" s="152"/>
      <c r="F24" s="152"/>
      <c r="G24" s="174">
        <v>74.958904109589042</v>
      </c>
      <c r="H24" s="141">
        <f t="shared" si="2"/>
        <v>10.379346680716523</v>
      </c>
    </row>
    <row r="25" spans="1:8" ht="16.5">
      <c r="A25" s="140">
        <f t="shared" si="0"/>
        <v>1</v>
      </c>
      <c r="B25" s="140">
        <f t="shared" si="1"/>
        <v>75.945205479452056</v>
      </c>
      <c r="C25" s="149" t="s">
        <v>41</v>
      </c>
      <c r="D25" s="150" t="s">
        <v>345</v>
      </c>
      <c r="E25" s="152"/>
      <c r="F25" s="152"/>
      <c r="G25" s="174">
        <v>75.945205479452056</v>
      </c>
      <c r="H25" s="141">
        <f t="shared" si="2"/>
        <v>9.393045310853509</v>
      </c>
    </row>
    <row r="26" spans="1:8" ht="16.5">
      <c r="A26" s="140">
        <f t="shared" si="0"/>
        <v>1</v>
      </c>
      <c r="B26" s="140">
        <f t="shared" si="1"/>
        <v>75.945205479452056</v>
      </c>
      <c r="C26" s="149" t="s">
        <v>65</v>
      </c>
      <c r="D26" s="150" t="s">
        <v>83</v>
      </c>
      <c r="E26" s="152"/>
      <c r="F26" s="152"/>
      <c r="G26" s="174">
        <v>75.945205479452056</v>
      </c>
      <c r="H26" s="141">
        <f t="shared" si="2"/>
        <v>9.393045310853509</v>
      </c>
    </row>
    <row r="27" spans="1:8" ht="16.5">
      <c r="A27" s="140">
        <f t="shared" si="0"/>
        <v>1</v>
      </c>
      <c r="B27" s="140">
        <f t="shared" si="1"/>
        <v>75.945205479452056</v>
      </c>
      <c r="C27" s="149" t="s">
        <v>88</v>
      </c>
      <c r="D27" s="150" t="s">
        <v>93</v>
      </c>
      <c r="E27" s="133"/>
      <c r="F27" s="133"/>
      <c r="G27" s="173">
        <v>75.945205479452056</v>
      </c>
      <c r="H27" s="141">
        <f t="shared" si="2"/>
        <v>9.393045310853509</v>
      </c>
    </row>
    <row r="28" spans="1:8" ht="16.5">
      <c r="A28" s="140">
        <f t="shared" si="0"/>
        <v>1</v>
      </c>
      <c r="B28" s="140">
        <f t="shared" si="1"/>
        <v>76.93150684931507</v>
      </c>
      <c r="C28" s="149" t="s">
        <v>41</v>
      </c>
      <c r="D28" s="150" t="s">
        <v>43</v>
      </c>
      <c r="E28" s="152"/>
      <c r="F28" s="152"/>
      <c r="G28" s="174">
        <v>76.93150684931507</v>
      </c>
      <c r="H28" s="141">
        <f t="shared" si="2"/>
        <v>8.4067439409904949</v>
      </c>
    </row>
    <row r="29" spans="1:8" ht="16.5">
      <c r="A29" s="140">
        <f t="shared" si="0"/>
        <v>1</v>
      </c>
      <c r="B29" s="140">
        <f t="shared" si="1"/>
        <v>76.93150684931507</v>
      </c>
      <c r="C29" s="149" t="s">
        <v>41</v>
      </c>
      <c r="D29" s="150" t="s">
        <v>168</v>
      </c>
      <c r="E29" s="152"/>
      <c r="F29" s="152"/>
      <c r="G29" s="174">
        <v>76.93150684931507</v>
      </c>
      <c r="H29" s="141">
        <f t="shared" si="2"/>
        <v>8.4067439409904949</v>
      </c>
    </row>
    <row r="30" spans="1:8" ht="16.5">
      <c r="A30" s="140">
        <f t="shared" si="0"/>
        <v>1</v>
      </c>
      <c r="B30" s="140">
        <f t="shared" si="1"/>
        <v>76.93150684931507</v>
      </c>
      <c r="C30" s="149" t="s">
        <v>65</v>
      </c>
      <c r="D30" s="150" t="s">
        <v>69</v>
      </c>
      <c r="E30" s="152"/>
      <c r="F30" s="152"/>
      <c r="G30" s="174">
        <v>76.93150684931507</v>
      </c>
      <c r="H30" s="141">
        <f t="shared" si="2"/>
        <v>8.4067439409904949</v>
      </c>
    </row>
    <row r="31" spans="1:8" ht="16.5">
      <c r="A31" s="140">
        <f t="shared" si="0"/>
        <v>1</v>
      </c>
      <c r="B31" s="140">
        <f t="shared" si="1"/>
        <v>76.93150684931507</v>
      </c>
      <c r="C31" s="149" t="s">
        <v>88</v>
      </c>
      <c r="D31" s="150" t="s">
        <v>95</v>
      </c>
      <c r="E31" s="152"/>
      <c r="F31" s="152"/>
      <c r="G31" s="174">
        <v>76.93150684931507</v>
      </c>
      <c r="H31" s="141">
        <f t="shared" si="2"/>
        <v>8.4067439409904949</v>
      </c>
    </row>
    <row r="32" spans="1:8" ht="16.5">
      <c r="A32" s="140">
        <f t="shared" si="0"/>
        <v>1</v>
      </c>
      <c r="B32" s="140">
        <f t="shared" si="1"/>
        <v>76.93150684931507</v>
      </c>
      <c r="C32" s="149" t="s">
        <v>88</v>
      </c>
      <c r="D32" s="150" t="s">
        <v>107</v>
      </c>
      <c r="E32" s="152"/>
      <c r="F32" s="152"/>
      <c r="G32" s="174">
        <v>76.93150684931507</v>
      </c>
      <c r="H32" s="141">
        <f t="shared" si="2"/>
        <v>8.4067439409904949</v>
      </c>
    </row>
    <row r="33" spans="1:8" ht="16.5">
      <c r="A33" s="140">
        <f t="shared" si="0"/>
        <v>1</v>
      </c>
      <c r="B33" s="140">
        <f t="shared" si="1"/>
        <v>76.93150684931507</v>
      </c>
      <c r="C33" s="149" t="s">
        <v>88</v>
      </c>
      <c r="D33" s="150" t="s">
        <v>246</v>
      </c>
      <c r="E33" s="152"/>
      <c r="F33" s="152"/>
      <c r="G33" s="174">
        <v>76.93150684931507</v>
      </c>
      <c r="H33" s="141">
        <f t="shared" si="2"/>
        <v>8.4067439409904949</v>
      </c>
    </row>
    <row r="34" spans="1:8" ht="16.5">
      <c r="A34" s="140">
        <f t="shared" si="0"/>
        <v>1</v>
      </c>
      <c r="B34" s="140">
        <f t="shared" si="1"/>
        <v>77.917808219178085</v>
      </c>
      <c r="C34" s="149" t="s">
        <v>88</v>
      </c>
      <c r="D34" s="150" t="s">
        <v>103</v>
      </c>
      <c r="E34" s="152"/>
      <c r="F34" s="152"/>
      <c r="G34" s="174">
        <v>77.917808219178085</v>
      </c>
      <c r="H34" s="141">
        <f t="shared" si="2"/>
        <v>7.4204425711274808</v>
      </c>
    </row>
    <row r="35" spans="1:8" ht="16.5">
      <c r="A35" s="140">
        <f t="shared" si="0"/>
        <v>1</v>
      </c>
      <c r="B35" s="140">
        <f t="shared" si="1"/>
        <v>79.890410958904113</v>
      </c>
      <c r="C35" s="149" t="s">
        <v>88</v>
      </c>
      <c r="D35" s="150" t="s">
        <v>101</v>
      </c>
      <c r="E35" s="152"/>
      <c r="F35" s="152"/>
      <c r="G35" s="174">
        <v>79.890410958904113</v>
      </c>
      <c r="H35" s="141">
        <f t="shared" si="2"/>
        <v>5.4478398314014527</v>
      </c>
    </row>
    <row r="36" spans="1:8" ht="16.5">
      <c r="A36" s="140">
        <f t="shared" si="0"/>
        <v>1</v>
      </c>
      <c r="B36" s="140">
        <f t="shared" si="1"/>
        <v>79.890410958904113</v>
      </c>
      <c r="C36" s="149" t="s">
        <v>88</v>
      </c>
      <c r="D36" s="150" t="s">
        <v>229</v>
      </c>
      <c r="E36" s="152"/>
      <c r="F36" s="152"/>
      <c r="G36" s="174">
        <v>79.890410958904113</v>
      </c>
      <c r="H36" s="141">
        <f t="shared" si="2"/>
        <v>5.4478398314014527</v>
      </c>
    </row>
    <row r="37" spans="1:8" ht="16.5">
      <c r="A37" s="140">
        <f t="shared" si="0"/>
        <v>1</v>
      </c>
      <c r="B37" s="140">
        <f t="shared" si="1"/>
        <v>80.876712328767127</v>
      </c>
      <c r="C37" s="149" t="s">
        <v>88</v>
      </c>
      <c r="D37" s="150" t="s">
        <v>96</v>
      </c>
      <c r="E37" s="152"/>
      <c r="F37" s="152"/>
      <c r="G37" s="174">
        <v>80.876712328767127</v>
      </c>
      <c r="H37" s="141">
        <f t="shared" si="2"/>
        <v>4.4615384615384386</v>
      </c>
    </row>
    <row r="38" spans="1:8" ht="16.5">
      <c r="A38" s="140">
        <f t="shared" si="0"/>
        <v>1</v>
      </c>
      <c r="B38" s="140">
        <f t="shared" si="1"/>
        <v>81.863013698630141</v>
      </c>
      <c r="C38" s="149" t="s">
        <v>41</v>
      </c>
      <c r="D38" s="150" t="s">
        <v>56</v>
      </c>
      <c r="E38" s="152"/>
      <c r="F38" s="152"/>
      <c r="G38" s="174">
        <v>81.863013698630141</v>
      </c>
      <c r="H38" s="141">
        <f t="shared" si="2"/>
        <v>3.4752370916754245</v>
      </c>
    </row>
    <row r="39" spans="1:8" ht="16.5">
      <c r="A39" s="140">
        <f t="shared" si="0"/>
        <v>1</v>
      </c>
      <c r="B39" s="140">
        <f t="shared" si="1"/>
        <v>84.821917808219183</v>
      </c>
      <c r="C39" s="149" t="s">
        <v>88</v>
      </c>
      <c r="D39" s="150" t="s">
        <v>239</v>
      </c>
      <c r="E39" s="152"/>
      <c r="F39" s="152"/>
      <c r="G39" s="174">
        <v>84.821917808219183</v>
      </c>
      <c r="H39" s="141">
        <f t="shared" si="2"/>
        <v>0.51633298208638223</v>
      </c>
    </row>
    <row r="40" spans="1:8" ht="16.5">
      <c r="A40" s="140">
        <f t="shared" si="0"/>
        <v>1</v>
      </c>
      <c r="B40" s="140">
        <f t="shared" si="1"/>
        <v>85.808219178082197</v>
      </c>
      <c r="C40" s="149" t="s">
        <v>65</v>
      </c>
      <c r="D40" s="150" t="s">
        <v>85</v>
      </c>
      <c r="E40" s="152"/>
      <c r="F40" s="152"/>
      <c r="G40" s="174">
        <v>85.808219178082197</v>
      </c>
      <c r="H40" s="141">
        <f t="shared" si="2"/>
        <v>0</v>
      </c>
    </row>
    <row r="41" spans="1:8" ht="16.5">
      <c r="A41" s="140">
        <f t="shared" si="0"/>
        <v>1</v>
      </c>
      <c r="B41" s="140">
        <f t="shared" si="1"/>
        <v>91.726027397260268</v>
      </c>
      <c r="C41" s="149" t="s">
        <v>88</v>
      </c>
      <c r="D41" s="150" t="s">
        <v>228</v>
      </c>
      <c r="E41" s="152"/>
      <c r="F41" s="152"/>
      <c r="G41" s="174">
        <v>91.726027397260268</v>
      </c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73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7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7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7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7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7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7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7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7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7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7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7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7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7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7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7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7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7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7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7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7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7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mergeCells count="1">
    <mergeCell ref="C1:H1"/>
  </mergeCells>
  <phoneticPr fontId="2" type="noConversion"/>
  <conditionalFormatting sqref="C3:C94">
    <cfRule type="expression" dxfId="338" priority="16">
      <formula>AND(XEF3=0,XEG3&lt;&gt;"")</formula>
    </cfRule>
  </conditionalFormatting>
  <conditionalFormatting sqref="B3:B102">
    <cfRule type="expression" dxfId="337" priority="15">
      <formula>AND(XEH3=0,XEI3&lt;&gt;"")</formula>
    </cfRule>
  </conditionalFormatting>
  <conditionalFormatting sqref="E3:H94 H4:H102">
    <cfRule type="cellIs" dxfId="336" priority="13" operator="lessThan">
      <formula>#REF!</formula>
    </cfRule>
    <cfRule type="cellIs" dxfId="335" priority="14" operator="equal">
      <formula>#REF!</formula>
    </cfRule>
  </conditionalFormatting>
  <conditionalFormatting sqref="C3:C42">
    <cfRule type="expression" dxfId="334" priority="12">
      <formula>AND(XEF3=0,XEG3&lt;&gt;"")</formula>
    </cfRule>
  </conditionalFormatting>
  <conditionalFormatting sqref="A3:A102">
    <cfRule type="expression" dxfId="333" priority="11">
      <formula>AND(XEF3=0,XEG3&lt;&gt;"")</formula>
    </cfRule>
  </conditionalFormatting>
  <conditionalFormatting sqref="E3:G72">
    <cfRule type="cellIs" dxfId="332" priority="9" operator="lessThan">
      <formula>#REF!</formula>
    </cfRule>
    <cfRule type="cellIs" dxfId="331" priority="10" operator="equal">
      <formula>#REF!</formula>
    </cfRule>
  </conditionalFormatting>
  <conditionalFormatting sqref="C3:C72">
    <cfRule type="expression" dxfId="330" priority="8">
      <formula>AND(XEE3=0,XEF3&lt;&gt;"")</formula>
    </cfRule>
  </conditionalFormatting>
  <conditionalFormatting sqref="C3:C72">
    <cfRule type="expression" dxfId="329" priority="7">
      <formula>AND(XEE3=0,XEF3&lt;&gt;"")</formula>
    </cfRule>
  </conditionalFormatting>
  <conditionalFormatting sqref="C3:C41">
    <cfRule type="expression" dxfId="328" priority="6">
      <formula>AND(XEH3=0,XEI3&lt;&gt;"")</formula>
    </cfRule>
  </conditionalFormatting>
  <conditionalFormatting sqref="E3:G41">
    <cfRule type="cellIs" dxfId="327" priority="4" operator="lessThan">
      <formula>#REF!</formula>
    </cfRule>
    <cfRule type="cellIs" dxfId="326" priority="5" operator="equal">
      <formula>#REF!</formula>
    </cfRule>
  </conditionalFormatting>
  <conditionalFormatting sqref="C3:C41">
    <cfRule type="expression" dxfId="325" priority="3">
      <formula>AND(XEH3=0,XEI3&lt;&gt;"")</formula>
    </cfRule>
  </conditionalFormatting>
  <conditionalFormatting sqref="E3:G41">
    <cfRule type="cellIs" dxfId="324" priority="1" operator="lessThan">
      <formula>#REF!</formula>
    </cfRule>
    <cfRule type="cellIs" dxfId="32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01"/>
  <sheetViews>
    <sheetView workbookViewId="0">
      <pane ySplit="1" topLeftCell="A2" activePane="bottomLeft" state="frozen"/>
      <selection activeCell="A2" sqref="A2:D101"/>
      <selection pane="bottomLeft" activeCell="G2" sqref="G2:G2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337</v>
      </c>
    </row>
    <row r="2" spans="1:10">
      <c r="A2" s="151"/>
      <c r="B2" s="149" t="s">
        <v>127</v>
      </c>
      <c r="C2" s="150" t="s">
        <v>136</v>
      </c>
      <c r="D2" s="152">
        <v>76</v>
      </c>
      <c r="E2" s="152">
        <v>75</v>
      </c>
      <c r="F2" s="152">
        <v>72</v>
      </c>
      <c r="G2">
        <f>F2/73*72</f>
        <v>71.013698630136986</v>
      </c>
    </row>
    <row r="3" spans="1:10">
      <c r="A3" s="148"/>
      <c r="B3" s="149" t="s">
        <v>114</v>
      </c>
      <c r="C3" s="150" t="s">
        <v>115</v>
      </c>
      <c r="D3" s="133">
        <v>79</v>
      </c>
      <c r="E3" s="133">
        <v>77</v>
      </c>
      <c r="F3" s="133">
        <v>73</v>
      </c>
      <c r="G3">
        <f t="shared" ref="G3:G26" si="0">F3/73*72</f>
        <v>72</v>
      </c>
    </row>
    <row r="4" spans="1:10">
      <c r="A4" s="151"/>
      <c r="B4" s="149" t="s">
        <v>114</v>
      </c>
      <c r="C4" s="150" t="s">
        <v>118</v>
      </c>
      <c r="D4" s="133">
        <v>82</v>
      </c>
      <c r="E4" s="133">
        <v>83</v>
      </c>
      <c r="F4" s="133">
        <v>73</v>
      </c>
      <c r="G4">
        <f t="shared" si="0"/>
        <v>72</v>
      </c>
    </row>
    <row r="5" spans="1:10">
      <c r="A5" s="151"/>
      <c r="B5" s="149" t="s">
        <v>127</v>
      </c>
      <c r="C5" s="150" t="s">
        <v>358</v>
      </c>
      <c r="D5" s="152">
        <v>77</v>
      </c>
      <c r="E5" s="152">
        <v>73</v>
      </c>
      <c r="F5" s="152">
        <v>73</v>
      </c>
      <c r="G5">
        <f t="shared" si="0"/>
        <v>72</v>
      </c>
    </row>
    <row r="6" spans="1:10">
      <c r="A6" s="151"/>
      <c r="B6" s="149" t="s">
        <v>127</v>
      </c>
      <c r="C6" s="150" t="s">
        <v>144</v>
      </c>
      <c r="D6" s="152">
        <v>80</v>
      </c>
      <c r="E6" s="152">
        <v>73</v>
      </c>
      <c r="F6" s="152">
        <v>73</v>
      </c>
      <c r="G6">
        <f t="shared" si="0"/>
        <v>72</v>
      </c>
    </row>
    <row r="7" spans="1:10">
      <c r="A7" s="151"/>
      <c r="B7" s="149" t="s">
        <v>127</v>
      </c>
      <c r="C7" s="150" t="s">
        <v>134</v>
      </c>
      <c r="D7" s="152">
        <v>80</v>
      </c>
      <c r="E7" s="152">
        <v>78</v>
      </c>
      <c r="F7" s="152">
        <v>73</v>
      </c>
      <c r="G7">
        <f t="shared" si="0"/>
        <v>72</v>
      </c>
    </row>
    <row r="8" spans="1:10">
      <c r="A8" s="151"/>
      <c r="B8" s="149" t="s">
        <v>127</v>
      </c>
      <c r="C8" s="150" t="s">
        <v>359</v>
      </c>
      <c r="D8" s="152">
        <v>76</v>
      </c>
      <c r="E8" s="152">
        <v>76</v>
      </c>
      <c r="F8" s="152">
        <v>74</v>
      </c>
      <c r="G8">
        <f t="shared" si="0"/>
        <v>72.986301369863014</v>
      </c>
    </row>
    <row r="9" spans="1:10">
      <c r="A9" s="151"/>
      <c r="B9" s="149" t="s">
        <v>127</v>
      </c>
      <c r="C9" s="150" t="s">
        <v>137</v>
      </c>
      <c r="D9" s="152">
        <v>77</v>
      </c>
      <c r="E9" s="152">
        <v>82</v>
      </c>
      <c r="F9" s="152">
        <v>74</v>
      </c>
      <c r="G9">
        <f t="shared" si="0"/>
        <v>72.986301369863014</v>
      </c>
    </row>
    <row r="10" spans="1:10">
      <c r="A10" s="151"/>
      <c r="B10" s="149" t="s">
        <v>148</v>
      </c>
      <c r="C10" s="150" t="s">
        <v>156</v>
      </c>
      <c r="D10" s="152">
        <v>81</v>
      </c>
      <c r="E10" s="152">
        <v>75</v>
      </c>
      <c r="F10" s="152">
        <v>75</v>
      </c>
      <c r="G10">
        <f t="shared" si="0"/>
        <v>73.972602739726028</v>
      </c>
    </row>
    <row r="11" spans="1:10">
      <c r="A11" s="148"/>
      <c r="B11" s="149" t="s">
        <v>114</v>
      </c>
      <c r="C11" s="150" t="s">
        <v>128</v>
      </c>
      <c r="D11" s="133">
        <v>78</v>
      </c>
      <c r="E11" s="133">
        <v>82</v>
      </c>
      <c r="F11" s="133">
        <v>76</v>
      </c>
      <c r="G11">
        <f t="shared" si="0"/>
        <v>74.958904109589042</v>
      </c>
    </row>
    <row r="12" spans="1:10">
      <c r="A12" s="151"/>
      <c r="B12" s="149" t="s">
        <v>127</v>
      </c>
      <c r="C12" s="150" t="s">
        <v>360</v>
      </c>
      <c r="D12" s="152">
        <v>74</v>
      </c>
      <c r="E12" s="152">
        <v>80</v>
      </c>
      <c r="F12" s="152">
        <v>77</v>
      </c>
      <c r="G12">
        <f t="shared" si="0"/>
        <v>75.945205479452056</v>
      </c>
    </row>
    <row r="13" spans="1:10">
      <c r="A13" s="151"/>
      <c r="B13" s="149" t="s">
        <v>114</v>
      </c>
      <c r="C13" s="150" t="s">
        <v>132</v>
      </c>
      <c r="D13" s="152">
        <v>83</v>
      </c>
      <c r="E13" s="152">
        <v>76</v>
      </c>
      <c r="F13" s="152">
        <v>79</v>
      </c>
      <c r="G13">
        <f t="shared" si="0"/>
        <v>77.917808219178085</v>
      </c>
    </row>
    <row r="14" spans="1:10">
      <c r="A14" s="151"/>
      <c r="B14" s="149" t="s">
        <v>114</v>
      </c>
      <c r="C14" s="150" t="s">
        <v>122</v>
      </c>
      <c r="D14" s="152">
        <v>82</v>
      </c>
      <c r="E14" s="152">
        <v>83</v>
      </c>
      <c r="F14" s="152">
        <v>79</v>
      </c>
      <c r="G14">
        <f t="shared" si="0"/>
        <v>77.917808219178085</v>
      </c>
    </row>
    <row r="15" spans="1:10">
      <c r="A15" s="151"/>
      <c r="B15" s="149" t="s">
        <v>148</v>
      </c>
      <c r="C15" s="150" t="s">
        <v>162</v>
      </c>
      <c r="D15" s="152">
        <v>84</v>
      </c>
      <c r="E15" s="152">
        <v>81</v>
      </c>
      <c r="F15" s="152">
        <v>79</v>
      </c>
      <c r="G15">
        <f t="shared" si="0"/>
        <v>77.917808219178085</v>
      </c>
    </row>
    <row r="16" spans="1:10">
      <c r="A16" s="151"/>
      <c r="B16" s="149" t="s">
        <v>127</v>
      </c>
      <c r="C16" s="150" t="s">
        <v>362</v>
      </c>
      <c r="D16" s="152">
        <v>83</v>
      </c>
      <c r="E16" s="152">
        <v>78</v>
      </c>
      <c r="F16" s="152">
        <v>80</v>
      </c>
      <c r="G16">
        <f t="shared" si="0"/>
        <v>78.904109589041099</v>
      </c>
    </row>
    <row r="17" spans="1:7">
      <c r="A17" s="151"/>
      <c r="B17" s="149" t="s">
        <v>148</v>
      </c>
      <c r="C17" s="150" t="s">
        <v>153</v>
      </c>
      <c r="D17" s="152">
        <v>76</v>
      </c>
      <c r="E17" s="152">
        <v>77</v>
      </c>
      <c r="F17" s="152">
        <v>80</v>
      </c>
      <c r="G17">
        <f t="shared" si="0"/>
        <v>78.904109589041099</v>
      </c>
    </row>
    <row r="18" spans="1:7">
      <c r="A18" s="151"/>
      <c r="B18" s="149" t="s">
        <v>148</v>
      </c>
      <c r="C18" s="150" t="s">
        <v>366</v>
      </c>
      <c r="D18" s="152">
        <v>82</v>
      </c>
      <c r="E18" s="152">
        <v>83</v>
      </c>
      <c r="F18" s="152">
        <v>80</v>
      </c>
      <c r="G18">
        <f t="shared" si="0"/>
        <v>78.904109589041099</v>
      </c>
    </row>
    <row r="19" spans="1:7">
      <c r="A19" s="151"/>
      <c r="B19" s="149" t="s">
        <v>127</v>
      </c>
      <c r="C19" s="150" t="s">
        <v>361</v>
      </c>
      <c r="D19" s="152">
        <v>81</v>
      </c>
      <c r="E19" s="152">
        <v>76</v>
      </c>
      <c r="F19" s="152">
        <v>81</v>
      </c>
      <c r="G19">
        <f t="shared" si="0"/>
        <v>79.890410958904113</v>
      </c>
    </row>
    <row r="20" spans="1:7">
      <c r="A20" s="151"/>
      <c r="B20" s="149" t="s">
        <v>148</v>
      </c>
      <c r="C20" s="150" t="s">
        <v>166</v>
      </c>
      <c r="D20" s="152">
        <v>82</v>
      </c>
      <c r="E20" s="152">
        <v>79</v>
      </c>
      <c r="F20" s="152">
        <v>82</v>
      </c>
      <c r="G20">
        <f t="shared" si="0"/>
        <v>80.876712328767127</v>
      </c>
    </row>
    <row r="21" spans="1:7">
      <c r="A21" s="151"/>
      <c r="B21" s="149" t="s">
        <v>148</v>
      </c>
      <c r="C21" s="150" t="s">
        <v>159</v>
      </c>
      <c r="D21" s="152">
        <v>81</v>
      </c>
      <c r="E21" s="152">
        <v>80</v>
      </c>
      <c r="F21" s="152">
        <v>82</v>
      </c>
      <c r="G21">
        <f t="shared" si="0"/>
        <v>80.876712328767127</v>
      </c>
    </row>
    <row r="22" spans="1:7">
      <c r="A22" s="151"/>
      <c r="B22" s="149" t="s">
        <v>148</v>
      </c>
      <c r="C22" s="150" t="s">
        <v>158</v>
      </c>
      <c r="D22" s="152">
        <v>80</v>
      </c>
      <c r="E22" s="152">
        <v>87</v>
      </c>
      <c r="F22" s="152">
        <v>82</v>
      </c>
      <c r="G22">
        <f t="shared" si="0"/>
        <v>80.876712328767127</v>
      </c>
    </row>
    <row r="23" spans="1:7">
      <c r="A23" s="151"/>
      <c r="B23" s="149" t="s">
        <v>127</v>
      </c>
      <c r="C23" s="150" t="s">
        <v>141</v>
      </c>
      <c r="D23" s="152">
        <v>79</v>
      </c>
      <c r="E23" s="152">
        <v>80</v>
      </c>
      <c r="F23" s="152">
        <v>84</v>
      </c>
      <c r="G23">
        <f t="shared" si="0"/>
        <v>82.849315068493141</v>
      </c>
    </row>
    <row r="24" spans="1:7">
      <c r="A24" s="151"/>
      <c r="B24" s="149" t="s">
        <v>148</v>
      </c>
      <c r="C24" s="150" t="s">
        <v>155</v>
      </c>
      <c r="D24" s="152">
        <v>83</v>
      </c>
      <c r="E24" s="152">
        <v>80</v>
      </c>
      <c r="F24" s="152">
        <v>84</v>
      </c>
      <c r="G24">
        <f t="shared" si="0"/>
        <v>82.849315068493141</v>
      </c>
    </row>
    <row r="25" spans="1:7">
      <c r="A25" s="151"/>
      <c r="B25" s="149" t="s">
        <v>148</v>
      </c>
      <c r="C25" s="150" t="s">
        <v>261</v>
      </c>
      <c r="D25" s="152">
        <v>87</v>
      </c>
      <c r="E25" s="152">
        <v>82</v>
      </c>
      <c r="F25" s="152">
        <v>88</v>
      </c>
      <c r="G25">
        <f t="shared" si="0"/>
        <v>86.794520547945197</v>
      </c>
    </row>
    <row r="26" spans="1:7">
      <c r="A26" s="151"/>
      <c r="B26" s="149" t="s">
        <v>148</v>
      </c>
      <c r="C26" s="150" t="s">
        <v>365</v>
      </c>
      <c r="D26" s="152">
        <v>81</v>
      </c>
      <c r="E26" s="152">
        <v>83</v>
      </c>
      <c r="F26" s="152">
        <v>93</v>
      </c>
      <c r="G26">
        <f t="shared" si="0"/>
        <v>91.726027397260268</v>
      </c>
    </row>
    <row r="27" spans="1:7">
      <c r="A27" s="151"/>
      <c r="B27" s="149"/>
      <c r="C27" s="150"/>
      <c r="D27" s="152"/>
      <c r="E27" s="152"/>
      <c r="F27" s="152"/>
    </row>
    <row r="28" spans="1:7">
      <c r="A28" s="151"/>
      <c r="B28" s="149"/>
      <c r="C28" s="150"/>
      <c r="D28" s="152"/>
      <c r="E28" s="152"/>
      <c r="F28" s="152"/>
    </row>
    <row r="29" spans="1:7">
      <c r="A29" s="151"/>
      <c r="B29" s="149"/>
      <c r="C29" s="150"/>
      <c r="D29" s="152"/>
      <c r="E29" s="152"/>
      <c r="F29" s="152"/>
    </row>
    <row r="30" spans="1:7">
      <c r="A30" s="151"/>
      <c r="B30" s="149"/>
      <c r="C30" s="150"/>
      <c r="D30" s="152"/>
      <c r="E30" s="152"/>
      <c r="F30" s="152"/>
    </row>
    <row r="31" spans="1:7">
      <c r="A31" s="151"/>
      <c r="B31" s="149"/>
      <c r="C31" s="150"/>
      <c r="D31" s="152"/>
      <c r="E31" s="152"/>
      <c r="F31" s="152"/>
    </row>
    <row r="32" spans="1:7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A2:G101">
    <sortCondition ref="F1"/>
  </sortState>
  <phoneticPr fontId="2" type="noConversion"/>
  <conditionalFormatting sqref="B2:B101">
    <cfRule type="expression" dxfId="322" priority="4">
      <formula>AND(XEA2=0,XEB2&lt;&gt;"")</formula>
    </cfRule>
  </conditionalFormatting>
  <conditionalFormatting sqref="A2:A101">
    <cfRule type="expression" dxfId="321" priority="3">
      <formula>AND(XEA2=0,XEB2&lt;&gt;"")</formula>
    </cfRule>
  </conditionalFormatting>
  <conditionalFormatting sqref="D2:F101">
    <cfRule type="cellIs" dxfId="320" priority="1" operator="lessThan">
      <formula>#REF!</formula>
    </cfRule>
    <cfRule type="cellIs" dxfId="31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M14" sqref="M14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6" width="5.375" style="128" customWidth="1"/>
    <col min="7" max="7" width="11.75" style="183" customWidth="1"/>
    <col min="8" max="8" width="7.375" style="131" customWidth="1"/>
    <col min="9" max="16384" width="9" style="128"/>
  </cols>
  <sheetData>
    <row r="1" spans="1:8" ht="16.5">
      <c r="A1" s="134" t="s">
        <v>308</v>
      </c>
      <c r="B1" s="134" t="s">
        <v>311</v>
      </c>
      <c r="C1" s="230" t="s">
        <v>316</v>
      </c>
      <c r="D1" s="230"/>
      <c r="E1" s="230"/>
      <c r="F1" s="230"/>
      <c r="G1" s="230"/>
      <c r="H1" s="230"/>
    </row>
    <row r="2" spans="1:8" ht="16.5">
      <c r="A2" s="135">
        <f>SUM(A3:A102)</f>
        <v>25</v>
      </c>
      <c r="B2" s="136">
        <f>SUM(B3:B102)/A2</f>
        <v>77.562739726027388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79" t="s">
        <v>317</v>
      </c>
      <c r="H2" s="139" t="s">
        <v>315</v>
      </c>
    </row>
    <row r="3" spans="1:8" ht="16.5">
      <c r="A3" s="140">
        <f>COUNTA(D3)</f>
        <v>1</v>
      </c>
      <c r="B3" s="140">
        <f>G3</f>
        <v>71.013698630136986</v>
      </c>
      <c r="C3" s="149" t="s">
        <v>127</v>
      </c>
      <c r="D3" s="150" t="s">
        <v>136</v>
      </c>
      <c r="E3" s="133"/>
      <c r="F3" s="133"/>
      <c r="G3" s="180">
        <v>71.013698630136986</v>
      </c>
      <c r="H3" s="141">
        <f>IF($B$2-G3+10&gt;0,$B$2-G3+10,0)*A3</f>
        <v>16.549041095890402</v>
      </c>
    </row>
    <row r="4" spans="1:8" ht="16.5">
      <c r="A4" s="140">
        <f t="shared" ref="A4:A67" si="0">COUNTA(D4)</f>
        <v>1</v>
      </c>
      <c r="B4" s="140">
        <f t="shared" ref="B4:B67" si="1">G4</f>
        <v>72</v>
      </c>
      <c r="C4" s="149" t="s">
        <v>114</v>
      </c>
      <c r="D4" s="150" t="s">
        <v>115</v>
      </c>
      <c r="E4" s="152"/>
      <c r="F4" s="152"/>
      <c r="G4" s="181">
        <v>72</v>
      </c>
      <c r="H4" s="141">
        <f t="shared" ref="H4:H67" si="2">IF($B$2-G4+10&gt;0,$B$2-G4+10,0)*A4</f>
        <v>15.562739726027388</v>
      </c>
    </row>
    <row r="5" spans="1:8" ht="16.5">
      <c r="A5" s="140">
        <f t="shared" si="0"/>
        <v>1</v>
      </c>
      <c r="B5" s="140">
        <f t="shared" si="1"/>
        <v>72</v>
      </c>
      <c r="C5" s="149" t="s">
        <v>114</v>
      </c>
      <c r="D5" s="150" t="s">
        <v>118</v>
      </c>
      <c r="E5" s="152"/>
      <c r="F5" s="152"/>
      <c r="G5" s="181">
        <v>72</v>
      </c>
      <c r="H5" s="141">
        <f t="shared" si="2"/>
        <v>15.562739726027388</v>
      </c>
    </row>
    <row r="6" spans="1:8" ht="16.5">
      <c r="A6" s="140">
        <f t="shared" si="0"/>
        <v>1</v>
      </c>
      <c r="B6" s="140">
        <f t="shared" si="1"/>
        <v>72</v>
      </c>
      <c r="C6" s="149" t="s">
        <v>127</v>
      </c>
      <c r="D6" s="150" t="s">
        <v>358</v>
      </c>
      <c r="E6" s="152"/>
      <c r="F6" s="152"/>
      <c r="G6" s="181">
        <v>72</v>
      </c>
      <c r="H6" s="141">
        <f t="shared" si="2"/>
        <v>15.562739726027388</v>
      </c>
    </row>
    <row r="7" spans="1:8" ht="16.5">
      <c r="A7" s="140">
        <f t="shared" si="0"/>
        <v>1</v>
      </c>
      <c r="B7" s="140">
        <f t="shared" si="1"/>
        <v>72</v>
      </c>
      <c r="C7" s="149" t="s">
        <v>127</v>
      </c>
      <c r="D7" s="150" t="s">
        <v>144</v>
      </c>
      <c r="E7" s="152"/>
      <c r="F7" s="152"/>
      <c r="G7" s="181">
        <v>72</v>
      </c>
      <c r="H7" s="141">
        <f t="shared" si="2"/>
        <v>15.562739726027388</v>
      </c>
    </row>
    <row r="8" spans="1:8" ht="16.5">
      <c r="A8" s="140">
        <f t="shared" si="0"/>
        <v>1</v>
      </c>
      <c r="B8" s="140">
        <f t="shared" si="1"/>
        <v>72</v>
      </c>
      <c r="C8" s="149" t="s">
        <v>127</v>
      </c>
      <c r="D8" s="150" t="s">
        <v>134</v>
      </c>
      <c r="E8" s="152"/>
      <c r="F8" s="152"/>
      <c r="G8" s="181">
        <v>72</v>
      </c>
      <c r="H8" s="141">
        <f t="shared" si="2"/>
        <v>15.562739726027388</v>
      </c>
    </row>
    <row r="9" spans="1:8" ht="16.5">
      <c r="A9" s="140">
        <f t="shared" si="0"/>
        <v>1</v>
      </c>
      <c r="B9" s="140">
        <f t="shared" si="1"/>
        <v>72.986301369863014</v>
      </c>
      <c r="C9" s="149" t="s">
        <v>127</v>
      </c>
      <c r="D9" s="150" t="s">
        <v>359</v>
      </c>
      <c r="E9" s="152"/>
      <c r="F9" s="152"/>
      <c r="G9" s="181">
        <v>72.986301369863014</v>
      </c>
      <c r="H9" s="141">
        <f t="shared" si="2"/>
        <v>14.576438356164374</v>
      </c>
    </row>
    <row r="10" spans="1:8" ht="16.5">
      <c r="A10" s="140">
        <f t="shared" si="0"/>
        <v>1</v>
      </c>
      <c r="B10" s="140">
        <f t="shared" si="1"/>
        <v>72.986301369863014</v>
      </c>
      <c r="C10" s="149" t="s">
        <v>127</v>
      </c>
      <c r="D10" s="150" t="s">
        <v>137</v>
      </c>
      <c r="E10" s="152"/>
      <c r="F10" s="152"/>
      <c r="G10" s="181">
        <v>72.986301369863014</v>
      </c>
      <c r="H10" s="141">
        <f t="shared" si="2"/>
        <v>14.576438356164374</v>
      </c>
    </row>
    <row r="11" spans="1:8" ht="16.5">
      <c r="A11" s="140">
        <f t="shared" si="0"/>
        <v>1</v>
      </c>
      <c r="B11" s="140">
        <f t="shared" si="1"/>
        <v>73.972602739726028</v>
      </c>
      <c r="C11" s="149" t="s">
        <v>148</v>
      </c>
      <c r="D11" s="150" t="s">
        <v>156</v>
      </c>
      <c r="E11" s="152"/>
      <c r="F11" s="152"/>
      <c r="G11" s="181">
        <v>73.972602739726028</v>
      </c>
      <c r="H11" s="141">
        <f t="shared" si="2"/>
        <v>13.59013698630136</v>
      </c>
    </row>
    <row r="12" spans="1:8" ht="16.5">
      <c r="A12" s="140">
        <f t="shared" si="0"/>
        <v>1</v>
      </c>
      <c r="B12" s="140">
        <f t="shared" si="1"/>
        <v>74.958904109589042</v>
      </c>
      <c r="C12" s="149" t="s">
        <v>114</v>
      </c>
      <c r="D12" s="150" t="s">
        <v>128</v>
      </c>
      <c r="E12" s="152"/>
      <c r="F12" s="152"/>
      <c r="G12" s="181">
        <v>74.958904109589042</v>
      </c>
      <c r="H12" s="141">
        <f t="shared" si="2"/>
        <v>12.603835616438346</v>
      </c>
    </row>
    <row r="13" spans="1:8" ht="16.5">
      <c r="A13" s="140">
        <f t="shared" si="0"/>
        <v>1</v>
      </c>
      <c r="B13" s="140">
        <f t="shared" si="1"/>
        <v>75.945205479452056</v>
      </c>
      <c r="C13" s="149" t="s">
        <v>127</v>
      </c>
      <c r="D13" s="150" t="s">
        <v>360</v>
      </c>
      <c r="E13" s="152"/>
      <c r="F13" s="152"/>
      <c r="G13" s="181">
        <v>75.945205479452056</v>
      </c>
      <c r="H13" s="141">
        <f t="shared" si="2"/>
        <v>11.617534246575332</v>
      </c>
    </row>
    <row r="14" spans="1:8" ht="16.5">
      <c r="A14" s="140">
        <f t="shared" si="0"/>
        <v>1</v>
      </c>
      <c r="B14" s="140">
        <f t="shared" si="1"/>
        <v>77.917808219178085</v>
      </c>
      <c r="C14" s="149" t="s">
        <v>114</v>
      </c>
      <c r="D14" s="150" t="s">
        <v>132</v>
      </c>
      <c r="E14" s="152"/>
      <c r="F14" s="152"/>
      <c r="G14" s="181">
        <v>77.917808219178085</v>
      </c>
      <c r="H14" s="141">
        <f t="shared" si="2"/>
        <v>9.6449315068493036</v>
      </c>
    </row>
    <row r="15" spans="1:8" ht="16.5">
      <c r="A15" s="140">
        <f t="shared" si="0"/>
        <v>1</v>
      </c>
      <c r="B15" s="140">
        <f t="shared" si="1"/>
        <v>77.917808219178085</v>
      </c>
      <c r="C15" s="149" t="s">
        <v>114</v>
      </c>
      <c r="D15" s="150" t="s">
        <v>122</v>
      </c>
      <c r="E15" s="152"/>
      <c r="F15" s="152"/>
      <c r="G15" s="181">
        <v>77.917808219178085</v>
      </c>
      <c r="H15" s="141">
        <f t="shared" si="2"/>
        <v>9.6449315068493036</v>
      </c>
    </row>
    <row r="16" spans="1:8" ht="16.5">
      <c r="A16" s="140">
        <f t="shared" si="0"/>
        <v>1</v>
      </c>
      <c r="B16" s="140">
        <f t="shared" si="1"/>
        <v>77.917808219178085</v>
      </c>
      <c r="C16" s="149" t="s">
        <v>148</v>
      </c>
      <c r="D16" s="150" t="s">
        <v>162</v>
      </c>
      <c r="E16" s="152"/>
      <c r="F16" s="152"/>
      <c r="G16" s="181">
        <v>77.917808219178085</v>
      </c>
      <c r="H16" s="141">
        <f t="shared" si="2"/>
        <v>9.6449315068493036</v>
      </c>
    </row>
    <row r="17" spans="1:8" ht="16.5">
      <c r="A17" s="140">
        <f t="shared" si="0"/>
        <v>1</v>
      </c>
      <c r="B17" s="140">
        <f t="shared" si="1"/>
        <v>78.904109589041099</v>
      </c>
      <c r="C17" s="149" t="s">
        <v>127</v>
      </c>
      <c r="D17" s="150" t="s">
        <v>362</v>
      </c>
      <c r="E17" s="152"/>
      <c r="F17" s="152"/>
      <c r="G17" s="181">
        <v>78.904109589041099</v>
      </c>
      <c r="H17" s="141">
        <f t="shared" si="2"/>
        <v>8.6586301369862895</v>
      </c>
    </row>
    <row r="18" spans="1:8" ht="16.5">
      <c r="A18" s="140">
        <f t="shared" si="0"/>
        <v>1</v>
      </c>
      <c r="B18" s="140">
        <f t="shared" si="1"/>
        <v>78.904109589041099</v>
      </c>
      <c r="C18" s="149" t="s">
        <v>148</v>
      </c>
      <c r="D18" s="150" t="s">
        <v>153</v>
      </c>
      <c r="E18" s="152"/>
      <c r="F18" s="152"/>
      <c r="G18" s="181">
        <v>78.904109589041099</v>
      </c>
      <c r="H18" s="141">
        <f t="shared" si="2"/>
        <v>8.6586301369862895</v>
      </c>
    </row>
    <row r="19" spans="1:8" ht="16.5">
      <c r="A19" s="140">
        <f t="shared" si="0"/>
        <v>1</v>
      </c>
      <c r="B19" s="140">
        <f t="shared" si="1"/>
        <v>78.904109589041099</v>
      </c>
      <c r="C19" s="149" t="s">
        <v>148</v>
      </c>
      <c r="D19" s="150" t="s">
        <v>366</v>
      </c>
      <c r="E19" s="152"/>
      <c r="F19" s="152"/>
      <c r="G19" s="181">
        <v>78.904109589041099</v>
      </c>
      <c r="H19" s="141">
        <f t="shared" si="2"/>
        <v>8.6586301369862895</v>
      </c>
    </row>
    <row r="20" spans="1:8" ht="16.5">
      <c r="A20" s="140">
        <f t="shared" si="0"/>
        <v>1</v>
      </c>
      <c r="B20" s="140">
        <f t="shared" si="1"/>
        <v>79.890410958904113</v>
      </c>
      <c r="C20" s="149" t="s">
        <v>127</v>
      </c>
      <c r="D20" s="150" t="s">
        <v>361</v>
      </c>
      <c r="E20" s="152"/>
      <c r="F20" s="152"/>
      <c r="G20" s="181">
        <v>79.890410958904113</v>
      </c>
      <c r="H20" s="141">
        <f t="shared" si="2"/>
        <v>7.6723287671232754</v>
      </c>
    </row>
    <row r="21" spans="1:8" ht="16.5">
      <c r="A21" s="140">
        <f t="shared" si="0"/>
        <v>1</v>
      </c>
      <c r="B21" s="140">
        <f t="shared" si="1"/>
        <v>80.876712328767127</v>
      </c>
      <c r="C21" s="149" t="s">
        <v>148</v>
      </c>
      <c r="D21" s="150" t="s">
        <v>166</v>
      </c>
      <c r="E21" s="152"/>
      <c r="F21" s="152"/>
      <c r="G21" s="181">
        <v>80.876712328767127</v>
      </c>
      <c r="H21" s="141">
        <f t="shared" si="2"/>
        <v>6.6860273972602613</v>
      </c>
    </row>
    <row r="22" spans="1:8" ht="16.5">
      <c r="A22" s="140">
        <f t="shared" si="0"/>
        <v>1</v>
      </c>
      <c r="B22" s="140">
        <f t="shared" si="1"/>
        <v>80.876712328767127</v>
      </c>
      <c r="C22" s="149" t="s">
        <v>148</v>
      </c>
      <c r="D22" s="150" t="s">
        <v>159</v>
      </c>
      <c r="E22" s="152"/>
      <c r="F22" s="152"/>
      <c r="G22" s="181">
        <v>80.876712328767127</v>
      </c>
      <c r="H22" s="141">
        <f t="shared" si="2"/>
        <v>6.6860273972602613</v>
      </c>
    </row>
    <row r="23" spans="1:8" ht="16.5">
      <c r="A23" s="140">
        <f t="shared" si="0"/>
        <v>1</v>
      </c>
      <c r="B23" s="140">
        <f t="shared" si="1"/>
        <v>80.876712328767127</v>
      </c>
      <c r="C23" s="149" t="s">
        <v>148</v>
      </c>
      <c r="D23" s="150" t="s">
        <v>158</v>
      </c>
      <c r="E23" s="152"/>
      <c r="F23" s="152"/>
      <c r="G23" s="181">
        <v>80.876712328767127</v>
      </c>
      <c r="H23" s="141">
        <f t="shared" si="2"/>
        <v>6.6860273972602613</v>
      </c>
    </row>
    <row r="24" spans="1:8" ht="16.5">
      <c r="A24" s="140">
        <f t="shared" si="0"/>
        <v>1</v>
      </c>
      <c r="B24" s="140">
        <f t="shared" si="1"/>
        <v>82.849315068493141</v>
      </c>
      <c r="C24" s="149" t="s">
        <v>127</v>
      </c>
      <c r="D24" s="150" t="s">
        <v>141</v>
      </c>
      <c r="E24" s="152"/>
      <c r="F24" s="152"/>
      <c r="G24" s="181">
        <v>82.849315068493141</v>
      </c>
      <c r="H24" s="141">
        <f t="shared" si="2"/>
        <v>4.7134246575342473</v>
      </c>
    </row>
    <row r="25" spans="1:8" ht="16.5">
      <c r="A25" s="140">
        <f t="shared" si="0"/>
        <v>1</v>
      </c>
      <c r="B25" s="140">
        <f t="shared" si="1"/>
        <v>82.849315068493141</v>
      </c>
      <c r="C25" s="149" t="s">
        <v>148</v>
      </c>
      <c r="D25" s="150" t="s">
        <v>155</v>
      </c>
      <c r="E25" s="152"/>
      <c r="F25" s="152"/>
      <c r="G25" s="181">
        <v>82.849315068493141</v>
      </c>
      <c r="H25" s="141">
        <f t="shared" si="2"/>
        <v>4.7134246575342473</v>
      </c>
    </row>
    <row r="26" spans="1:8" ht="16.5">
      <c r="A26" s="140">
        <f t="shared" si="0"/>
        <v>1</v>
      </c>
      <c r="B26" s="140">
        <f t="shared" si="1"/>
        <v>86.794520547945197</v>
      </c>
      <c r="C26" s="149" t="s">
        <v>148</v>
      </c>
      <c r="D26" s="150" t="s">
        <v>261</v>
      </c>
      <c r="E26" s="152"/>
      <c r="F26" s="152"/>
      <c r="G26" s="181">
        <v>86.794520547945197</v>
      </c>
      <c r="H26" s="141">
        <f t="shared" si="2"/>
        <v>0.76821917808219098</v>
      </c>
    </row>
    <row r="27" spans="1:8" ht="16.5">
      <c r="A27" s="140">
        <f t="shared" si="0"/>
        <v>1</v>
      </c>
      <c r="B27" s="140">
        <f t="shared" si="1"/>
        <v>91.726027397260268</v>
      </c>
      <c r="C27" s="149" t="s">
        <v>148</v>
      </c>
      <c r="D27" s="150" t="s">
        <v>365</v>
      </c>
      <c r="E27" s="133"/>
      <c r="F27" s="133"/>
      <c r="G27" s="180">
        <v>91.726027397260268</v>
      </c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81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81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81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81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81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81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81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81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81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81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81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81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81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81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80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80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80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80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80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80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80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80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80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80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80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80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80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80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80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80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80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80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80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80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80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80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80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80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80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80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80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80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80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80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80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80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80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80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80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80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80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80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80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80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80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80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80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80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80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80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80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80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80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80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80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80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80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82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82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82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82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82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82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82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82"/>
      <c r="H102" s="141">
        <f t="shared" si="5"/>
        <v>0</v>
      </c>
    </row>
  </sheetData>
  <mergeCells count="1">
    <mergeCell ref="C1:H1"/>
  </mergeCells>
  <phoneticPr fontId="2" type="noConversion"/>
  <conditionalFormatting sqref="C3:C94">
    <cfRule type="expression" dxfId="318" priority="16">
      <formula>AND(XEF3=0,XEG3&lt;&gt;"")</formula>
    </cfRule>
  </conditionalFormatting>
  <conditionalFormatting sqref="B3:B102">
    <cfRule type="expression" dxfId="317" priority="15">
      <formula>AND(XEH3=0,XEI3&lt;&gt;"")</formula>
    </cfRule>
  </conditionalFormatting>
  <conditionalFormatting sqref="E3:H94 H95:H102">
    <cfRule type="cellIs" dxfId="316" priority="13" operator="lessThan">
      <formula>#REF!</formula>
    </cfRule>
    <cfRule type="cellIs" dxfId="315" priority="14" operator="equal">
      <formula>#REF!</formula>
    </cfRule>
  </conditionalFormatting>
  <conditionalFormatting sqref="C3:C42">
    <cfRule type="expression" dxfId="314" priority="12">
      <formula>AND(XEF3=0,XEG3&lt;&gt;"")</formula>
    </cfRule>
  </conditionalFormatting>
  <conditionalFormatting sqref="A3:A102">
    <cfRule type="expression" dxfId="313" priority="11">
      <formula>AND(XEF3=0,XEG3&lt;&gt;"")</formula>
    </cfRule>
  </conditionalFormatting>
  <conditionalFormatting sqref="E3:G72">
    <cfRule type="cellIs" dxfId="312" priority="9" operator="lessThan">
      <formula>#REF!</formula>
    </cfRule>
    <cfRule type="cellIs" dxfId="311" priority="10" operator="equal">
      <formula>#REF!</formula>
    </cfRule>
  </conditionalFormatting>
  <conditionalFormatting sqref="C3:C72">
    <cfRule type="expression" dxfId="310" priority="8">
      <formula>AND(XEE3=0,XEF3&lt;&gt;"")</formula>
    </cfRule>
  </conditionalFormatting>
  <conditionalFormatting sqref="C3:C72">
    <cfRule type="expression" dxfId="309" priority="7">
      <formula>AND(XEE3=0,XEF3&lt;&gt;"")</formula>
    </cfRule>
  </conditionalFormatting>
  <conditionalFormatting sqref="C3:C41">
    <cfRule type="expression" dxfId="308" priority="6">
      <formula>AND(XEH3=0,XEI3&lt;&gt;"")</formula>
    </cfRule>
  </conditionalFormatting>
  <conditionalFormatting sqref="E3:G41">
    <cfRule type="cellIs" dxfId="307" priority="4" operator="lessThan">
      <formula>#REF!</formula>
    </cfRule>
    <cfRule type="cellIs" dxfId="306" priority="5" operator="equal">
      <formula>#REF!</formula>
    </cfRule>
  </conditionalFormatting>
  <conditionalFormatting sqref="C3:C41">
    <cfRule type="expression" dxfId="305" priority="3">
      <formula>AND(XEH3=0,XEI3&lt;&gt;"")</formula>
    </cfRule>
  </conditionalFormatting>
  <conditionalFormatting sqref="E3:G41">
    <cfRule type="cellIs" dxfId="304" priority="1" operator="lessThan">
      <formula>#REF!</formula>
    </cfRule>
    <cfRule type="cellIs" dxfId="30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101"/>
  <sheetViews>
    <sheetView workbookViewId="0">
      <pane ySplit="1" topLeftCell="A2" activePane="bottomLeft" state="frozen"/>
      <selection pane="bottomLeft" activeCell="H2" sqref="H2:H4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 ht="17.25" thickBot="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334</v>
      </c>
    </row>
    <row r="2" spans="1:11" ht="17.25" thickTop="1">
      <c r="A2" s="148"/>
      <c r="B2" s="29" t="s">
        <v>41</v>
      </c>
      <c r="C2" s="44" t="s">
        <v>42</v>
      </c>
      <c r="D2" s="45">
        <v>77</v>
      </c>
      <c r="E2" s="45">
        <v>74</v>
      </c>
      <c r="F2" s="45">
        <v>69</v>
      </c>
      <c r="G2" s="45">
        <v>68</v>
      </c>
      <c r="H2">
        <f>G2/73*72</f>
        <v>67.06849315068493</v>
      </c>
    </row>
    <row r="3" spans="1:11">
      <c r="A3" s="151"/>
      <c r="B3" s="29" t="s">
        <v>65</v>
      </c>
      <c r="C3" s="12" t="s">
        <v>66</v>
      </c>
      <c r="D3" s="13">
        <v>73</v>
      </c>
      <c r="E3" s="13">
        <v>75</v>
      </c>
      <c r="F3" s="13">
        <v>73</v>
      </c>
      <c r="G3" s="13">
        <v>70</v>
      </c>
      <c r="H3">
        <f t="shared" ref="H3:H40" si="0">G3/73*72</f>
        <v>69.041095890410958</v>
      </c>
    </row>
    <row r="4" spans="1:11">
      <c r="A4" s="151"/>
      <c r="B4" s="29" t="s">
        <v>41</v>
      </c>
      <c r="C4" s="12" t="s">
        <v>46</v>
      </c>
      <c r="D4" s="13">
        <v>74</v>
      </c>
      <c r="E4" s="13">
        <v>72</v>
      </c>
      <c r="F4" s="13">
        <v>75</v>
      </c>
      <c r="G4" s="13">
        <v>71</v>
      </c>
      <c r="H4">
        <f t="shared" si="0"/>
        <v>70.027397260273972</v>
      </c>
    </row>
    <row r="5" spans="1:11">
      <c r="A5" s="151"/>
      <c r="B5" s="29" t="s">
        <v>65</v>
      </c>
      <c r="C5" s="12" t="s">
        <v>82</v>
      </c>
      <c r="D5" s="13">
        <v>72</v>
      </c>
      <c r="E5" s="13">
        <v>75</v>
      </c>
      <c r="F5" s="13">
        <v>75</v>
      </c>
      <c r="G5" s="13">
        <v>71</v>
      </c>
      <c r="H5">
        <f t="shared" si="0"/>
        <v>70.027397260273972</v>
      </c>
    </row>
    <row r="6" spans="1:11">
      <c r="A6" s="151"/>
      <c r="B6" s="29" t="s">
        <v>41</v>
      </c>
      <c r="C6" s="12" t="s">
        <v>198</v>
      </c>
      <c r="D6" s="13">
        <v>77</v>
      </c>
      <c r="E6" s="13">
        <v>72</v>
      </c>
      <c r="F6" s="13">
        <v>74</v>
      </c>
      <c r="G6" s="13">
        <v>72</v>
      </c>
      <c r="H6">
        <f t="shared" si="0"/>
        <v>71.013698630136986</v>
      </c>
    </row>
    <row r="7" spans="1:11">
      <c r="A7" s="151"/>
      <c r="B7" s="29" t="s">
        <v>41</v>
      </c>
      <c r="C7" s="12" t="s">
        <v>48</v>
      </c>
      <c r="D7" s="13">
        <v>76</v>
      </c>
      <c r="E7" s="13">
        <v>77</v>
      </c>
      <c r="F7" s="13">
        <v>75</v>
      </c>
      <c r="G7" s="13">
        <v>72</v>
      </c>
      <c r="H7">
        <f t="shared" si="0"/>
        <v>71.013698630136986</v>
      </c>
    </row>
    <row r="8" spans="1:11">
      <c r="A8" s="151"/>
      <c r="B8" s="29" t="s">
        <v>65</v>
      </c>
      <c r="C8" s="12" t="s">
        <v>90</v>
      </c>
      <c r="D8" s="13">
        <v>73</v>
      </c>
      <c r="E8" s="13">
        <v>70</v>
      </c>
      <c r="F8" s="13">
        <v>72</v>
      </c>
      <c r="G8" s="13">
        <v>72</v>
      </c>
      <c r="H8">
        <f t="shared" si="0"/>
        <v>71.013698630136986</v>
      </c>
    </row>
    <row r="9" spans="1:11">
      <c r="A9" s="151"/>
      <c r="B9" s="29" t="s">
        <v>65</v>
      </c>
      <c r="C9" s="12" t="s">
        <v>67</v>
      </c>
      <c r="D9" s="13">
        <v>77</v>
      </c>
      <c r="E9" s="13">
        <v>72</v>
      </c>
      <c r="F9" s="13">
        <v>72</v>
      </c>
      <c r="G9" s="13">
        <v>72</v>
      </c>
      <c r="H9">
        <f t="shared" si="0"/>
        <v>71.013698630136986</v>
      </c>
    </row>
    <row r="10" spans="1:11">
      <c r="A10" s="148"/>
      <c r="B10" s="29" t="s">
        <v>65</v>
      </c>
      <c r="C10" s="12" t="s">
        <v>75</v>
      </c>
      <c r="D10" s="46">
        <v>68</v>
      </c>
      <c r="E10" s="46">
        <v>71</v>
      </c>
      <c r="F10" s="46">
        <v>71</v>
      </c>
      <c r="G10" s="46">
        <v>73</v>
      </c>
      <c r="H10">
        <f t="shared" si="0"/>
        <v>72</v>
      </c>
    </row>
    <row r="11" spans="1:11">
      <c r="A11" s="151"/>
      <c r="B11" s="29" t="s">
        <v>65</v>
      </c>
      <c r="C11" s="12" t="s">
        <v>73</v>
      </c>
      <c r="D11" s="13">
        <v>73</v>
      </c>
      <c r="E11" s="13">
        <v>79</v>
      </c>
      <c r="F11" s="13">
        <v>72</v>
      </c>
      <c r="G11" s="13">
        <v>73</v>
      </c>
      <c r="H11">
        <f t="shared" si="0"/>
        <v>72</v>
      </c>
    </row>
    <row r="12" spans="1:11">
      <c r="A12" s="151"/>
      <c r="B12" s="29" t="s">
        <v>88</v>
      </c>
      <c r="C12" s="12" t="s">
        <v>352</v>
      </c>
      <c r="D12" s="13">
        <v>81</v>
      </c>
      <c r="E12" s="13">
        <v>79</v>
      </c>
      <c r="F12" s="13">
        <v>74</v>
      </c>
      <c r="G12" s="13">
        <v>73</v>
      </c>
      <c r="H12">
        <f t="shared" si="0"/>
        <v>72</v>
      </c>
    </row>
    <row r="13" spans="1:11">
      <c r="A13" s="151"/>
      <c r="B13" s="29" t="s">
        <v>65</v>
      </c>
      <c r="C13" s="12" t="s">
        <v>83</v>
      </c>
      <c r="D13" s="13">
        <v>75</v>
      </c>
      <c r="E13" s="13">
        <v>70</v>
      </c>
      <c r="F13" s="13">
        <v>77</v>
      </c>
      <c r="G13" s="13">
        <v>74</v>
      </c>
      <c r="H13">
        <f t="shared" si="0"/>
        <v>72.986301369863014</v>
      </c>
    </row>
    <row r="14" spans="1:11">
      <c r="A14" s="151"/>
      <c r="B14" s="29" t="s">
        <v>88</v>
      </c>
      <c r="C14" s="12" t="s">
        <v>107</v>
      </c>
      <c r="D14" s="13">
        <v>80</v>
      </c>
      <c r="E14" s="13">
        <v>76</v>
      </c>
      <c r="F14" s="13">
        <v>78</v>
      </c>
      <c r="G14" s="13">
        <v>74</v>
      </c>
      <c r="H14">
        <f t="shared" si="0"/>
        <v>72.986301369863014</v>
      </c>
    </row>
    <row r="15" spans="1:11">
      <c r="A15" s="151"/>
      <c r="B15" s="29" t="s">
        <v>41</v>
      </c>
      <c r="C15" s="12" t="s">
        <v>70</v>
      </c>
      <c r="D15" s="13">
        <v>78</v>
      </c>
      <c r="E15" s="13">
        <v>70</v>
      </c>
      <c r="F15" s="13">
        <v>76</v>
      </c>
      <c r="G15" s="13">
        <v>75</v>
      </c>
      <c r="H15">
        <f t="shared" si="0"/>
        <v>73.972602739726028</v>
      </c>
    </row>
    <row r="16" spans="1:11">
      <c r="A16" s="151"/>
      <c r="B16" s="29" t="s">
        <v>65</v>
      </c>
      <c r="C16" s="12" t="s">
        <v>226</v>
      </c>
      <c r="D16" s="13">
        <v>76</v>
      </c>
      <c r="E16" s="13">
        <v>74</v>
      </c>
      <c r="F16" s="13">
        <v>74</v>
      </c>
      <c r="G16" s="13">
        <v>75</v>
      </c>
      <c r="H16">
        <f t="shared" si="0"/>
        <v>73.972602739726028</v>
      </c>
    </row>
    <row r="17" spans="1:8">
      <c r="A17" s="151"/>
      <c r="B17" s="29" t="s">
        <v>41</v>
      </c>
      <c r="C17" s="12" t="s">
        <v>54</v>
      </c>
      <c r="D17" s="13">
        <v>71</v>
      </c>
      <c r="E17" s="13">
        <v>73</v>
      </c>
      <c r="F17" s="13">
        <v>70</v>
      </c>
      <c r="G17" s="13">
        <v>76</v>
      </c>
      <c r="H17">
        <f t="shared" si="0"/>
        <v>74.958904109589042</v>
      </c>
    </row>
    <row r="18" spans="1:8">
      <c r="A18" s="151"/>
      <c r="B18" s="29" t="s">
        <v>41</v>
      </c>
      <c r="C18" s="12" t="s">
        <v>43</v>
      </c>
      <c r="D18" s="13">
        <v>77</v>
      </c>
      <c r="E18" s="13">
        <v>71</v>
      </c>
      <c r="F18" s="13">
        <v>78</v>
      </c>
      <c r="G18" s="13">
        <v>76</v>
      </c>
      <c r="H18">
        <f t="shared" si="0"/>
        <v>74.958904109589042</v>
      </c>
    </row>
    <row r="19" spans="1:8">
      <c r="A19" s="151"/>
      <c r="B19" s="29" t="s">
        <v>41</v>
      </c>
      <c r="C19" s="12" t="s">
        <v>56</v>
      </c>
      <c r="D19" s="13">
        <v>76</v>
      </c>
      <c r="E19" s="13">
        <v>72</v>
      </c>
      <c r="F19" s="13">
        <v>83</v>
      </c>
      <c r="G19" s="13">
        <v>76</v>
      </c>
      <c r="H19">
        <f t="shared" si="0"/>
        <v>74.958904109589042</v>
      </c>
    </row>
    <row r="20" spans="1:8">
      <c r="A20" s="151"/>
      <c r="B20" s="29" t="s">
        <v>65</v>
      </c>
      <c r="C20" s="12" t="s">
        <v>80</v>
      </c>
      <c r="D20" s="13">
        <v>78</v>
      </c>
      <c r="E20" s="13">
        <v>75</v>
      </c>
      <c r="F20" s="13">
        <v>74</v>
      </c>
      <c r="G20" s="13">
        <v>76</v>
      </c>
      <c r="H20">
        <f t="shared" si="0"/>
        <v>74.958904109589042</v>
      </c>
    </row>
    <row r="21" spans="1:8">
      <c r="A21" s="151"/>
      <c r="B21" s="29" t="s">
        <v>41</v>
      </c>
      <c r="C21" s="12" t="s">
        <v>49</v>
      </c>
      <c r="D21" s="13">
        <v>70</v>
      </c>
      <c r="E21" s="13">
        <v>70</v>
      </c>
      <c r="F21" s="13">
        <v>71</v>
      </c>
      <c r="G21" s="13">
        <v>77</v>
      </c>
      <c r="H21">
        <f t="shared" si="0"/>
        <v>75.945205479452056</v>
      </c>
    </row>
    <row r="22" spans="1:8">
      <c r="A22" s="151"/>
      <c r="B22" s="29" t="s">
        <v>65</v>
      </c>
      <c r="C22" s="12" t="s">
        <v>78</v>
      </c>
      <c r="D22" s="13">
        <v>77</v>
      </c>
      <c r="E22" s="13">
        <v>76</v>
      </c>
      <c r="F22" s="13">
        <v>73</v>
      </c>
      <c r="G22" s="13">
        <v>77</v>
      </c>
      <c r="H22">
        <f t="shared" si="0"/>
        <v>75.945205479452056</v>
      </c>
    </row>
    <row r="23" spans="1:8">
      <c r="A23" s="151"/>
      <c r="B23" s="29" t="s">
        <v>65</v>
      </c>
      <c r="C23" s="12" t="s">
        <v>69</v>
      </c>
      <c r="D23" s="13">
        <v>73</v>
      </c>
      <c r="E23" s="13">
        <v>75</v>
      </c>
      <c r="F23" s="13">
        <v>78</v>
      </c>
      <c r="G23" s="13">
        <v>77</v>
      </c>
      <c r="H23">
        <f t="shared" si="0"/>
        <v>75.945205479452056</v>
      </c>
    </row>
    <row r="24" spans="1:8">
      <c r="A24" s="151"/>
      <c r="B24" s="29" t="s">
        <v>88</v>
      </c>
      <c r="C24" s="12" t="s">
        <v>103</v>
      </c>
      <c r="D24" s="13">
        <v>76</v>
      </c>
      <c r="E24" s="13">
        <v>75</v>
      </c>
      <c r="F24" s="13">
        <v>79</v>
      </c>
      <c r="G24" s="13">
        <v>77</v>
      </c>
      <c r="H24">
        <f t="shared" si="0"/>
        <v>75.945205479452056</v>
      </c>
    </row>
    <row r="25" spans="1:8">
      <c r="A25" s="151"/>
      <c r="B25" s="29" t="s">
        <v>88</v>
      </c>
      <c r="C25" s="12" t="s">
        <v>96</v>
      </c>
      <c r="D25" s="13">
        <v>77</v>
      </c>
      <c r="E25" s="13">
        <v>80</v>
      </c>
      <c r="F25" s="13">
        <v>82</v>
      </c>
      <c r="G25" s="13">
        <v>77</v>
      </c>
      <c r="H25">
        <f t="shared" si="0"/>
        <v>75.945205479452056</v>
      </c>
    </row>
    <row r="26" spans="1:8">
      <c r="A26" s="151"/>
      <c r="B26" s="29" t="s">
        <v>88</v>
      </c>
      <c r="C26" s="12" t="s">
        <v>239</v>
      </c>
      <c r="D26" s="13">
        <v>83</v>
      </c>
      <c r="E26" s="13">
        <v>83</v>
      </c>
      <c r="F26" s="13">
        <v>86</v>
      </c>
      <c r="G26" s="13">
        <v>77</v>
      </c>
      <c r="H26">
        <f t="shared" si="0"/>
        <v>75.945205479452056</v>
      </c>
    </row>
    <row r="27" spans="1:8">
      <c r="A27" s="151"/>
      <c r="B27" s="29" t="s">
        <v>41</v>
      </c>
      <c r="C27" s="12" t="s">
        <v>44</v>
      </c>
      <c r="D27" s="13">
        <v>72</v>
      </c>
      <c r="E27" s="13">
        <v>71</v>
      </c>
      <c r="F27" s="13">
        <v>73</v>
      </c>
      <c r="G27" s="13">
        <v>78</v>
      </c>
      <c r="H27">
        <f t="shared" si="0"/>
        <v>76.93150684931507</v>
      </c>
    </row>
    <row r="28" spans="1:8">
      <c r="A28" s="151"/>
      <c r="B28" s="29" t="s">
        <v>41</v>
      </c>
      <c r="C28" s="12" t="s">
        <v>345</v>
      </c>
      <c r="D28" s="13">
        <v>77</v>
      </c>
      <c r="E28" s="13">
        <v>73</v>
      </c>
      <c r="F28" s="13">
        <v>77</v>
      </c>
      <c r="G28" s="13">
        <v>78</v>
      </c>
      <c r="H28">
        <f t="shared" si="0"/>
        <v>76.93150684931507</v>
      </c>
    </row>
    <row r="29" spans="1:8">
      <c r="A29" s="151"/>
      <c r="B29" s="29" t="s">
        <v>41</v>
      </c>
      <c r="C29" s="12" t="s">
        <v>168</v>
      </c>
      <c r="D29" s="13">
        <v>81</v>
      </c>
      <c r="E29" s="13">
        <v>73</v>
      </c>
      <c r="F29" s="13">
        <v>78</v>
      </c>
      <c r="G29" s="13">
        <v>78</v>
      </c>
      <c r="H29">
        <f t="shared" si="0"/>
        <v>76.93150684931507</v>
      </c>
    </row>
    <row r="30" spans="1:8">
      <c r="A30" s="151"/>
      <c r="B30" s="29" t="s">
        <v>65</v>
      </c>
      <c r="C30" s="12" t="s">
        <v>85</v>
      </c>
      <c r="D30" s="13">
        <v>78</v>
      </c>
      <c r="E30" s="13">
        <v>70</v>
      </c>
      <c r="F30" s="13">
        <v>87</v>
      </c>
      <c r="G30" s="13">
        <v>78</v>
      </c>
      <c r="H30">
        <f t="shared" si="0"/>
        <v>76.93150684931507</v>
      </c>
    </row>
    <row r="31" spans="1:8">
      <c r="A31" s="151"/>
      <c r="B31" s="29" t="s">
        <v>88</v>
      </c>
      <c r="C31" s="12" t="s">
        <v>93</v>
      </c>
      <c r="D31" s="13">
        <v>80</v>
      </c>
      <c r="E31" s="13">
        <v>75</v>
      </c>
      <c r="F31" s="13">
        <v>77</v>
      </c>
      <c r="G31" s="13">
        <v>78</v>
      </c>
      <c r="H31">
        <f t="shared" si="0"/>
        <v>76.93150684931507</v>
      </c>
    </row>
    <row r="32" spans="1:8">
      <c r="A32" s="151"/>
      <c r="B32" s="29" t="s">
        <v>88</v>
      </c>
      <c r="C32" s="12" t="s">
        <v>243</v>
      </c>
      <c r="D32" s="13">
        <v>84</v>
      </c>
      <c r="E32" s="13">
        <v>75</v>
      </c>
      <c r="F32" s="13">
        <v>75</v>
      </c>
      <c r="G32" s="13">
        <v>79</v>
      </c>
      <c r="H32">
        <f t="shared" si="0"/>
        <v>77.917808219178085</v>
      </c>
    </row>
    <row r="33" spans="1:8">
      <c r="A33" s="151"/>
      <c r="B33" s="29" t="s">
        <v>88</v>
      </c>
      <c r="C33" s="12" t="s">
        <v>246</v>
      </c>
      <c r="D33" s="13">
        <v>81</v>
      </c>
      <c r="E33" s="13">
        <v>83</v>
      </c>
      <c r="F33" s="13">
        <v>78</v>
      </c>
      <c r="G33" s="13">
        <v>80</v>
      </c>
      <c r="H33">
        <f t="shared" si="0"/>
        <v>78.904109589041099</v>
      </c>
    </row>
    <row r="34" spans="1:8">
      <c r="A34" s="151"/>
      <c r="B34" s="29" t="s">
        <v>88</v>
      </c>
      <c r="C34" s="12" t="s">
        <v>101</v>
      </c>
      <c r="D34" s="13">
        <v>87</v>
      </c>
      <c r="E34" s="13">
        <v>76</v>
      </c>
      <c r="F34" s="13">
        <v>81</v>
      </c>
      <c r="G34" s="13">
        <v>80</v>
      </c>
      <c r="H34">
        <f t="shared" si="0"/>
        <v>78.904109589041099</v>
      </c>
    </row>
    <row r="35" spans="1:8">
      <c r="A35" s="151"/>
      <c r="B35" s="29" t="s">
        <v>41</v>
      </c>
      <c r="C35" s="12" t="s">
        <v>59</v>
      </c>
      <c r="D35" s="13">
        <v>71</v>
      </c>
      <c r="E35" s="13">
        <v>75</v>
      </c>
      <c r="F35" s="13">
        <v>73</v>
      </c>
      <c r="G35" s="13">
        <v>81</v>
      </c>
      <c r="H35">
        <f t="shared" si="0"/>
        <v>79.890410958904113</v>
      </c>
    </row>
    <row r="36" spans="1:8">
      <c r="A36" s="151"/>
      <c r="B36" s="29" t="s">
        <v>88</v>
      </c>
      <c r="C36" s="12" t="s">
        <v>228</v>
      </c>
      <c r="D36" s="13">
        <v>81</v>
      </c>
      <c r="E36" s="13">
        <v>78</v>
      </c>
      <c r="F36" s="13">
        <v>93</v>
      </c>
      <c r="G36" s="13">
        <v>81</v>
      </c>
      <c r="H36">
        <f t="shared" si="0"/>
        <v>79.890410958904113</v>
      </c>
    </row>
    <row r="37" spans="1:8">
      <c r="A37" s="151"/>
      <c r="B37" s="29" t="s">
        <v>65</v>
      </c>
      <c r="C37" s="12" t="s">
        <v>77</v>
      </c>
      <c r="D37" s="13">
        <v>79</v>
      </c>
      <c r="E37" s="13">
        <v>75</v>
      </c>
      <c r="F37" s="13">
        <v>74</v>
      </c>
      <c r="G37" s="13">
        <v>83</v>
      </c>
      <c r="H37">
        <f t="shared" si="0"/>
        <v>81.863013698630141</v>
      </c>
    </row>
    <row r="38" spans="1:8">
      <c r="A38" s="151"/>
      <c r="B38" s="29" t="s">
        <v>65</v>
      </c>
      <c r="C38" s="12" t="s">
        <v>214</v>
      </c>
      <c r="D38" s="13">
        <v>77</v>
      </c>
      <c r="E38" s="13">
        <v>75</v>
      </c>
      <c r="F38" s="13">
        <v>73</v>
      </c>
      <c r="G38" s="13">
        <v>84</v>
      </c>
      <c r="H38">
        <f t="shared" si="0"/>
        <v>82.849315068493141</v>
      </c>
    </row>
    <row r="39" spans="1:8">
      <c r="A39" s="151"/>
      <c r="B39" s="29" t="s">
        <v>88</v>
      </c>
      <c r="C39" s="12" t="s">
        <v>95</v>
      </c>
      <c r="D39" s="13">
        <v>77</v>
      </c>
      <c r="E39" s="13">
        <v>78</v>
      </c>
      <c r="F39" s="13">
        <v>78</v>
      </c>
      <c r="G39" s="13">
        <v>87</v>
      </c>
      <c r="H39">
        <f t="shared" si="0"/>
        <v>85.808219178082197</v>
      </c>
    </row>
    <row r="40" spans="1:8">
      <c r="A40" s="151"/>
      <c r="B40" s="29" t="s">
        <v>88</v>
      </c>
      <c r="C40" s="12" t="s">
        <v>229</v>
      </c>
      <c r="D40" s="13">
        <v>81</v>
      </c>
      <c r="E40" s="13">
        <v>86</v>
      </c>
      <c r="F40" s="13">
        <v>81</v>
      </c>
      <c r="G40" s="13">
        <v>98</v>
      </c>
      <c r="H40">
        <f t="shared" si="0"/>
        <v>96.657534246575352</v>
      </c>
    </row>
    <row r="41" spans="1:8">
      <c r="A41" s="151"/>
      <c r="B41" s="149"/>
      <c r="C41" s="150"/>
      <c r="D41" s="152"/>
      <c r="E41" s="152"/>
      <c r="F41" s="152"/>
      <c r="G41" s="152"/>
    </row>
    <row r="42" spans="1:8">
      <c r="A42" s="151"/>
      <c r="B42" s="149"/>
      <c r="C42" s="150"/>
      <c r="D42" s="152"/>
      <c r="E42" s="152"/>
      <c r="F42" s="152"/>
      <c r="G42" s="152"/>
    </row>
    <row r="43" spans="1:8">
      <c r="A43" s="151"/>
      <c r="B43" s="149"/>
      <c r="C43" s="150"/>
      <c r="D43" s="152"/>
      <c r="E43" s="152"/>
      <c r="F43" s="152"/>
      <c r="G43" s="152"/>
    </row>
    <row r="44" spans="1:8">
      <c r="A44" s="151"/>
      <c r="B44" s="149"/>
      <c r="C44" s="150"/>
      <c r="D44" s="152"/>
      <c r="E44" s="152"/>
      <c r="F44" s="152"/>
      <c r="G44" s="152"/>
    </row>
    <row r="45" spans="1:8">
      <c r="A45" s="151"/>
      <c r="B45" s="149"/>
      <c r="C45" s="150"/>
      <c r="D45" s="152"/>
      <c r="E45" s="152"/>
      <c r="F45" s="152"/>
      <c r="G45" s="152"/>
    </row>
    <row r="46" spans="1:8">
      <c r="A46" s="151"/>
      <c r="B46" s="149"/>
      <c r="C46" s="150"/>
      <c r="D46" s="152"/>
      <c r="E46" s="152"/>
      <c r="F46" s="152"/>
      <c r="G46" s="152"/>
    </row>
    <row r="47" spans="1:8">
      <c r="A47" s="151"/>
      <c r="B47" s="149"/>
      <c r="C47" s="150"/>
      <c r="D47" s="152"/>
      <c r="E47" s="152"/>
      <c r="F47" s="152"/>
      <c r="G47" s="152"/>
    </row>
    <row r="48" spans="1:8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41:B101">
    <cfRule type="expression" dxfId="302" priority="13">
      <formula>AND(XEB41=0,XEC41&lt;&gt;"")</formula>
    </cfRule>
  </conditionalFormatting>
  <conditionalFormatting sqref="A2:A101">
    <cfRule type="expression" dxfId="301" priority="12">
      <formula>AND(XEB2=0,XEC2&lt;&gt;"")</formula>
    </cfRule>
  </conditionalFormatting>
  <conditionalFormatting sqref="D41:G101">
    <cfRule type="cellIs" dxfId="300" priority="10" operator="lessThan">
      <formula>#REF!</formula>
    </cfRule>
    <cfRule type="cellIs" dxfId="299" priority="11" operator="equal">
      <formula>#REF!</formula>
    </cfRule>
  </conditionalFormatting>
  <conditionalFormatting sqref="B2:B40">
    <cfRule type="expression" dxfId="298" priority="3">
      <formula>AND(XFC2=0,XFD2&lt;&gt;"")</formula>
    </cfRule>
  </conditionalFormatting>
  <conditionalFormatting sqref="D2:G40">
    <cfRule type="cellIs" dxfId="297" priority="1" operator="lessThan">
      <formula>$AD$4</formula>
    </cfRule>
    <cfRule type="cellIs" dxfId="29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H2" sqref="H1:H1048576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8.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30" t="s">
        <v>281</v>
      </c>
      <c r="D1" s="230"/>
      <c r="E1" s="230"/>
      <c r="F1" s="230"/>
      <c r="G1" s="230"/>
      <c r="H1" s="230"/>
      <c r="I1" s="230"/>
    </row>
    <row r="2" spans="1:9" ht="17.25" thickBot="1">
      <c r="A2" s="135">
        <f>SUM(A3:A102)</f>
        <v>39</v>
      </c>
      <c r="B2" s="136">
        <f>SUM(B3:B102)/A2</f>
        <v>75.717597471022117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7.25" thickTop="1">
      <c r="A3" s="140">
        <f>COUNTA(D3)</f>
        <v>1</v>
      </c>
      <c r="B3" s="140">
        <f>H3</f>
        <v>67.06849315068493</v>
      </c>
      <c r="C3" s="171" t="s">
        <v>41</v>
      </c>
      <c r="D3" s="184" t="s">
        <v>42</v>
      </c>
      <c r="E3" s="133"/>
      <c r="F3" s="133"/>
      <c r="G3" s="133"/>
      <c r="H3" s="178">
        <v>67.06849315068493</v>
      </c>
      <c r="I3" s="141">
        <f t="shared" ref="I3:I34" si="0">IF($B$2-H3+10&gt;0,$B$2-H3+10,0)*A3</f>
        <v>18.649104320337187</v>
      </c>
    </row>
    <row r="4" spans="1:9" ht="16.5">
      <c r="A4" s="140">
        <f t="shared" ref="A4:A67" si="1">COUNTA(D4)</f>
        <v>1</v>
      </c>
      <c r="B4" s="140">
        <f t="shared" ref="B4:B67" si="2">H4</f>
        <v>69.041095890410958</v>
      </c>
      <c r="C4" s="171" t="s">
        <v>65</v>
      </c>
      <c r="D4" s="172" t="s">
        <v>66</v>
      </c>
      <c r="E4" s="152"/>
      <c r="F4" s="152"/>
      <c r="G4" s="152"/>
      <c r="H4" s="178">
        <v>69.041095890410958</v>
      </c>
      <c r="I4" s="141">
        <f t="shared" si="0"/>
        <v>16.676501580611159</v>
      </c>
    </row>
    <row r="5" spans="1:9" ht="16.5">
      <c r="A5" s="140">
        <f t="shared" si="1"/>
        <v>1</v>
      </c>
      <c r="B5" s="140">
        <f t="shared" si="2"/>
        <v>70.027397260273972</v>
      </c>
      <c r="C5" s="171" t="s">
        <v>41</v>
      </c>
      <c r="D5" s="172" t="s">
        <v>46</v>
      </c>
      <c r="E5" s="152"/>
      <c r="F5" s="152"/>
      <c r="G5" s="152"/>
      <c r="H5" s="178">
        <v>70.027397260273972</v>
      </c>
      <c r="I5" s="141">
        <f t="shared" si="0"/>
        <v>15.690200210748145</v>
      </c>
    </row>
    <row r="6" spans="1:9" ht="16.5">
      <c r="A6" s="140">
        <f t="shared" si="1"/>
        <v>1</v>
      </c>
      <c r="B6" s="140">
        <f t="shared" si="2"/>
        <v>70.027397260273972</v>
      </c>
      <c r="C6" s="171" t="s">
        <v>65</v>
      </c>
      <c r="D6" s="172" t="s">
        <v>82</v>
      </c>
      <c r="E6" s="152"/>
      <c r="F6" s="152"/>
      <c r="G6" s="152"/>
      <c r="H6" s="178">
        <v>70.027397260273972</v>
      </c>
      <c r="I6" s="141">
        <f t="shared" si="0"/>
        <v>15.690200210748145</v>
      </c>
    </row>
    <row r="7" spans="1:9" ht="16.5">
      <c r="A7" s="140">
        <f t="shared" si="1"/>
        <v>1</v>
      </c>
      <c r="B7" s="140">
        <f t="shared" si="2"/>
        <v>71.013698630136986</v>
      </c>
      <c r="C7" s="171" t="s">
        <v>41</v>
      </c>
      <c r="D7" s="172" t="s">
        <v>198</v>
      </c>
      <c r="E7" s="152"/>
      <c r="F7" s="152"/>
      <c r="G7" s="152"/>
      <c r="H7" s="178">
        <v>71.013698630136986</v>
      </c>
      <c r="I7" s="141">
        <f t="shared" si="0"/>
        <v>14.703898840885131</v>
      </c>
    </row>
    <row r="8" spans="1:9" ht="16.5">
      <c r="A8" s="140">
        <f t="shared" si="1"/>
        <v>1</v>
      </c>
      <c r="B8" s="140">
        <f t="shared" si="2"/>
        <v>71.013698630136986</v>
      </c>
      <c r="C8" s="171" t="s">
        <v>41</v>
      </c>
      <c r="D8" s="172" t="s">
        <v>48</v>
      </c>
      <c r="E8" s="152"/>
      <c r="F8" s="152"/>
      <c r="G8" s="152"/>
      <c r="H8" s="178">
        <v>71.013698630136986</v>
      </c>
      <c r="I8" s="141">
        <f t="shared" si="0"/>
        <v>14.703898840885131</v>
      </c>
    </row>
    <row r="9" spans="1:9" ht="16.5">
      <c r="A9" s="140">
        <f t="shared" si="1"/>
        <v>1</v>
      </c>
      <c r="B9" s="140">
        <f t="shared" si="2"/>
        <v>71.013698630136986</v>
      </c>
      <c r="C9" s="171" t="s">
        <v>65</v>
      </c>
      <c r="D9" s="172" t="s">
        <v>90</v>
      </c>
      <c r="E9" s="152"/>
      <c r="F9" s="152"/>
      <c r="G9" s="152"/>
      <c r="H9" s="178">
        <v>71.013698630136986</v>
      </c>
      <c r="I9" s="141">
        <f t="shared" si="0"/>
        <v>14.703898840885131</v>
      </c>
    </row>
    <row r="10" spans="1:9" ht="16.5">
      <c r="A10" s="140">
        <f t="shared" si="1"/>
        <v>1</v>
      </c>
      <c r="B10" s="140">
        <f t="shared" si="2"/>
        <v>71.013698630136986</v>
      </c>
      <c r="C10" s="171" t="s">
        <v>65</v>
      </c>
      <c r="D10" s="172" t="s">
        <v>67</v>
      </c>
      <c r="E10" s="152"/>
      <c r="F10" s="152"/>
      <c r="G10" s="152"/>
      <c r="H10" s="178">
        <v>71.013698630136986</v>
      </c>
      <c r="I10" s="141">
        <f t="shared" si="0"/>
        <v>14.703898840885131</v>
      </c>
    </row>
    <row r="11" spans="1:9" ht="16.5">
      <c r="A11" s="140">
        <f t="shared" si="1"/>
        <v>1</v>
      </c>
      <c r="B11" s="140">
        <f t="shared" si="2"/>
        <v>72</v>
      </c>
      <c r="C11" s="171" t="s">
        <v>65</v>
      </c>
      <c r="D11" s="172" t="s">
        <v>75</v>
      </c>
      <c r="E11" s="133"/>
      <c r="F11" s="133"/>
      <c r="G11" s="133"/>
      <c r="H11" s="178">
        <v>72</v>
      </c>
      <c r="I11" s="141">
        <f t="shared" si="0"/>
        <v>13.717597471022117</v>
      </c>
    </row>
    <row r="12" spans="1:9" ht="16.5">
      <c r="A12" s="140">
        <f t="shared" si="1"/>
        <v>1</v>
      </c>
      <c r="B12" s="140">
        <f t="shared" si="2"/>
        <v>72</v>
      </c>
      <c r="C12" s="171" t="s">
        <v>65</v>
      </c>
      <c r="D12" s="172" t="s">
        <v>73</v>
      </c>
      <c r="E12" s="152"/>
      <c r="F12" s="152"/>
      <c r="G12" s="152"/>
      <c r="H12" s="178">
        <v>72</v>
      </c>
      <c r="I12" s="141">
        <f t="shared" si="0"/>
        <v>13.717597471022117</v>
      </c>
    </row>
    <row r="13" spans="1:9" ht="16.5">
      <c r="A13" s="140">
        <f t="shared" si="1"/>
        <v>1</v>
      </c>
      <c r="B13" s="140">
        <f t="shared" si="2"/>
        <v>72</v>
      </c>
      <c r="C13" s="171" t="s">
        <v>88</v>
      </c>
      <c r="D13" s="172" t="s">
        <v>352</v>
      </c>
      <c r="E13" s="152"/>
      <c r="F13" s="152"/>
      <c r="G13" s="152"/>
      <c r="H13" s="178">
        <v>72</v>
      </c>
      <c r="I13" s="141">
        <f t="shared" si="0"/>
        <v>13.717597471022117</v>
      </c>
    </row>
    <row r="14" spans="1:9" ht="16.5">
      <c r="A14" s="140">
        <f t="shared" si="1"/>
        <v>1</v>
      </c>
      <c r="B14" s="140">
        <f t="shared" si="2"/>
        <v>72.986301369863014</v>
      </c>
      <c r="C14" s="171" t="s">
        <v>65</v>
      </c>
      <c r="D14" s="172" t="s">
        <v>83</v>
      </c>
      <c r="E14" s="152"/>
      <c r="F14" s="152"/>
      <c r="G14" s="152"/>
      <c r="H14" s="178">
        <v>72.986301369863014</v>
      </c>
      <c r="I14" s="141">
        <f t="shared" si="0"/>
        <v>12.731296101159103</v>
      </c>
    </row>
    <row r="15" spans="1:9" ht="16.5">
      <c r="A15" s="140">
        <f t="shared" si="1"/>
        <v>1</v>
      </c>
      <c r="B15" s="140">
        <f t="shared" si="2"/>
        <v>72.986301369863014</v>
      </c>
      <c r="C15" s="171" t="s">
        <v>88</v>
      </c>
      <c r="D15" s="172" t="s">
        <v>107</v>
      </c>
      <c r="E15" s="152"/>
      <c r="F15" s="152"/>
      <c r="G15" s="152"/>
      <c r="H15" s="178">
        <v>72.986301369863014</v>
      </c>
      <c r="I15" s="141">
        <f t="shared" si="0"/>
        <v>12.731296101159103</v>
      </c>
    </row>
    <row r="16" spans="1:9" ht="16.5">
      <c r="A16" s="140">
        <f t="shared" si="1"/>
        <v>1</v>
      </c>
      <c r="B16" s="140">
        <f t="shared" si="2"/>
        <v>73.972602739726028</v>
      </c>
      <c r="C16" s="171" t="s">
        <v>41</v>
      </c>
      <c r="D16" s="172" t="s">
        <v>70</v>
      </c>
      <c r="E16" s="152"/>
      <c r="F16" s="152"/>
      <c r="G16" s="152"/>
      <c r="H16" s="178">
        <v>73.972602739726028</v>
      </c>
      <c r="I16" s="141">
        <f t="shared" si="0"/>
        <v>11.744994731296089</v>
      </c>
    </row>
    <row r="17" spans="1:9" ht="16.5">
      <c r="A17" s="140">
        <f t="shared" si="1"/>
        <v>1</v>
      </c>
      <c r="B17" s="140">
        <f t="shared" si="2"/>
        <v>73.972602739726028</v>
      </c>
      <c r="C17" s="171" t="s">
        <v>65</v>
      </c>
      <c r="D17" s="172" t="s">
        <v>226</v>
      </c>
      <c r="E17" s="152"/>
      <c r="F17" s="152"/>
      <c r="G17" s="152"/>
      <c r="H17" s="178">
        <v>73.972602739726028</v>
      </c>
      <c r="I17" s="141">
        <f t="shared" si="0"/>
        <v>11.744994731296089</v>
      </c>
    </row>
    <row r="18" spans="1:9" ht="16.5">
      <c r="A18" s="140">
        <f t="shared" si="1"/>
        <v>1</v>
      </c>
      <c r="B18" s="140">
        <f t="shared" si="2"/>
        <v>74.958904109589042</v>
      </c>
      <c r="C18" s="171" t="s">
        <v>41</v>
      </c>
      <c r="D18" s="172" t="s">
        <v>54</v>
      </c>
      <c r="E18" s="152"/>
      <c r="F18" s="152"/>
      <c r="G18" s="152"/>
      <c r="H18" s="178">
        <v>74.958904109589042</v>
      </c>
      <c r="I18" s="141">
        <f t="shared" si="0"/>
        <v>10.758693361433075</v>
      </c>
    </row>
    <row r="19" spans="1:9" ht="16.5">
      <c r="A19" s="140">
        <f t="shared" si="1"/>
        <v>1</v>
      </c>
      <c r="B19" s="140">
        <f t="shared" si="2"/>
        <v>74.958904109589042</v>
      </c>
      <c r="C19" s="171" t="s">
        <v>41</v>
      </c>
      <c r="D19" s="172" t="s">
        <v>43</v>
      </c>
      <c r="E19" s="152"/>
      <c r="F19" s="152"/>
      <c r="G19" s="152"/>
      <c r="H19" s="178">
        <v>74.958904109589042</v>
      </c>
      <c r="I19" s="141">
        <f t="shared" si="0"/>
        <v>10.758693361433075</v>
      </c>
    </row>
    <row r="20" spans="1:9" ht="16.5">
      <c r="A20" s="140">
        <f t="shared" si="1"/>
        <v>1</v>
      </c>
      <c r="B20" s="140">
        <f t="shared" si="2"/>
        <v>74.958904109589042</v>
      </c>
      <c r="C20" s="171" t="s">
        <v>41</v>
      </c>
      <c r="D20" s="172" t="s">
        <v>56</v>
      </c>
      <c r="E20" s="152"/>
      <c r="F20" s="152"/>
      <c r="G20" s="152"/>
      <c r="H20" s="178">
        <v>74.958904109589042</v>
      </c>
      <c r="I20" s="141">
        <f t="shared" si="0"/>
        <v>10.758693361433075</v>
      </c>
    </row>
    <row r="21" spans="1:9" ht="16.5">
      <c r="A21" s="140">
        <f t="shared" si="1"/>
        <v>1</v>
      </c>
      <c r="B21" s="140">
        <f t="shared" si="2"/>
        <v>74.958904109589042</v>
      </c>
      <c r="C21" s="171" t="s">
        <v>65</v>
      </c>
      <c r="D21" s="172" t="s">
        <v>80</v>
      </c>
      <c r="E21" s="152"/>
      <c r="F21" s="152"/>
      <c r="G21" s="152"/>
      <c r="H21" s="178">
        <v>74.958904109589042</v>
      </c>
      <c r="I21" s="141">
        <f t="shared" si="0"/>
        <v>10.758693361433075</v>
      </c>
    </row>
    <row r="22" spans="1:9" ht="16.5">
      <c r="A22" s="140">
        <f t="shared" si="1"/>
        <v>1</v>
      </c>
      <c r="B22" s="140">
        <f t="shared" si="2"/>
        <v>75.945205479452056</v>
      </c>
      <c r="C22" s="171" t="s">
        <v>41</v>
      </c>
      <c r="D22" s="172" t="s">
        <v>49</v>
      </c>
      <c r="E22" s="152"/>
      <c r="F22" s="152"/>
      <c r="G22" s="152"/>
      <c r="H22" s="178">
        <v>75.945205479452056</v>
      </c>
      <c r="I22" s="141">
        <f t="shared" si="0"/>
        <v>9.7723919915700606</v>
      </c>
    </row>
    <row r="23" spans="1:9" ht="16.5">
      <c r="A23" s="140">
        <f t="shared" si="1"/>
        <v>1</v>
      </c>
      <c r="B23" s="140">
        <f t="shared" si="2"/>
        <v>75.945205479452056</v>
      </c>
      <c r="C23" s="171" t="s">
        <v>65</v>
      </c>
      <c r="D23" s="172" t="s">
        <v>78</v>
      </c>
      <c r="E23" s="152"/>
      <c r="F23" s="152"/>
      <c r="G23" s="152"/>
      <c r="H23" s="178">
        <v>75.945205479452056</v>
      </c>
      <c r="I23" s="141">
        <f t="shared" si="0"/>
        <v>9.7723919915700606</v>
      </c>
    </row>
    <row r="24" spans="1:9" ht="16.5">
      <c r="A24" s="140">
        <f t="shared" si="1"/>
        <v>1</v>
      </c>
      <c r="B24" s="140">
        <f t="shared" si="2"/>
        <v>75.945205479452056</v>
      </c>
      <c r="C24" s="171" t="s">
        <v>65</v>
      </c>
      <c r="D24" s="172" t="s">
        <v>69</v>
      </c>
      <c r="E24" s="152"/>
      <c r="F24" s="152"/>
      <c r="G24" s="152"/>
      <c r="H24" s="178">
        <v>75.945205479452056</v>
      </c>
      <c r="I24" s="141">
        <f t="shared" si="0"/>
        <v>9.7723919915700606</v>
      </c>
    </row>
    <row r="25" spans="1:9" ht="16.5">
      <c r="A25" s="140">
        <f t="shared" si="1"/>
        <v>1</v>
      </c>
      <c r="B25" s="140">
        <f t="shared" si="2"/>
        <v>75.945205479452056</v>
      </c>
      <c r="C25" s="171" t="s">
        <v>88</v>
      </c>
      <c r="D25" s="172" t="s">
        <v>103</v>
      </c>
      <c r="E25" s="152"/>
      <c r="F25" s="152"/>
      <c r="G25" s="152"/>
      <c r="H25" s="178">
        <v>75.945205479452056</v>
      </c>
      <c r="I25" s="141">
        <f t="shared" si="0"/>
        <v>9.7723919915700606</v>
      </c>
    </row>
    <row r="26" spans="1:9" ht="16.5">
      <c r="A26" s="140">
        <f t="shared" si="1"/>
        <v>1</v>
      </c>
      <c r="B26" s="140">
        <f t="shared" si="2"/>
        <v>75.945205479452056</v>
      </c>
      <c r="C26" s="171" t="s">
        <v>88</v>
      </c>
      <c r="D26" s="172" t="s">
        <v>96</v>
      </c>
      <c r="E26" s="152"/>
      <c r="F26" s="152"/>
      <c r="G26" s="152"/>
      <c r="H26" s="178">
        <v>75.945205479452056</v>
      </c>
      <c r="I26" s="141">
        <f t="shared" si="0"/>
        <v>9.7723919915700606</v>
      </c>
    </row>
    <row r="27" spans="1:9" ht="16.5">
      <c r="A27" s="140">
        <f t="shared" si="1"/>
        <v>1</v>
      </c>
      <c r="B27" s="140">
        <f t="shared" si="2"/>
        <v>75.945205479452056</v>
      </c>
      <c r="C27" s="171" t="s">
        <v>88</v>
      </c>
      <c r="D27" s="172" t="s">
        <v>239</v>
      </c>
      <c r="E27" s="152"/>
      <c r="F27" s="152"/>
      <c r="G27" s="152"/>
      <c r="H27" s="178">
        <v>75.945205479452056</v>
      </c>
      <c r="I27" s="141">
        <f t="shared" si="0"/>
        <v>9.7723919915700606</v>
      </c>
    </row>
    <row r="28" spans="1:9" ht="16.5">
      <c r="A28" s="140">
        <f t="shared" si="1"/>
        <v>1</v>
      </c>
      <c r="B28" s="140">
        <f t="shared" si="2"/>
        <v>76.93150684931507</v>
      </c>
      <c r="C28" s="171" t="s">
        <v>41</v>
      </c>
      <c r="D28" s="172" t="s">
        <v>44</v>
      </c>
      <c r="E28" s="152"/>
      <c r="F28" s="152"/>
      <c r="G28" s="152"/>
      <c r="H28" s="178">
        <v>76.93150684931507</v>
      </c>
      <c r="I28" s="141">
        <f t="shared" si="0"/>
        <v>8.7860906217070465</v>
      </c>
    </row>
    <row r="29" spans="1:9" ht="16.5">
      <c r="A29" s="140">
        <f t="shared" si="1"/>
        <v>1</v>
      </c>
      <c r="B29" s="140">
        <f t="shared" si="2"/>
        <v>76.93150684931507</v>
      </c>
      <c r="C29" s="171" t="s">
        <v>41</v>
      </c>
      <c r="D29" s="172" t="s">
        <v>345</v>
      </c>
      <c r="E29" s="152"/>
      <c r="F29" s="152"/>
      <c r="G29" s="152"/>
      <c r="H29" s="178">
        <v>76.93150684931507</v>
      </c>
      <c r="I29" s="141">
        <f t="shared" si="0"/>
        <v>8.7860906217070465</v>
      </c>
    </row>
    <row r="30" spans="1:9" ht="16.5">
      <c r="A30" s="140">
        <f t="shared" si="1"/>
        <v>1</v>
      </c>
      <c r="B30" s="140">
        <f t="shared" si="2"/>
        <v>76.93150684931507</v>
      </c>
      <c r="C30" s="171" t="s">
        <v>41</v>
      </c>
      <c r="D30" s="172" t="s">
        <v>168</v>
      </c>
      <c r="E30" s="152"/>
      <c r="F30" s="152"/>
      <c r="G30" s="152"/>
      <c r="H30" s="178">
        <v>76.93150684931507</v>
      </c>
      <c r="I30" s="141">
        <f t="shared" si="0"/>
        <v>8.7860906217070465</v>
      </c>
    </row>
    <row r="31" spans="1:9" ht="16.5">
      <c r="A31" s="140">
        <f t="shared" si="1"/>
        <v>1</v>
      </c>
      <c r="B31" s="140">
        <f t="shared" si="2"/>
        <v>76.93150684931507</v>
      </c>
      <c r="C31" s="171" t="s">
        <v>65</v>
      </c>
      <c r="D31" s="172" t="s">
        <v>85</v>
      </c>
      <c r="E31" s="152"/>
      <c r="F31" s="152"/>
      <c r="G31" s="152"/>
      <c r="H31" s="178">
        <v>76.93150684931507</v>
      </c>
      <c r="I31" s="141">
        <f t="shared" si="0"/>
        <v>8.7860906217070465</v>
      </c>
    </row>
    <row r="32" spans="1:9" ht="16.5">
      <c r="A32" s="140">
        <f t="shared" si="1"/>
        <v>1</v>
      </c>
      <c r="B32" s="140">
        <f t="shared" si="2"/>
        <v>76.93150684931507</v>
      </c>
      <c r="C32" s="171" t="s">
        <v>88</v>
      </c>
      <c r="D32" s="172" t="s">
        <v>93</v>
      </c>
      <c r="E32" s="152"/>
      <c r="F32" s="152"/>
      <c r="G32" s="152"/>
      <c r="H32" s="178">
        <v>76.93150684931507</v>
      </c>
      <c r="I32" s="141">
        <f t="shared" si="0"/>
        <v>8.7860906217070465</v>
      </c>
    </row>
    <row r="33" spans="1:9" ht="16.5">
      <c r="A33" s="140">
        <f t="shared" si="1"/>
        <v>1</v>
      </c>
      <c r="B33" s="140">
        <f t="shared" si="2"/>
        <v>77.917808219178085</v>
      </c>
      <c r="C33" s="171" t="s">
        <v>88</v>
      </c>
      <c r="D33" s="172" t="s">
        <v>243</v>
      </c>
      <c r="E33" s="152"/>
      <c r="F33" s="152"/>
      <c r="G33" s="152"/>
      <c r="H33" s="178">
        <v>77.917808219178085</v>
      </c>
      <c r="I33" s="141">
        <f t="shared" si="0"/>
        <v>7.7997892518440324</v>
      </c>
    </row>
    <row r="34" spans="1:9" ht="16.5">
      <c r="A34" s="140">
        <f t="shared" si="1"/>
        <v>1</v>
      </c>
      <c r="B34" s="140">
        <f t="shared" si="2"/>
        <v>78.904109589041099</v>
      </c>
      <c r="C34" s="171" t="s">
        <v>88</v>
      </c>
      <c r="D34" s="172" t="s">
        <v>246</v>
      </c>
      <c r="E34" s="152"/>
      <c r="F34" s="152"/>
      <c r="G34" s="152"/>
      <c r="H34" s="178">
        <v>78.904109589041099</v>
      </c>
      <c r="I34" s="141">
        <f t="shared" si="0"/>
        <v>6.8134878819810183</v>
      </c>
    </row>
    <row r="35" spans="1:9" ht="16.5">
      <c r="A35" s="140">
        <f t="shared" si="1"/>
        <v>1</v>
      </c>
      <c r="B35" s="140">
        <f t="shared" si="2"/>
        <v>78.904109589041099</v>
      </c>
      <c r="C35" s="171" t="s">
        <v>88</v>
      </c>
      <c r="D35" s="172" t="s">
        <v>101</v>
      </c>
      <c r="E35" s="152"/>
      <c r="F35" s="152"/>
      <c r="G35" s="152"/>
      <c r="H35" s="178">
        <v>78.904109589041099</v>
      </c>
      <c r="I35" s="141">
        <f t="shared" ref="I35:I66" si="3">IF($B$2-H35+10&gt;0,$B$2-H35+10,0)*A35</f>
        <v>6.8134878819810183</v>
      </c>
    </row>
    <row r="36" spans="1:9" ht="16.5">
      <c r="A36" s="140">
        <f t="shared" si="1"/>
        <v>1</v>
      </c>
      <c r="B36" s="140">
        <f t="shared" si="2"/>
        <v>79.890410958904113</v>
      </c>
      <c r="C36" s="171" t="s">
        <v>41</v>
      </c>
      <c r="D36" s="172" t="s">
        <v>59</v>
      </c>
      <c r="E36" s="152"/>
      <c r="F36" s="152"/>
      <c r="G36" s="152"/>
      <c r="H36" s="178">
        <v>79.890410958904113</v>
      </c>
      <c r="I36" s="141">
        <f t="shared" si="3"/>
        <v>5.8271865121180042</v>
      </c>
    </row>
    <row r="37" spans="1:9" ht="16.5">
      <c r="A37" s="140">
        <f t="shared" si="1"/>
        <v>1</v>
      </c>
      <c r="B37" s="140">
        <f t="shared" si="2"/>
        <v>79.890410958904113</v>
      </c>
      <c r="C37" s="171" t="s">
        <v>88</v>
      </c>
      <c r="D37" s="172" t="s">
        <v>228</v>
      </c>
      <c r="E37" s="152"/>
      <c r="F37" s="152"/>
      <c r="G37" s="152"/>
      <c r="H37" s="178">
        <v>79.890410958904113</v>
      </c>
      <c r="I37" s="141">
        <f t="shared" si="3"/>
        <v>5.8271865121180042</v>
      </c>
    </row>
    <row r="38" spans="1:9" ht="16.5">
      <c r="A38" s="140">
        <f t="shared" si="1"/>
        <v>1</v>
      </c>
      <c r="B38" s="140">
        <f t="shared" si="2"/>
        <v>81.863013698630141</v>
      </c>
      <c r="C38" s="171" t="s">
        <v>65</v>
      </c>
      <c r="D38" s="172" t="s">
        <v>77</v>
      </c>
      <c r="E38" s="152"/>
      <c r="F38" s="152"/>
      <c r="G38" s="152"/>
      <c r="H38" s="178">
        <v>81.863013698630141</v>
      </c>
      <c r="I38" s="141">
        <f t="shared" si="3"/>
        <v>3.854583772391976</v>
      </c>
    </row>
    <row r="39" spans="1:9" ht="16.5">
      <c r="A39" s="140">
        <f t="shared" si="1"/>
        <v>1</v>
      </c>
      <c r="B39" s="140">
        <f t="shared" si="2"/>
        <v>82.849315068493141</v>
      </c>
      <c r="C39" s="171" t="s">
        <v>65</v>
      </c>
      <c r="D39" s="172" t="s">
        <v>214</v>
      </c>
      <c r="E39" s="152"/>
      <c r="F39" s="152"/>
      <c r="G39" s="152"/>
      <c r="H39" s="178">
        <v>82.849315068493141</v>
      </c>
      <c r="I39" s="141">
        <f t="shared" si="3"/>
        <v>2.8682824025289761</v>
      </c>
    </row>
    <row r="40" spans="1:9" ht="16.5">
      <c r="A40" s="140">
        <f t="shared" si="1"/>
        <v>1</v>
      </c>
      <c r="B40" s="140">
        <f t="shared" si="2"/>
        <v>85.808219178082197</v>
      </c>
      <c r="C40" s="171" t="s">
        <v>88</v>
      </c>
      <c r="D40" s="172" t="s">
        <v>95</v>
      </c>
      <c r="E40" s="152"/>
      <c r="F40" s="152"/>
      <c r="G40" s="152"/>
      <c r="H40" s="178">
        <v>85.808219178082197</v>
      </c>
      <c r="I40" s="141">
        <f t="shared" si="3"/>
        <v>0</v>
      </c>
    </row>
    <row r="41" spans="1:9" ht="16.5">
      <c r="A41" s="140">
        <f t="shared" si="1"/>
        <v>1</v>
      </c>
      <c r="B41" s="140">
        <f t="shared" si="2"/>
        <v>96.657534246575352</v>
      </c>
      <c r="C41" s="171" t="s">
        <v>88</v>
      </c>
      <c r="D41" s="172" t="s">
        <v>229</v>
      </c>
      <c r="E41" s="152"/>
      <c r="F41" s="152"/>
      <c r="G41" s="152"/>
      <c r="H41" s="178">
        <v>96.657534246575352</v>
      </c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mergeCells count="1">
    <mergeCell ref="C1:I1"/>
  </mergeCells>
  <phoneticPr fontId="2" type="noConversion"/>
  <conditionalFormatting sqref="C42:C94">
    <cfRule type="expression" dxfId="295" priority="20">
      <formula>AND(XEG42=0,XEH42&lt;&gt;"")</formula>
    </cfRule>
  </conditionalFormatting>
  <conditionalFormatting sqref="B3:B102">
    <cfRule type="expression" dxfId="294" priority="19">
      <formula>AND(XEI3=0,XEJ3&lt;&gt;"")</formula>
    </cfRule>
  </conditionalFormatting>
  <conditionalFormatting sqref="E42:I94 I95:I102 E3:G41 I3:I41">
    <cfRule type="cellIs" dxfId="293" priority="17" operator="lessThan">
      <formula>#REF!</formula>
    </cfRule>
    <cfRule type="cellIs" dxfId="292" priority="18" operator="equal">
      <formula>#REF!</formula>
    </cfRule>
  </conditionalFormatting>
  <conditionalFormatting sqref="C42">
    <cfRule type="expression" dxfId="291" priority="16">
      <formula>AND(XEG42=0,XEH42&lt;&gt;"")</formula>
    </cfRule>
  </conditionalFormatting>
  <conditionalFormatting sqref="A3:A102">
    <cfRule type="expression" dxfId="290" priority="15">
      <formula>AND(XEG3=0,XEH3&lt;&gt;"")</formula>
    </cfRule>
  </conditionalFormatting>
  <conditionalFormatting sqref="E42:H72 E3:G41">
    <cfRule type="cellIs" dxfId="289" priority="13" operator="lessThan">
      <formula>#REF!</formula>
    </cfRule>
    <cfRule type="cellIs" dxfId="288" priority="14" operator="equal">
      <formula>#REF!</formula>
    </cfRule>
  </conditionalFormatting>
  <conditionalFormatting sqref="C42:C72">
    <cfRule type="expression" dxfId="287" priority="12">
      <formula>AND(XEF42=0,XEG42&lt;&gt;"")</formula>
    </cfRule>
  </conditionalFormatting>
  <conditionalFormatting sqref="C42:C72">
    <cfRule type="expression" dxfId="286" priority="11">
      <formula>AND(XEF42=0,XEG42&lt;&gt;"")</formula>
    </cfRule>
  </conditionalFormatting>
  <conditionalFormatting sqref="E3:G41">
    <cfRule type="cellIs" dxfId="285" priority="8" operator="lessThan">
      <formula>#REF!</formula>
    </cfRule>
    <cfRule type="cellIs" dxfId="284" priority="9" operator="equal">
      <formula>#REF!</formula>
    </cfRule>
  </conditionalFormatting>
  <conditionalFormatting sqref="C42:C43">
    <cfRule type="expression" dxfId="283" priority="7">
      <formula>AND(XEH42=0,XEI42&lt;&gt;"")</formula>
    </cfRule>
  </conditionalFormatting>
  <conditionalFormatting sqref="E42:H43 E3:G41">
    <cfRule type="cellIs" dxfId="282" priority="5" operator="lessThan">
      <formula>#REF!</formula>
    </cfRule>
    <cfRule type="cellIs" dxfId="281" priority="6" operator="equal">
      <formula>#REF!</formula>
    </cfRule>
  </conditionalFormatting>
  <conditionalFormatting sqref="E3:G41">
    <cfRule type="cellIs" dxfId="280" priority="2" operator="lessThan">
      <formula>#REF!</formula>
    </cfRule>
    <cfRule type="cellIs" dxfId="279" priority="3" operator="equal">
      <formula>#REF!</formula>
    </cfRule>
  </conditionalFormatting>
  <conditionalFormatting sqref="C3:C41">
    <cfRule type="expression" dxfId="278" priority="1">
      <formula>AND(XFD3=0,A3&lt;&gt;"")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01"/>
  <sheetViews>
    <sheetView workbookViewId="0">
      <pane ySplit="1" topLeftCell="A2" activePane="bottomLeft" state="frozen"/>
      <selection activeCell="G3" sqref="G3"/>
      <selection pane="bottomLeft" activeCell="H2" sqref="H2:H2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338</v>
      </c>
    </row>
    <row r="2" spans="1:11">
      <c r="A2" s="151"/>
      <c r="B2" s="29" t="s">
        <v>114</v>
      </c>
      <c r="C2" s="12" t="s">
        <v>132</v>
      </c>
      <c r="D2" s="13">
        <v>83</v>
      </c>
      <c r="E2" s="13">
        <v>76</v>
      </c>
      <c r="F2" s="13">
        <v>79</v>
      </c>
      <c r="G2" s="13">
        <v>71</v>
      </c>
      <c r="H2">
        <f>G2/73*72</f>
        <v>70.027397260273972</v>
      </c>
    </row>
    <row r="3" spans="1:11">
      <c r="A3" s="151"/>
      <c r="B3" s="29" t="s">
        <v>127</v>
      </c>
      <c r="C3" s="12" t="s">
        <v>134</v>
      </c>
      <c r="D3" s="13">
        <v>80</v>
      </c>
      <c r="E3" s="13">
        <v>78</v>
      </c>
      <c r="F3" s="13">
        <v>73</v>
      </c>
      <c r="G3" s="13">
        <v>72</v>
      </c>
      <c r="H3">
        <f t="shared" ref="H3:H26" si="0">G3/73*72</f>
        <v>71.013698630136986</v>
      </c>
    </row>
    <row r="4" spans="1:11">
      <c r="A4" s="148"/>
      <c r="B4" s="29" t="s">
        <v>127</v>
      </c>
      <c r="C4" s="12" t="s">
        <v>358</v>
      </c>
      <c r="D4" s="13">
        <v>77</v>
      </c>
      <c r="E4" s="13">
        <v>73</v>
      </c>
      <c r="F4" s="13">
        <v>73</v>
      </c>
      <c r="G4" s="13">
        <v>73</v>
      </c>
      <c r="H4">
        <f t="shared" si="0"/>
        <v>72</v>
      </c>
    </row>
    <row r="5" spans="1:11">
      <c r="A5" s="151"/>
      <c r="B5" s="29" t="s">
        <v>127</v>
      </c>
      <c r="C5" s="12" t="s">
        <v>144</v>
      </c>
      <c r="D5" s="13">
        <v>80</v>
      </c>
      <c r="E5" s="13">
        <v>73</v>
      </c>
      <c r="F5" s="13">
        <v>73</v>
      </c>
      <c r="G5" s="13">
        <v>75</v>
      </c>
      <c r="H5">
        <f t="shared" si="0"/>
        <v>73.972602739726028</v>
      </c>
    </row>
    <row r="6" spans="1:11">
      <c r="A6" s="151"/>
      <c r="B6" s="29" t="s">
        <v>148</v>
      </c>
      <c r="C6" s="12" t="s">
        <v>155</v>
      </c>
      <c r="D6" s="13">
        <v>83</v>
      </c>
      <c r="E6" s="13">
        <v>80</v>
      </c>
      <c r="F6" s="13">
        <v>84</v>
      </c>
      <c r="G6" s="13">
        <v>75</v>
      </c>
      <c r="H6">
        <f t="shared" si="0"/>
        <v>73.972602739726028</v>
      </c>
    </row>
    <row r="7" spans="1:11">
      <c r="A7" s="151"/>
      <c r="B7" s="29" t="s">
        <v>114</v>
      </c>
      <c r="C7" s="12" t="s">
        <v>128</v>
      </c>
      <c r="D7" s="13">
        <v>78</v>
      </c>
      <c r="E7" s="13">
        <v>82</v>
      </c>
      <c r="F7" s="13">
        <v>76</v>
      </c>
      <c r="G7" s="13">
        <v>77</v>
      </c>
      <c r="H7">
        <f t="shared" si="0"/>
        <v>75.945205479452056</v>
      </c>
    </row>
    <row r="8" spans="1:11">
      <c r="A8" s="151"/>
      <c r="B8" s="29" t="s">
        <v>127</v>
      </c>
      <c r="C8" s="12" t="s">
        <v>136</v>
      </c>
      <c r="D8" s="13">
        <v>76</v>
      </c>
      <c r="E8" s="13">
        <v>75</v>
      </c>
      <c r="F8" s="13">
        <v>72</v>
      </c>
      <c r="G8" s="13">
        <v>77</v>
      </c>
      <c r="H8">
        <f t="shared" si="0"/>
        <v>75.945205479452056</v>
      </c>
    </row>
    <row r="9" spans="1:11">
      <c r="A9" s="151"/>
      <c r="B9" s="29" t="s">
        <v>127</v>
      </c>
      <c r="C9" s="12" t="s">
        <v>362</v>
      </c>
      <c r="D9" s="13">
        <v>83</v>
      </c>
      <c r="E9" s="13">
        <v>78</v>
      </c>
      <c r="F9" s="13">
        <v>80</v>
      </c>
      <c r="G9" s="13">
        <v>77</v>
      </c>
      <c r="H9">
        <f t="shared" si="0"/>
        <v>75.945205479452056</v>
      </c>
    </row>
    <row r="10" spans="1:11">
      <c r="A10" s="151"/>
      <c r="B10" s="29" t="s">
        <v>148</v>
      </c>
      <c r="C10" s="12" t="s">
        <v>156</v>
      </c>
      <c r="D10" s="13">
        <v>81</v>
      </c>
      <c r="E10" s="13">
        <v>75</v>
      </c>
      <c r="F10" s="13">
        <v>75</v>
      </c>
      <c r="G10" s="13">
        <v>77</v>
      </c>
      <c r="H10">
        <f t="shared" si="0"/>
        <v>75.945205479452056</v>
      </c>
    </row>
    <row r="11" spans="1:11">
      <c r="A11" s="148"/>
      <c r="B11" s="29" t="s">
        <v>114</v>
      </c>
      <c r="C11" s="12" t="s">
        <v>115</v>
      </c>
      <c r="D11" s="13">
        <v>79</v>
      </c>
      <c r="E11" s="13">
        <v>77</v>
      </c>
      <c r="F11" s="13">
        <v>73</v>
      </c>
      <c r="G11" s="13">
        <v>78</v>
      </c>
      <c r="H11">
        <f t="shared" si="0"/>
        <v>76.93150684931507</v>
      </c>
    </row>
    <row r="12" spans="1:11">
      <c r="A12" s="151"/>
      <c r="B12" s="29" t="s">
        <v>127</v>
      </c>
      <c r="C12" s="12" t="s">
        <v>360</v>
      </c>
      <c r="D12" s="13">
        <v>74</v>
      </c>
      <c r="E12" s="13">
        <v>80</v>
      </c>
      <c r="F12" s="13">
        <v>77</v>
      </c>
      <c r="G12" s="13">
        <v>78</v>
      </c>
      <c r="H12">
        <f t="shared" si="0"/>
        <v>76.93150684931507</v>
      </c>
    </row>
    <row r="13" spans="1:11">
      <c r="A13" s="151"/>
      <c r="B13" s="29" t="s">
        <v>127</v>
      </c>
      <c r="C13" s="12" t="s">
        <v>137</v>
      </c>
      <c r="D13" s="13">
        <v>77</v>
      </c>
      <c r="E13" s="13">
        <v>82</v>
      </c>
      <c r="F13" s="13">
        <v>74</v>
      </c>
      <c r="G13" s="13">
        <v>78</v>
      </c>
      <c r="H13">
        <f t="shared" si="0"/>
        <v>76.93150684931507</v>
      </c>
    </row>
    <row r="14" spans="1:11">
      <c r="A14" s="151"/>
      <c r="B14" s="29" t="s">
        <v>148</v>
      </c>
      <c r="C14" s="12" t="s">
        <v>166</v>
      </c>
      <c r="D14" s="13">
        <v>82</v>
      </c>
      <c r="E14" s="13">
        <v>79</v>
      </c>
      <c r="F14" s="13">
        <v>82</v>
      </c>
      <c r="G14" s="13">
        <v>78</v>
      </c>
      <c r="H14">
        <f t="shared" si="0"/>
        <v>76.93150684931507</v>
      </c>
    </row>
    <row r="15" spans="1:11">
      <c r="A15" s="151"/>
      <c r="B15" s="29" t="s">
        <v>148</v>
      </c>
      <c r="C15" s="12" t="s">
        <v>366</v>
      </c>
      <c r="D15" s="13">
        <v>82</v>
      </c>
      <c r="E15" s="13">
        <v>83</v>
      </c>
      <c r="F15" s="13">
        <v>80</v>
      </c>
      <c r="G15" s="13">
        <v>78</v>
      </c>
      <c r="H15">
        <f t="shared" si="0"/>
        <v>76.93150684931507</v>
      </c>
    </row>
    <row r="16" spans="1:11">
      <c r="A16" s="151"/>
      <c r="B16" s="29" t="s">
        <v>127</v>
      </c>
      <c r="C16" s="12" t="s">
        <v>141</v>
      </c>
      <c r="D16" s="13">
        <v>79</v>
      </c>
      <c r="E16" s="13">
        <v>80</v>
      </c>
      <c r="F16" s="13">
        <v>84</v>
      </c>
      <c r="G16" s="13">
        <v>79</v>
      </c>
      <c r="H16">
        <f t="shared" si="0"/>
        <v>77.917808219178085</v>
      </c>
    </row>
    <row r="17" spans="1:8">
      <c r="A17" s="151"/>
      <c r="B17" s="29" t="s">
        <v>148</v>
      </c>
      <c r="C17" s="12" t="s">
        <v>365</v>
      </c>
      <c r="D17" s="13">
        <v>81</v>
      </c>
      <c r="E17" s="13">
        <v>83</v>
      </c>
      <c r="F17" s="13">
        <v>93</v>
      </c>
      <c r="G17" s="13">
        <v>79</v>
      </c>
      <c r="H17">
        <f t="shared" si="0"/>
        <v>77.917808219178085</v>
      </c>
    </row>
    <row r="18" spans="1:8">
      <c r="A18" s="151"/>
      <c r="B18" s="29" t="s">
        <v>114</v>
      </c>
      <c r="C18" s="12" t="s">
        <v>118</v>
      </c>
      <c r="D18" s="13">
        <v>82</v>
      </c>
      <c r="E18" s="13">
        <v>83</v>
      </c>
      <c r="F18" s="13">
        <v>73</v>
      </c>
      <c r="G18" s="13">
        <v>80</v>
      </c>
      <c r="H18">
        <f t="shared" si="0"/>
        <v>78.904109589041099</v>
      </c>
    </row>
    <row r="19" spans="1:8">
      <c r="A19" s="151"/>
      <c r="B19" s="29" t="s">
        <v>114</v>
      </c>
      <c r="C19" s="12" t="s">
        <v>122</v>
      </c>
      <c r="D19" s="13">
        <v>82</v>
      </c>
      <c r="E19" s="13">
        <v>83</v>
      </c>
      <c r="F19" s="13">
        <v>79</v>
      </c>
      <c r="G19" s="13">
        <v>80</v>
      </c>
      <c r="H19">
        <f t="shared" si="0"/>
        <v>78.904109589041099</v>
      </c>
    </row>
    <row r="20" spans="1:8">
      <c r="A20" s="151"/>
      <c r="B20" s="29" t="s">
        <v>148</v>
      </c>
      <c r="C20" s="12" t="s">
        <v>159</v>
      </c>
      <c r="D20" s="13">
        <v>81</v>
      </c>
      <c r="E20" s="13">
        <v>80</v>
      </c>
      <c r="F20" s="13">
        <v>82</v>
      </c>
      <c r="G20" s="13">
        <v>80</v>
      </c>
      <c r="H20">
        <f t="shared" si="0"/>
        <v>78.904109589041099</v>
      </c>
    </row>
    <row r="21" spans="1:8">
      <c r="A21" s="151"/>
      <c r="B21" s="29" t="s">
        <v>148</v>
      </c>
      <c r="C21" s="12" t="s">
        <v>158</v>
      </c>
      <c r="D21" s="13">
        <v>80</v>
      </c>
      <c r="E21" s="13">
        <v>87</v>
      </c>
      <c r="F21" s="13">
        <v>82</v>
      </c>
      <c r="G21" s="13">
        <v>80</v>
      </c>
      <c r="H21">
        <f t="shared" si="0"/>
        <v>78.904109589041099</v>
      </c>
    </row>
    <row r="22" spans="1:8">
      <c r="A22" s="151"/>
      <c r="B22" s="29" t="s">
        <v>127</v>
      </c>
      <c r="C22" s="12" t="s">
        <v>359</v>
      </c>
      <c r="D22" s="13">
        <v>76</v>
      </c>
      <c r="E22" s="13">
        <v>76</v>
      </c>
      <c r="F22" s="13">
        <v>74</v>
      </c>
      <c r="G22" s="13">
        <v>81</v>
      </c>
      <c r="H22">
        <f t="shared" si="0"/>
        <v>79.890410958904113</v>
      </c>
    </row>
    <row r="23" spans="1:8">
      <c r="A23" s="151"/>
      <c r="B23" s="29" t="s">
        <v>148</v>
      </c>
      <c r="C23" s="12" t="s">
        <v>153</v>
      </c>
      <c r="D23" s="13">
        <v>76</v>
      </c>
      <c r="E23" s="13">
        <v>77</v>
      </c>
      <c r="F23" s="13">
        <v>80</v>
      </c>
      <c r="G23" s="13">
        <v>82</v>
      </c>
      <c r="H23">
        <f t="shared" si="0"/>
        <v>80.876712328767127</v>
      </c>
    </row>
    <row r="24" spans="1:8">
      <c r="A24" s="151"/>
      <c r="B24" s="29" t="s">
        <v>148</v>
      </c>
      <c r="C24" s="12" t="s">
        <v>162</v>
      </c>
      <c r="D24" s="13">
        <v>84</v>
      </c>
      <c r="E24" s="13">
        <v>81</v>
      </c>
      <c r="F24" s="13">
        <v>79</v>
      </c>
      <c r="G24" s="13">
        <v>82</v>
      </c>
      <c r="H24">
        <f t="shared" si="0"/>
        <v>80.876712328767127</v>
      </c>
    </row>
    <row r="25" spans="1:8">
      <c r="A25" s="151"/>
      <c r="B25" s="29" t="s">
        <v>127</v>
      </c>
      <c r="C25" s="12" t="s">
        <v>361</v>
      </c>
      <c r="D25" s="13">
        <v>81</v>
      </c>
      <c r="E25" s="13">
        <v>76</v>
      </c>
      <c r="F25" s="13">
        <v>81</v>
      </c>
      <c r="G25" s="13">
        <v>83</v>
      </c>
      <c r="H25">
        <f t="shared" si="0"/>
        <v>81.863013698630141</v>
      </c>
    </row>
    <row r="26" spans="1:8">
      <c r="A26" s="151"/>
      <c r="B26" s="29" t="s">
        <v>148</v>
      </c>
      <c r="C26" s="12" t="s">
        <v>261</v>
      </c>
      <c r="D26" s="13">
        <v>87</v>
      </c>
      <c r="E26" s="13">
        <v>82</v>
      </c>
      <c r="F26" s="13">
        <v>88</v>
      </c>
      <c r="G26" s="13">
        <v>89</v>
      </c>
      <c r="H26">
        <f t="shared" si="0"/>
        <v>87.780821917808225</v>
      </c>
    </row>
    <row r="27" spans="1:8">
      <c r="A27" s="151"/>
      <c r="B27" s="149"/>
      <c r="C27" s="150"/>
      <c r="D27" s="152"/>
      <c r="E27" s="152"/>
      <c r="F27" s="152"/>
      <c r="G27" s="152"/>
    </row>
    <row r="28" spans="1:8">
      <c r="A28" s="151"/>
      <c r="B28" s="149"/>
      <c r="C28" s="150"/>
      <c r="D28" s="152"/>
      <c r="E28" s="152"/>
      <c r="F28" s="152"/>
      <c r="G28" s="152"/>
    </row>
    <row r="29" spans="1:8">
      <c r="A29" s="151"/>
      <c r="B29" s="149"/>
      <c r="C29" s="150"/>
      <c r="D29" s="152"/>
      <c r="E29" s="152"/>
      <c r="F29" s="152"/>
      <c r="G29" s="152"/>
    </row>
    <row r="30" spans="1:8">
      <c r="A30" s="151"/>
      <c r="B30" s="149"/>
      <c r="C30" s="150"/>
      <c r="D30" s="152"/>
      <c r="E30" s="152"/>
      <c r="F30" s="152"/>
      <c r="G30" s="152"/>
    </row>
    <row r="31" spans="1:8">
      <c r="A31" s="151"/>
      <c r="B31" s="149"/>
      <c r="C31" s="150"/>
      <c r="D31" s="152"/>
      <c r="E31" s="152"/>
      <c r="F31" s="152"/>
      <c r="G31" s="152"/>
    </row>
    <row r="32" spans="1:8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27:B101">
    <cfRule type="expression" dxfId="277" priority="13">
      <formula>AND(XEB27=0,XEC27&lt;&gt;"")</formula>
    </cfRule>
  </conditionalFormatting>
  <conditionalFormatting sqref="A2:A101">
    <cfRule type="expression" dxfId="276" priority="12">
      <formula>AND(XEB2=0,XEC2&lt;&gt;"")</formula>
    </cfRule>
  </conditionalFormatting>
  <conditionalFormatting sqref="D27:G101">
    <cfRule type="cellIs" dxfId="275" priority="10" operator="lessThan">
      <formula>#REF!</formula>
    </cfRule>
    <cfRule type="cellIs" dxfId="274" priority="11" operator="equal">
      <formula>#REF!</formula>
    </cfRule>
  </conditionalFormatting>
  <conditionalFormatting sqref="B2:B26">
    <cfRule type="expression" dxfId="273" priority="3">
      <formula>AND(XFC2=0,XFD2&lt;&gt;"")</formula>
    </cfRule>
  </conditionalFormatting>
  <conditionalFormatting sqref="D2:G26">
    <cfRule type="cellIs" dxfId="272" priority="1" operator="lessThan">
      <formula>$AD$4</formula>
    </cfRule>
    <cfRule type="cellIs" dxfId="271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9" t="str">
        <f>LEFT(資格賽成績!A1,22)</f>
        <v>中華民國106年渣打全國業餘高爾夫春季排名賽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1" ht="20.25" thickBot="1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"/>
      <c r="I2" s="1"/>
      <c r="J2" s="211">
        <v>1</v>
      </c>
      <c r="K2" s="211"/>
      <c r="L2" s="211"/>
      <c r="M2" s="211"/>
      <c r="N2" s="211"/>
      <c r="O2" s="211"/>
      <c r="P2" s="211"/>
      <c r="Q2" s="211"/>
      <c r="R2" s="211"/>
      <c r="S2" s="2"/>
      <c r="T2" s="3"/>
      <c r="U2" s="3"/>
      <c r="V2" s="3"/>
      <c r="W2" s="3"/>
      <c r="X2" s="3"/>
      <c r="Y2" s="3"/>
      <c r="Z2" s="212">
        <f>資格賽成績!X2+J2</f>
        <v>42822</v>
      </c>
      <c r="AA2" s="212"/>
      <c r="AB2" s="212"/>
      <c r="AC2" s="212"/>
      <c r="AD2" s="212"/>
      <c r="AE2" s="212"/>
    </row>
    <row r="3" spans="1:31" ht="17.25" thickTop="1">
      <c r="A3" s="213" t="s">
        <v>7</v>
      </c>
      <c r="B3" s="215" t="s">
        <v>8</v>
      </c>
      <c r="C3" s="215" t="s">
        <v>0</v>
      </c>
      <c r="D3" s="203" t="s">
        <v>9</v>
      </c>
      <c r="E3" s="203" t="s">
        <v>10</v>
      </c>
      <c r="F3" s="203" t="s">
        <v>1</v>
      </c>
      <c r="G3" s="203" t="s">
        <v>2</v>
      </c>
      <c r="H3" s="205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07" t="s">
        <v>12</v>
      </c>
    </row>
    <row r="4" spans="1:31" ht="17.25" thickBot="1">
      <c r="A4" s="214"/>
      <c r="B4" s="216"/>
      <c r="C4" s="216"/>
      <c r="D4" s="204"/>
      <c r="E4" s="204"/>
      <c r="F4" s="204"/>
      <c r="G4" s="204"/>
      <c r="H4" s="206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08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505" priority="64" operator="lessThan">
      <formula>0</formula>
    </cfRule>
    <cfRule type="cellIs" dxfId="504" priority="65" operator="equal">
      <formula>0</formula>
    </cfRule>
  </conditionalFormatting>
  <conditionalFormatting sqref="B5:B123">
    <cfRule type="expression" dxfId="503" priority="51">
      <formula>AND(XFC5=0,XFD5&lt;&gt;"")</formula>
    </cfRule>
  </conditionalFormatting>
  <conditionalFormatting sqref="A5:A123">
    <cfRule type="expression" dxfId="502" priority="50">
      <formula>AND(XFC5=0,XFD5&lt;&gt;"")</formula>
    </cfRule>
  </conditionalFormatting>
  <conditionalFormatting sqref="H5:H123">
    <cfRule type="cellIs" dxfId="501" priority="24" operator="lessThan">
      <formula>$AD$4*COUNTIF(D5:G5,"&gt;0")</formula>
    </cfRule>
    <cfRule type="cellIs" dxfId="500" priority="25" operator="equal">
      <formula>$AD$4*COUNTIF(D5:G5,"&gt;0")</formula>
    </cfRule>
  </conditionalFormatting>
  <conditionalFormatting sqref="J5:AA123">
    <cfRule type="cellIs" dxfId="499" priority="21" operator="equal">
      <formula>J$4-2</formula>
    </cfRule>
    <cfRule type="cellIs" dxfId="498" priority="22" operator="equal">
      <formula>J$4-1</formula>
    </cfRule>
    <cfRule type="cellIs" dxfId="497" priority="23" operator="equal">
      <formula>J$4</formula>
    </cfRule>
  </conditionalFormatting>
  <conditionalFormatting sqref="AB5:AD123">
    <cfRule type="cellIs" dxfId="496" priority="17" operator="lessThan">
      <formula>AB$4</formula>
    </cfRule>
    <cfRule type="cellIs" dxfId="495" priority="18" operator="equal">
      <formula>AB$4</formula>
    </cfRule>
  </conditionalFormatting>
  <conditionalFormatting sqref="J5:AD117">
    <cfRule type="cellIs" dxfId="494" priority="13" operator="equal">
      <formula>J$4</formula>
    </cfRule>
    <cfRule type="cellIs" dxfId="493" priority="14" operator="lessThan">
      <formula>J$4</formula>
    </cfRule>
  </conditionalFormatting>
  <conditionalFormatting sqref="J111:AD112">
    <cfRule type="cellIs" dxfId="492" priority="9" operator="equal">
      <formula>J$4</formula>
    </cfRule>
    <cfRule type="cellIs" dxfId="491" priority="10" operator="lessThan">
      <formula>J$4</formula>
    </cfRule>
  </conditionalFormatting>
  <conditionalFormatting sqref="B5:B117">
    <cfRule type="expression" dxfId="490" priority="8">
      <formula>AND(XFC5=0,XFD5&lt;&gt;"")</formula>
    </cfRule>
  </conditionalFormatting>
  <conditionalFormatting sqref="A5:A117">
    <cfRule type="expression" dxfId="489" priority="7">
      <formula>AND(XFC5=0,XFD5&lt;&gt;"")</formula>
    </cfRule>
  </conditionalFormatting>
  <conditionalFormatting sqref="H5:H117">
    <cfRule type="cellIs" dxfId="488" priority="3" operator="lessThan">
      <formula>COUNTIF(D5:G5,"&gt;0")*$AG$4</formula>
    </cfRule>
    <cfRule type="cellIs" dxfId="487" priority="4" operator="equal">
      <formula>COUNTIF(D5:G5,"&gt;0")*$AG$4</formula>
    </cfRule>
  </conditionalFormatting>
  <conditionalFormatting sqref="D5:G123">
    <cfRule type="cellIs" dxfId="486" priority="2" operator="lessThan">
      <formula>$AD$4</formula>
    </cfRule>
    <cfRule type="cellIs" dxfId="485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C3" sqref="C3:G102"/>
      <selection pane="bottomLeft" activeCell="H2" sqref="H1:H1048576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9.625" style="183" customWidth="1"/>
    <col min="9" max="9" width="7.375" style="131" customWidth="1"/>
    <col min="10" max="16384" width="9" style="128"/>
  </cols>
  <sheetData>
    <row r="1" spans="1:9" ht="16.5">
      <c r="A1" s="134" t="s">
        <v>308</v>
      </c>
      <c r="B1" s="134" t="s">
        <v>311</v>
      </c>
      <c r="C1" s="230" t="s">
        <v>318</v>
      </c>
      <c r="D1" s="230"/>
      <c r="E1" s="230"/>
      <c r="F1" s="230"/>
      <c r="G1" s="230"/>
      <c r="H1" s="230"/>
      <c r="I1" s="230"/>
    </row>
    <row r="2" spans="1:9" ht="16.5">
      <c r="A2" s="135">
        <f>SUM(A3:A102)</f>
        <v>25</v>
      </c>
      <c r="B2" s="136">
        <f>SUM(B3:B102)/A2</f>
        <v>77.286575342465753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79" t="s">
        <v>319</v>
      </c>
      <c r="I2" s="139" t="s">
        <v>315</v>
      </c>
    </row>
    <row r="3" spans="1:9" ht="16.5">
      <c r="A3" s="140">
        <f>COUNTA(D3)</f>
        <v>1</v>
      </c>
      <c r="B3" s="140">
        <f>H3</f>
        <v>70.027397260273972</v>
      </c>
      <c r="C3" s="149" t="s">
        <v>114</v>
      </c>
      <c r="D3" s="150" t="s">
        <v>132</v>
      </c>
      <c r="E3" s="133"/>
      <c r="F3" s="133"/>
      <c r="G3" s="133"/>
      <c r="H3" s="180">
        <v>70.027397260273972</v>
      </c>
      <c r="I3" s="141">
        <f t="shared" ref="I3:I34" si="0">IF($B$2-H3+10&gt;0,$B$2-H3+10,0)*A3</f>
        <v>17.259178082191781</v>
      </c>
    </row>
    <row r="4" spans="1:9" ht="16.5">
      <c r="A4" s="140">
        <f t="shared" ref="A4:A67" si="1">COUNTA(D4)</f>
        <v>1</v>
      </c>
      <c r="B4" s="140">
        <f t="shared" ref="B4:B67" si="2">H4</f>
        <v>71.013698630136986</v>
      </c>
      <c r="C4" s="149" t="s">
        <v>127</v>
      </c>
      <c r="D4" s="150" t="s">
        <v>134</v>
      </c>
      <c r="E4" s="152"/>
      <c r="F4" s="152"/>
      <c r="G4" s="152"/>
      <c r="H4" s="181">
        <v>71.013698630136986</v>
      </c>
      <c r="I4" s="141">
        <f t="shared" si="0"/>
        <v>16.272876712328767</v>
      </c>
    </row>
    <row r="5" spans="1:9" ht="16.5">
      <c r="A5" s="140">
        <f t="shared" si="1"/>
        <v>1</v>
      </c>
      <c r="B5" s="140">
        <f t="shared" si="2"/>
        <v>72</v>
      </c>
      <c r="C5" s="149" t="s">
        <v>127</v>
      </c>
      <c r="D5" s="150" t="s">
        <v>358</v>
      </c>
      <c r="E5" s="152"/>
      <c r="F5" s="152"/>
      <c r="G5" s="152"/>
      <c r="H5" s="181">
        <v>72</v>
      </c>
      <c r="I5" s="141">
        <f t="shared" si="0"/>
        <v>15.286575342465753</v>
      </c>
    </row>
    <row r="6" spans="1:9" ht="16.5">
      <c r="A6" s="140">
        <f t="shared" si="1"/>
        <v>1</v>
      </c>
      <c r="B6" s="140">
        <f t="shared" si="2"/>
        <v>73.972602739726028</v>
      </c>
      <c r="C6" s="149" t="s">
        <v>127</v>
      </c>
      <c r="D6" s="150" t="s">
        <v>144</v>
      </c>
      <c r="E6" s="152"/>
      <c r="F6" s="152"/>
      <c r="G6" s="152"/>
      <c r="H6" s="181">
        <v>73.972602739726028</v>
      </c>
      <c r="I6" s="141">
        <f t="shared" si="0"/>
        <v>13.313972602739724</v>
      </c>
    </row>
    <row r="7" spans="1:9" ht="16.5">
      <c r="A7" s="140">
        <f t="shared" si="1"/>
        <v>1</v>
      </c>
      <c r="B7" s="140">
        <f t="shared" si="2"/>
        <v>73.972602739726028</v>
      </c>
      <c r="C7" s="149" t="s">
        <v>148</v>
      </c>
      <c r="D7" s="150" t="s">
        <v>155</v>
      </c>
      <c r="E7" s="152"/>
      <c r="F7" s="152"/>
      <c r="G7" s="152"/>
      <c r="H7" s="181">
        <v>73.972602739726028</v>
      </c>
      <c r="I7" s="141">
        <f t="shared" si="0"/>
        <v>13.313972602739724</v>
      </c>
    </row>
    <row r="8" spans="1:9" ht="16.5">
      <c r="A8" s="140">
        <f t="shared" si="1"/>
        <v>1</v>
      </c>
      <c r="B8" s="140">
        <f t="shared" si="2"/>
        <v>75.945205479452056</v>
      </c>
      <c r="C8" s="149" t="s">
        <v>114</v>
      </c>
      <c r="D8" s="150" t="s">
        <v>128</v>
      </c>
      <c r="E8" s="152"/>
      <c r="F8" s="152"/>
      <c r="G8" s="152"/>
      <c r="H8" s="181">
        <v>75.945205479452056</v>
      </c>
      <c r="I8" s="141">
        <f t="shared" si="0"/>
        <v>11.341369863013696</v>
      </c>
    </row>
    <row r="9" spans="1:9" ht="16.5">
      <c r="A9" s="140">
        <f t="shared" si="1"/>
        <v>1</v>
      </c>
      <c r="B9" s="140">
        <f t="shared" si="2"/>
        <v>75.945205479452056</v>
      </c>
      <c r="C9" s="149" t="s">
        <v>127</v>
      </c>
      <c r="D9" s="150" t="s">
        <v>136</v>
      </c>
      <c r="E9" s="152"/>
      <c r="F9" s="152"/>
      <c r="G9" s="152"/>
      <c r="H9" s="181">
        <v>75.945205479452056</v>
      </c>
      <c r="I9" s="141">
        <f t="shared" si="0"/>
        <v>11.341369863013696</v>
      </c>
    </row>
    <row r="10" spans="1:9" ht="16.5">
      <c r="A10" s="140">
        <f t="shared" si="1"/>
        <v>1</v>
      </c>
      <c r="B10" s="140">
        <f t="shared" si="2"/>
        <v>75.945205479452056</v>
      </c>
      <c r="C10" s="149" t="s">
        <v>127</v>
      </c>
      <c r="D10" s="150" t="s">
        <v>362</v>
      </c>
      <c r="E10" s="152"/>
      <c r="F10" s="152"/>
      <c r="G10" s="152"/>
      <c r="H10" s="181">
        <v>75.945205479452056</v>
      </c>
      <c r="I10" s="141">
        <f t="shared" si="0"/>
        <v>11.341369863013696</v>
      </c>
    </row>
    <row r="11" spans="1:9" ht="16.5">
      <c r="A11" s="140">
        <f t="shared" si="1"/>
        <v>1</v>
      </c>
      <c r="B11" s="140">
        <f t="shared" si="2"/>
        <v>75.945205479452056</v>
      </c>
      <c r="C11" s="149" t="s">
        <v>148</v>
      </c>
      <c r="D11" s="150" t="s">
        <v>156</v>
      </c>
      <c r="E11" s="133"/>
      <c r="F11" s="133"/>
      <c r="G11" s="133"/>
      <c r="H11" s="180">
        <v>75.945205479452056</v>
      </c>
      <c r="I11" s="141">
        <f t="shared" si="0"/>
        <v>11.341369863013696</v>
      </c>
    </row>
    <row r="12" spans="1:9" ht="16.5">
      <c r="A12" s="140">
        <f t="shared" si="1"/>
        <v>1</v>
      </c>
      <c r="B12" s="140">
        <f t="shared" si="2"/>
        <v>76.93150684931507</v>
      </c>
      <c r="C12" s="149" t="s">
        <v>114</v>
      </c>
      <c r="D12" s="150" t="s">
        <v>115</v>
      </c>
      <c r="E12" s="152"/>
      <c r="F12" s="152"/>
      <c r="G12" s="152"/>
      <c r="H12" s="181">
        <v>76.93150684931507</v>
      </c>
      <c r="I12" s="141">
        <f t="shared" si="0"/>
        <v>10.355068493150682</v>
      </c>
    </row>
    <row r="13" spans="1:9" ht="16.5">
      <c r="A13" s="140">
        <f t="shared" si="1"/>
        <v>1</v>
      </c>
      <c r="B13" s="140">
        <f t="shared" si="2"/>
        <v>76.93150684931507</v>
      </c>
      <c r="C13" s="149" t="s">
        <v>127</v>
      </c>
      <c r="D13" s="150" t="s">
        <v>360</v>
      </c>
      <c r="E13" s="152"/>
      <c r="F13" s="152"/>
      <c r="G13" s="152"/>
      <c r="H13" s="181">
        <v>76.93150684931507</v>
      </c>
      <c r="I13" s="141">
        <f t="shared" si="0"/>
        <v>10.355068493150682</v>
      </c>
    </row>
    <row r="14" spans="1:9" ht="16.5">
      <c r="A14" s="140">
        <f t="shared" si="1"/>
        <v>1</v>
      </c>
      <c r="B14" s="140">
        <f t="shared" si="2"/>
        <v>76.93150684931507</v>
      </c>
      <c r="C14" s="149" t="s">
        <v>127</v>
      </c>
      <c r="D14" s="150" t="s">
        <v>137</v>
      </c>
      <c r="E14" s="152"/>
      <c r="F14" s="152"/>
      <c r="G14" s="152"/>
      <c r="H14" s="181">
        <v>76.93150684931507</v>
      </c>
      <c r="I14" s="141">
        <f t="shared" si="0"/>
        <v>10.355068493150682</v>
      </c>
    </row>
    <row r="15" spans="1:9" ht="16.5">
      <c r="A15" s="140">
        <f t="shared" si="1"/>
        <v>1</v>
      </c>
      <c r="B15" s="140">
        <f t="shared" si="2"/>
        <v>76.93150684931507</v>
      </c>
      <c r="C15" s="149" t="s">
        <v>148</v>
      </c>
      <c r="D15" s="150" t="s">
        <v>166</v>
      </c>
      <c r="E15" s="152"/>
      <c r="F15" s="152"/>
      <c r="G15" s="152"/>
      <c r="H15" s="181">
        <v>76.93150684931507</v>
      </c>
      <c r="I15" s="141">
        <f t="shared" si="0"/>
        <v>10.355068493150682</v>
      </c>
    </row>
    <row r="16" spans="1:9" ht="16.5">
      <c r="A16" s="140">
        <f t="shared" si="1"/>
        <v>1</v>
      </c>
      <c r="B16" s="140">
        <f t="shared" si="2"/>
        <v>76.93150684931507</v>
      </c>
      <c r="C16" s="149" t="s">
        <v>148</v>
      </c>
      <c r="D16" s="150" t="s">
        <v>366</v>
      </c>
      <c r="E16" s="152"/>
      <c r="F16" s="152"/>
      <c r="G16" s="152"/>
      <c r="H16" s="181">
        <v>76.93150684931507</v>
      </c>
      <c r="I16" s="141">
        <f t="shared" si="0"/>
        <v>10.355068493150682</v>
      </c>
    </row>
    <row r="17" spans="1:9" ht="16.5">
      <c r="A17" s="140">
        <f t="shared" si="1"/>
        <v>1</v>
      </c>
      <c r="B17" s="140">
        <f t="shared" si="2"/>
        <v>77.917808219178085</v>
      </c>
      <c r="C17" s="149" t="s">
        <v>127</v>
      </c>
      <c r="D17" s="150" t="s">
        <v>141</v>
      </c>
      <c r="E17" s="152"/>
      <c r="F17" s="152"/>
      <c r="G17" s="152"/>
      <c r="H17" s="181">
        <v>77.917808219178085</v>
      </c>
      <c r="I17" s="141">
        <f t="shared" si="0"/>
        <v>9.3687671232876681</v>
      </c>
    </row>
    <row r="18" spans="1:9" ht="16.5">
      <c r="A18" s="140">
        <f t="shared" si="1"/>
        <v>1</v>
      </c>
      <c r="B18" s="140">
        <f t="shared" si="2"/>
        <v>77.917808219178085</v>
      </c>
      <c r="C18" s="149" t="s">
        <v>148</v>
      </c>
      <c r="D18" s="150" t="s">
        <v>365</v>
      </c>
      <c r="E18" s="152"/>
      <c r="F18" s="152"/>
      <c r="G18" s="152"/>
      <c r="H18" s="181">
        <v>77.917808219178085</v>
      </c>
      <c r="I18" s="141">
        <f t="shared" si="0"/>
        <v>9.3687671232876681</v>
      </c>
    </row>
    <row r="19" spans="1:9" ht="16.5">
      <c r="A19" s="140">
        <f t="shared" si="1"/>
        <v>1</v>
      </c>
      <c r="B19" s="140">
        <f t="shared" si="2"/>
        <v>78.904109589041099</v>
      </c>
      <c r="C19" s="149" t="s">
        <v>114</v>
      </c>
      <c r="D19" s="150" t="s">
        <v>118</v>
      </c>
      <c r="E19" s="152"/>
      <c r="F19" s="152"/>
      <c r="G19" s="152"/>
      <c r="H19" s="181">
        <v>78.904109589041099</v>
      </c>
      <c r="I19" s="141">
        <f t="shared" si="0"/>
        <v>8.3824657534246541</v>
      </c>
    </row>
    <row r="20" spans="1:9" ht="16.5">
      <c r="A20" s="140">
        <f t="shared" si="1"/>
        <v>1</v>
      </c>
      <c r="B20" s="140">
        <f t="shared" si="2"/>
        <v>78.904109589041099</v>
      </c>
      <c r="C20" s="149" t="s">
        <v>114</v>
      </c>
      <c r="D20" s="150" t="s">
        <v>122</v>
      </c>
      <c r="E20" s="152"/>
      <c r="F20" s="152"/>
      <c r="G20" s="152"/>
      <c r="H20" s="181">
        <v>78.904109589041099</v>
      </c>
      <c r="I20" s="141">
        <f t="shared" si="0"/>
        <v>8.3824657534246541</v>
      </c>
    </row>
    <row r="21" spans="1:9" ht="16.5">
      <c r="A21" s="140">
        <f t="shared" si="1"/>
        <v>1</v>
      </c>
      <c r="B21" s="140">
        <f t="shared" si="2"/>
        <v>78.904109589041099</v>
      </c>
      <c r="C21" s="149" t="s">
        <v>148</v>
      </c>
      <c r="D21" s="150" t="s">
        <v>159</v>
      </c>
      <c r="E21" s="152"/>
      <c r="F21" s="152"/>
      <c r="G21" s="152"/>
      <c r="H21" s="181">
        <v>78.904109589041099</v>
      </c>
      <c r="I21" s="141">
        <f t="shared" si="0"/>
        <v>8.3824657534246541</v>
      </c>
    </row>
    <row r="22" spans="1:9" ht="16.5">
      <c r="A22" s="140">
        <f t="shared" si="1"/>
        <v>1</v>
      </c>
      <c r="B22" s="140">
        <f t="shared" si="2"/>
        <v>78.904109589041099</v>
      </c>
      <c r="C22" s="149" t="s">
        <v>148</v>
      </c>
      <c r="D22" s="150" t="s">
        <v>158</v>
      </c>
      <c r="E22" s="152"/>
      <c r="F22" s="152"/>
      <c r="G22" s="152"/>
      <c r="H22" s="181">
        <v>78.904109589041099</v>
      </c>
      <c r="I22" s="141">
        <f t="shared" si="0"/>
        <v>8.3824657534246541</v>
      </c>
    </row>
    <row r="23" spans="1:9" ht="16.5">
      <c r="A23" s="140">
        <f t="shared" si="1"/>
        <v>1</v>
      </c>
      <c r="B23" s="140">
        <f t="shared" si="2"/>
        <v>79.890410958904113</v>
      </c>
      <c r="C23" s="149" t="s">
        <v>127</v>
      </c>
      <c r="D23" s="150" t="s">
        <v>359</v>
      </c>
      <c r="E23" s="152"/>
      <c r="F23" s="152"/>
      <c r="G23" s="152"/>
      <c r="H23" s="181">
        <v>79.890410958904113</v>
      </c>
      <c r="I23" s="141">
        <f t="shared" si="0"/>
        <v>7.39616438356164</v>
      </c>
    </row>
    <row r="24" spans="1:9" ht="16.5">
      <c r="A24" s="140">
        <f t="shared" si="1"/>
        <v>1</v>
      </c>
      <c r="B24" s="140">
        <f t="shared" si="2"/>
        <v>80.876712328767127</v>
      </c>
      <c r="C24" s="149" t="s">
        <v>148</v>
      </c>
      <c r="D24" s="150" t="s">
        <v>153</v>
      </c>
      <c r="E24" s="152"/>
      <c r="F24" s="152"/>
      <c r="G24" s="152"/>
      <c r="H24" s="181">
        <v>80.876712328767127</v>
      </c>
      <c r="I24" s="141">
        <f t="shared" si="0"/>
        <v>6.4098630136986259</v>
      </c>
    </row>
    <row r="25" spans="1:9" ht="16.5">
      <c r="A25" s="140">
        <f t="shared" si="1"/>
        <v>1</v>
      </c>
      <c r="B25" s="140">
        <f t="shared" si="2"/>
        <v>80.876712328767127</v>
      </c>
      <c r="C25" s="149" t="s">
        <v>148</v>
      </c>
      <c r="D25" s="150" t="s">
        <v>162</v>
      </c>
      <c r="E25" s="152"/>
      <c r="F25" s="152"/>
      <c r="G25" s="152"/>
      <c r="H25" s="181">
        <v>80.876712328767127</v>
      </c>
      <c r="I25" s="141">
        <f t="shared" si="0"/>
        <v>6.4098630136986259</v>
      </c>
    </row>
    <row r="26" spans="1:9" ht="16.5">
      <c r="A26" s="140">
        <f t="shared" si="1"/>
        <v>1</v>
      </c>
      <c r="B26" s="140">
        <f t="shared" si="2"/>
        <v>81.863013698630141</v>
      </c>
      <c r="C26" s="149" t="s">
        <v>127</v>
      </c>
      <c r="D26" s="150" t="s">
        <v>361</v>
      </c>
      <c r="E26" s="152"/>
      <c r="F26" s="152"/>
      <c r="G26" s="152"/>
      <c r="H26" s="181">
        <v>81.863013698630141</v>
      </c>
      <c r="I26" s="141">
        <f t="shared" si="0"/>
        <v>5.4235616438356118</v>
      </c>
    </row>
    <row r="27" spans="1:9" ht="16.5">
      <c r="A27" s="140">
        <f t="shared" si="1"/>
        <v>1</v>
      </c>
      <c r="B27" s="140">
        <f t="shared" si="2"/>
        <v>87.780821917808225</v>
      </c>
      <c r="C27" s="149" t="s">
        <v>148</v>
      </c>
      <c r="D27" s="150" t="s">
        <v>261</v>
      </c>
      <c r="E27" s="152"/>
      <c r="F27" s="152"/>
      <c r="G27" s="152"/>
      <c r="H27" s="181">
        <v>87.780821917808225</v>
      </c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81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81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81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81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81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81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81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81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81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81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81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81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81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81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80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81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80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80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80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80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80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80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80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80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80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80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80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80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80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80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80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80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80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80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80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80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80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80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80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80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80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80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80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80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80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80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80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80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80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80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80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80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80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80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80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80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80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80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80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80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80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80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80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80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80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80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80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82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82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82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82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82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82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82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82"/>
      <c r="I102" s="141">
        <f t="shared" si="7"/>
        <v>0</v>
      </c>
    </row>
  </sheetData>
  <mergeCells count="1">
    <mergeCell ref="C1:I1"/>
  </mergeCells>
  <phoneticPr fontId="2" type="noConversion"/>
  <conditionalFormatting sqref="C3:C94">
    <cfRule type="expression" dxfId="270" priority="19">
      <formula>AND(XEG3=0,XEH3&lt;&gt;"")</formula>
    </cfRule>
  </conditionalFormatting>
  <conditionalFormatting sqref="B3:B102">
    <cfRule type="expression" dxfId="269" priority="18">
      <formula>AND(XEI3=0,XEJ3&lt;&gt;"")</formula>
    </cfRule>
  </conditionalFormatting>
  <conditionalFormatting sqref="E3:I94 I95:I102">
    <cfRule type="cellIs" dxfId="268" priority="16" operator="lessThan">
      <formula>#REF!</formula>
    </cfRule>
    <cfRule type="cellIs" dxfId="267" priority="17" operator="equal">
      <formula>#REF!</formula>
    </cfRule>
  </conditionalFormatting>
  <conditionalFormatting sqref="C3:C42">
    <cfRule type="expression" dxfId="266" priority="15">
      <formula>AND(XEG3=0,XEH3&lt;&gt;"")</formula>
    </cfRule>
  </conditionalFormatting>
  <conditionalFormatting sqref="A3:A102">
    <cfRule type="expression" dxfId="265" priority="14">
      <formula>AND(XEG3=0,XEH3&lt;&gt;"")</formula>
    </cfRule>
  </conditionalFormatting>
  <conditionalFormatting sqref="E3:H72">
    <cfRule type="cellIs" dxfId="264" priority="12" operator="lessThan">
      <formula>#REF!</formula>
    </cfRule>
    <cfRule type="cellIs" dxfId="263" priority="13" operator="equal">
      <formula>#REF!</formula>
    </cfRule>
  </conditionalFormatting>
  <conditionalFormatting sqref="C3:C72">
    <cfRule type="expression" dxfId="262" priority="11">
      <formula>AND(XEF3=0,XEG3&lt;&gt;"")</formula>
    </cfRule>
  </conditionalFormatting>
  <conditionalFormatting sqref="C3:C72">
    <cfRule type="expression" dxfId="261" priority="10">
      <formula>AND(XEF3=0,XEG3&lt;&gt;"")</formula>
    </cfRule>
  </conditionalFormatting>
  <conditionalFormatting sqref="C3:C41">
    <cfRule type="expression" dxfId="260" priority="9">
      <formula>AND(XEI3=0,XEJ3&lt;&gt;"")</formula>
    </cfRule>
  </conditionalFormatting>
  <conditionalFormatting sqref="E3:H41">
    <cfRule type="cellIs" dxfId="259" priority="7" operator="lessThan">
      <formula>#REF!</formula>
    </cfRule>
    <cfRule type="cellIs" dxfId="258" priority="8" operator="equal">
      <formula>#REF!</formula>
    </cfRule>
  </conditionalFormatting>
  <conditionalFormatting sqref="C3:C43">
    <cfRule type="expression" dxfId="257" priority="6">
      <formula>AND(XEH3=0,XEI3&lt;&gt;"")</formula>
    </cfRule>
  </conditionalFormatting>
  <conditionalFormatting sqref="E3:H43">
    <cfRule type="cellIs" dxfId="256" priority="4" operator="lessThan">
      <formula>#REF!</formula>
    </cfRule>
    <cfRule type="cellIs" dxfId="255" priority="5" operator="equal">
      <formula>#REF!</formula>
    </cfRule>
  </conditionalFormatting>
  <conditionalFormatting sqref="C3:C41">
    <cfRule type="expression" dxfId="254" priority="3">
      <formula>AND(XEH3=0,XEI3&lt;&gt;"")</formula>
    </cfRule>
  </conditionalFormatting>
  <conditionalFormatting sqref="E3:H41">
    <cfRule type="cellIs" dxfId="253" priority="1" operator="lessThan">
      <formula>#REF!</formula>
    </cfRule>
    <cfRule type="cellIs" dxfId="25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02"/>
  <sheetViews>
    <sheetView workbookViewId="0">
      <selection activeCell="A2" sqref="A2:N7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>
        <v>1</v>
      </c>
      <c r="B2" s="149" t="s">
        <v>65</v>
      </c>
      <c r="C2" s="150" t="s">
        <v>75</v>
      </c>
      <c r="D2" s="133">
        <v>68</v>
      </c>
      <c r="E2" s="133">
        <v>71</v>
      </c>
      <c r="F2" s="133">
        <v>71</v>
      </c>
      <c r="G2" s="133">
        <v>73</v>
      </c>
      <c r="H2" s="152">
        <v>283</v>
      </c>
      <c r="I2" s="153"/>
      <c r="J2" s="155">
        <f>IF(ISNA(VLOOKUP($C2,大男R1績分!$F$3:$H$102,3,FALSE))," ",VLOOKUP($C2,大男R1績分!$F$3:$H$102,3,FALSE))</f>
        <v>17.410588670862623</v>
      </c>
      <c r="K2" s="155">
        <f>IF(ISNA(VLOOKUP($C2,大男R2績分!$F$3:$I$102,4,FALSE))," ",VLOOKUP($C2,大男R2績分!$F$3:$I$102,4,FALSE))</f>
        <v>12.612365790447996</v>
      </c>
      <c r="L2" s="155">
        <f>IF(ISNA(VLOOKUP($C2,大男R3績分!$D$3:$H$102,5,FALSE))," ",VLOOKUP($C2,大男R3績分!$D$3:$H$102,5,FALSE))</f>
        <v>15.310853530031594</v>
      </c>
      <c r="M2" s="155">
        <f>IF(ISNA(VLOOKUP($C2,大男R4績分!$D$3:$I$102,6,FALSE))," ",VLOOKUP($C2,大男R4績分!$D$3:$I$102,6,FALSE))</f>
        <v>13.717597471022117</v>
      </c>
      <c r="N2" s="155">
        <f t="shared" ref="N2:N33" si="0">SUM(J2:M2)</f>
        <v>59.051405462364329</v>
      </c>
    </row>
    <row r="3" spans="1:14">
      <c r="A3" s="151">
        <v>2</v>
      </c>
      <c r="B3" s="149" t="s">
        <v>65</v>
      </c>
      <c r="C3" s="150" t="s">
        <v>90</v>
      </c>
      <c r="D3" s="133">
        <v>73</v>
      </c>
      <c r="E3" s="133">
        <v>70</v>
      </c>
      <c r="F3" s="133">
        <v>72</v>
      </c>
      <c r="G3" s="133">
        <v>72</v>
      </c>
      <c r="H3" s="152">
        <v>287</v>
      </c>
      <c r="I3" s="153"/>
      <c r="J3" s="155">
        <f>IF(ISNA(VLOOKUP($C3,大男R1績分!$F$3:$H$102,3,FALSE))," ",VLOOKUP($C3,大男R1績分!$F$3:$H$102,3,FALSE))</f>
        <v>12.479081821547553</v>
      </c>
      <c r="K3" s="155">
        <f>IF(ISNA(VLOOKUP($C3,大男R2績分!$F$3:$I$102,4,FALSE))," ",VLOOKUP($C3,大男R2績分!$F$3:$I$102,4,FALSE))</f>
        <v>13.59866716031101</v>
      </c>
      <c r="L3" s="155">
        <f>IF(ISNA(VLOOKUP($C3,大男R3績分!$D$3:$H$102,5,FALSE))," ",VLOOKUP($C3,大男R3績分!$D$3:$H$102,5,FALSE))</f>
        <v>14.324552160168579</v>
      </c>
      <c r="M3" s="155">
        <f>IF(ISNA(VLOOKUP($C3,大男R4績分!$D$3:$I$102,6,FALSE))," ",VLOOKUP($C3,大男R4績分!$D$3:$I$102,6,FALSE))</f>
        <v>14.703898840885131</v>
      </c>
      <c r="N3" s="155">
        <f t="shared" si="0"/>
        <v>55.106199982912273</v>
      </c>
    </row>
    <row r="4" spans="1:14">
      <c r="A4" s="151">
        <v>3</v>
      </c>
      <c r="B4" s="149" t="s">
        <v>41</v>
      </c>
      <c r="C4" s="150" t="s">
        <v>42</v>
      </c>
      <c r="D4" s="152">
        <v>77</v>
      </c>
      <c r="E4" s="152">
        <v>74</v>
      </c>
      <c r="F4" s="152">
        <v>69</v>
      </c>
      <c r="G4" s="152">
        <v>68</v>
      </c>
      <c r="H4" s="152">
        <v>288</v>
      </c>
      <c r="I4" s="153"/>
      <c r="J4" s="155">
        <f>IF(ISNA(VLOOKUP($C4,大男R1績分!$F$3:$H$102,3,FALSE))," ",VLOOKUP($C4,大男R1績分!$F$3:$H$102,3,FALSE))</f>
        <v>8.5338763420954962</v>
      </c>
      <c r="K4" s="155">
        <f>IF(ISNA(VLOOKUP($C4,大男R2績分!$F$3:$I$102,4,FALSE))," ",VLOOKUP($C4,大男R2績分!$F$3:$I$102,4,FALSE))</f>
        <v>9.6534616808589533</v>
      </c>
      <c r="L4" s="155">
        <f>IF(ISNA(VLOOKUP($C4,大男R3績分!$D$3:$H$102,5,FALSE))," ",VLOOKUP($C4,大男R3績分!$D$3:$H$102,5,FALSE))</f>
        <v>17.283456269757622</v>
      </c>
      <c r="M4" s="155">
        <f>IF(ISNA(VLOOKUP($C4,大男R4績分!$D$3:$I$102,6,FALSE))," ",VLOOKUP($C4,大男R4績分!$D$3:$I$102,6,FALSE))</f>
        <v>18.649104320337187</v>
      </c>
      <c r="N4" s="155">
        <f t="shared" si="0"/>
        <v>54.119898613049259</v>
      </c>
    </row>
    <row r="5" spans="1:14">
      <c r="A5" s="151">
        <v>4</v>
      </c>
      <c r="B5" s="149" t="s">
        <v>41</v>
      </c>
      <c r="C5" s="150" t="s">
        <v>49</v>
      </c>
      <c r="D5" s="152">
        <v>70</v>
      </c>
      <c r="E5" s="152">
        <v>70</v>
      </c>
      <c r="F5" s="152">
        <v>71</v>
      </c>
      <c r="G5" s="152">
        <v>77</v>
      </c>
      <c r="H5" s="152">
        <v>288</v>
      </c>
      <c r="I5" s="153"/>
      <c r="J5" s="155">
        <f>IF(ISNA(VLOOKUP($C5,大男R1績分!$F$3:$H$102,3,FALSE))," ",VLOOKUP($C5,大男R1績分!$F$3:$H$102,3,FALSE))</f>
        <v>15.437985931136595</v>
      </c>
      <c r="K5" s="155">
        <f>IF(ISNA(VLOOKUP($C5,大男R2績分!$F$3:$I$102,4,FALSE))," ",VLOOKUP($C5,大男R2績分!$F$3:$I$102,4,FALSE))</f>
        <v>13.59866716031101</v>
      </c>
      <c r="L5" s="155">
        <f>IF(ISNA(VLOOKUP($C5,大男R3績分!$D$3:$H$102,5,FALSE))," ",VLOOKUP($C5,大男R3績分!$D$3:$H$102,5,FALSE))</f>
        <v>15.310853530031594</v>
      </c>
      <c r="M5" s="155">
        <f>IF(ISNA(VLOOKUP($C5,大男R4績分!$D$3:$I$102,6,FALSE))," ",VLOOKUP($C5,大男R4績分!$D$3:$I$102,6,FALSE))</f>
        <v>9.7723919915700606</v>
      </c>
      <c r="N5" s="155">
        <f t="shared" si="0"/>
        <v>54.119898613049259</v>
      </c>
    </row>
    <row r="6" spans="1:14">
      <c r="A6" s="151">
        <v>5</v>
      </c>
      <c r="B6" s="149" t="s">
        <v>41</v>
      </c>
      <c r="C6" s="150" t="s">
        <v>54</v>
      </c>
      <c r="D6" s="152">
        <v>71</v>
      </c>
      <c r="E6" s="152">
        <v>73</v>
      </c>
      <c r="F6" s="152">
        <v>70</v>
      </c>
      <c r="G6" s="152">
        <v>76</v>
      </c>
      <c r="H6" s="152">
        <v>290</v>
      </c>
      <c r="I6" s="153"/>
      <c r="J6" s="155">
        <f>IF(ISNA(VLOOKUP($C6,大男R1績分!$F$3:$H$102,3,FALSE))," ",VLOOKUP($C6,大男R1績分!$F$3:$H$102,3,FALSE))</f>
        <v>14.451684561273581</v>
      </c>
      <c r="K6" s="155">
        <f>IF(ISNA(VLOOKUP($C6,大男R2績分!$F$3:$I$102,4,FALSE))," ",VLOOKUP($C6,大男R2績分!$F$3:$I$102,4,FALSE))</f>
        <v>10.639763050721967</v>
      </c>
      <c r="L6" s="155">
        <f>IF(ISNA(VLOOKUP($C6,大男R3績分!$D$3:$H$102,5,FALSE))," ",VLOOKUP($C6,大男R3績分!$D$3:$H$102,5,FALSE))</f>
        <v>16.297154899894608</v>
      </c>
      <c r="M6" s="155">
        <f>IF(ISNA(VLOOKUP($C6,大男R4績分!$D$3:$I$102,6,FALSE))," ",VLOOKUP($C6,大男R4績分!$D$3:$I$102,6,FALSE))</f>
        <v>10.758693361433075</v>
      </c>
      <c r="N6" s="155">
        <f t="shared" si="0"/>
        <v>52.14729587332323</v>
      </c>
    </row>
    <row r="7" spans="1:14">
      <c r="A7" s="151">
        <v>6</v>
      </c>
      <c r="B7" s="149" t="s">
        <v>65</v>
      </c>
      <c r="C7" s="150" t="s">
        <v>66</v>
      </c>
      <c r="D7" s="152">
        <v>73</v>
      </c>
      <c r="E7" s="152">
        <v>75</v>
      </c>
      <c r="F7" s="152">
        <v>73</v>
      </c>
      <c r="G7" s="152">
        <v>70</v>
      </c>
      <c r="H7" s="152">
        <v>291</v>
      </c>
      <c r="I7" s="153"/>
      <c r="J7" s="155">
        <f>IF(ISNA(VLOOKUP($C7,大男R1績分!$F$3:$H$102,3,FALSE))," ",VLOOKUP($C7,大男R1績分!$F$3:$H$102,3,FALSE))</f>
        <v>12.479081821547553</v>
      </c>
      <c r="K7" s="155">
        <f>IF(ISNA(VLOOKUP($C7,大男R2績分!$F$3:$I$102,4,FALSE))," ",VLOOKUP($C7,大男R2績分!$F$3:$I$102,4,FALSE))</f>
        <v>8.6671603109959392</v>
      </c>
      <c r="L7" s="155">
        <f>IF(ISNA(VLOOKUP($C7,大男R3績分!$D$3:$H$102,5,FALSE))," ",VLOOKUP($C7,大男R3績分!$D$3:$H$102,5,FALSE))</f>
        <v>13.338250790305565</v>
      </c>
      <c r="M7" s="155">
        <f>IF(ISNA(VLOOKUP($C7,大男R4績分!$D$3:$I$102,6,FALSE))," ",VLOOKUP($C7,大男R4績分!$D$3:$I$102,6,FALSE))</f>
        <v>16.676501580611159</v>
      </c>
      <c r="N7" s="155">
        <f t="shared" si="0"/>
        <v>51.160994503460216</v>
      </c>
    </row>
    <row r="8" spans="1:14">
      <c r="A8" s="151">
        <v>7</v>
      </c>
      <c r="B8" s="149" t="s">
        <v>41</v>
      </c>
      <c r="C8" s="150" t="s">
        <v>46</v>
      </c>
      <c r="D8" s="152">
        <v>74</v>
      </c>
      <c r="E8" s="152">
        <v>72</v>
      </c>
      <c r="F8" s="152">
        <v>75</v>
      </c>
      <c r="G8" s="152">
        <v>71</v>
      </c>
      <c r="H8" s="152">
        <v>292</v>
      </c>
      <c r="I8" s="153"/>
      <c r="J8" s="155">
        <f>IF(ISNA(VLOOKUP($C8,大男R1績分!$F$3:$H$102,3,FALSE))," ",VLOOKUP($C8,大男R1績分!$F$3:$H$102,3,FALSE))</f>
        <v>11.492780451684538</v>
      </c>
      <c r="K8" s="155">
        <f>IF(ISNA(VLOOKUP($C8,大男R2績分!$F$3:$I$102,4,FALSE))," ",VLOOKUP($C8,大男R2績分!$F$3:$I$102,4,FALSE))</f>
        <v>11.626064420584981</v>
      </c>
      <c r="L8" s="155">
        <f>IF(ISNA(VLOOKUP($C8,大男R3績分!$D$3:$H$102,5,FALSE))," ",VLOOKUP($C8,大男R3績分!$D$3:$H$102,5,FALSE))</f>
        <v>11.365648050579537</v>
      </c>
      <c r="M8" s="155">
        <f>IF(ISNA(VLOOKUP($C8,大男R4績分!$D$3:$I$102,6,FALSE))," ",VLOOKUP($C8,大男R4績分!$D$3:$I$102,6,FALSE))</f>
        <v>15.690200210748145</v>
      </c>
      <c r="N8" s="155">
        <f t="shared" si="0"/>
        <v>50.174693133597202</v>
      </c>
    </row>
    <row r="9" spans="1:14">
      <c r="A9" s="151">
        <v>8</v>
      </c>
      <c r="B9" s="149" t="s">
        <v>65</v>
      </c>
      <c r="C9" s="150" t="s">
        <v>82</v>
      </c>
      <c r="D9" s="152">
        <v>72</v>
      </c>
      <c r="E9" s="152">
        <v>75</v>
      </c>
      <c r="F9" s="152">
        <v>75</v>
      </c>
      <c r="G9" s="152">
        <v>71</v>
      </c>
      <c r="H9" s="152">
        <v>293</v>
      </c>
      <c r="I9" s="153"/>
      <c r="J9" s="155">
        <f>IF(ISNA(VLOOKUP($C9,大男R1績分!$F$3:$H$102,3,FALSE))," ",VLOOKUP($C9,大男R1績分!$F$3:$H$102,3,FALSE))</f>
        <v>13.465383191410567</v>
      </c>
      <c r="K9" s="155">
        <f>IF(ISNA(VLOOKUP($C9,大男R2績分!$F$3:$I$102,4,FALSE))," ",VLOOKUP($C9,大男R2績分!$F$3:$I$102,4,FALSE))</f>
        <v>8.6671603109959392</v>
      </c>
      <c r="L9" s="155">
        <f>IF(ISNA(VLOOKUP($C9,大男R3績分!$D$3:$H$102,5,FALSE))," ",VLOOKUP($C9,大男R3績分!$D$3:$H$102,5,FALSE))</f>
        <v>11.365648050579537</v>
      </c>
      <c r="M9" s="155">
        <f>IF(ISNA(VLOOKUP($C9,大男R4績分!$D$3:$I$102,6,FALSE))," ",VLOOKUP($C9,大男R4績分!$D$3:$I$102,6,FALSE))</f>
        <v>15.690200210748145</v>
      </c>
      <c r="N9" s="155">
        <f t="shared" si="0"/>
        <v>49.188391763734188</v>
      </c>
    </row>
    <row r="10" spans="1:14">
      <c r="A10" s="151">
        <v>9</v>
      </c>
      <c r="B10" s="149" t="s">
        <v>65</v>
      </c>
      <c r="C10" s="150" t="s">
        <v>67</v>
      </c>
      <c r="D10" s="152">
        <v>77</v>
      </c>
      <c r="E10" s="152">
        <v>72</v>
      </c>
      <c r="F10" s="152">
        <v>72</v>
      </c>
      <c r="G10" s="152">
        <v>72</v>
      </c>
      <c r="H10" s="152">
        <v>293</v>
      </c>
      <c r="I10" s="153"/>
      <c r="J10" s="155">
        <f>IF(ISNA(VLOOKUP($C10,大男R1績分!$F$3:$H$102,3,FALSE))," ",VLOOKUP($C10,大男R1績分!$F$3:$H$102,3,FALSE))</f>
        <v>8.5338763420954962</v>
      </c>
      <c r="K10" s="155">
        <f>IF(ISNA(VLOOKUP($C10,大男R2績分!$F$3:$I$102,4,FALSE))," ",VLOOKUP($C10,大男R2績分!$F$3:$I$102,4,FALSE))</f>
        <v>11.626064420584981</v>
      </c>
      <c r="L10" s="155">
        <f>IF(ISNA(VLOOKUP($C10,大男R3績分!$D$3:$H$102,5,FALSE))," ",VLOOKUP($C10,大男R3績分!$D$3:$H$102,5,FALSE))</f>
        <v>14.324552160168579</v>
      </c>
      <c r="M10" s="155">
        <f>IF(ISNA(VLOOKUP($C10,大男R4績分!$D$3:$I$102,6,FALSE))," ",VLOOKUP($C10,大男R4績分!$D$3:$I$102,6,FALSE))</f>
        <v>14.703898840885131</v>
      </c>
      <c r="N10" s="155">
        <f t="shared" si="0"/>
        <v>49.188391763734188</v>
      </c>
    </row>
    <row r="11" spans="1:14">
      <c r="A11" s="151">
        <v>10</v>
      </c>
      <c r="B11" s="149" t="s">
        <v>41</v>
      </c>
      <c r="C11" s="150" t="s">
        <v>44</v>
      </c>
      <c r="D11" s="152">
        <v>72</v>
      </c>
      <c r="E11" s="152">
        <v>71</v>
      </c>
      <c r="F11" s="152">
        <v>73</v>
      </c>
      <c r="G11" s="152">
        <v>78</v>
      </c>
      <c r="H11" s="152">
        <v>294</v>
      </c>
      <c r="I11" s="153"/>
      <c r="J11" s="155">
        <f>IF(ISNA(VLOOKUP($C11,大男R1績分!$F$3:$H$102,3,FALSE))," ",VLOOKUP($C11,大男R1績分!$F$3:$H$102,3,FALSE))</f>
        <v>13.465383191410567</v>
      </c>
      <c r="K11" s="155">
        <f>IF(ISNA(VLOOKUP($C11,大男R2績分!$F$3:$I$102,4,FALSE))," ",VLOOKUP($C11,大男R2績分!$F$3:$I$102,4,FALSE))</f>
        <v>12.612365790447996</v>
      </c>
      <c r="L11" s="155">
        <f>IF(ISNA(VLOOKUP($C11,大男R3績分!$D$3:$H$102,5,FALSE))," ",VLOOKUP($C11,大男R3績分!$D$3:$H$102,5,FALSE))</f>
        <v>13.338250790305565</v>
      </c>
      <c r="M11" s="155">
        <f>IF(ISNA(VLOOKUP($C11,大男R4績分!$D$3:$I$102,6,FALSE))," ",VLOOKUP($C11,大男R4績分!$D$3:$I$102,6,FALSE))</f>
        <v>8.7860906217070465</v>
      </c>
      <c r="N11" s="155">
        <f t="shared" si="0"/>
        <v>48.202090393871174</v>
      </c>
    </row>
    <row r="12" spans="1:14">
      <c r="A12" s="151">
        <v>11</v>
      </c>
      <c r="B12" s="149" t="s">
        <v>41</v>
      </c>
      <c r="C12" s="150" t="s">
        <v>198</v>
      </c>
      <c r="D12" s="152">
        <v>77</v>
      </c>
      <c r="E12" s="152">
        <v>72</v>
      </c>
      <c r="F12" s="152">
        <v>74</v>
      </c>
      <c r="G12" s="152">
        <v>72</v>
      </c>
      <c r="H12" s="152">
        <v>295</v>
      </c>
      <c r="I12" s="153"/>
      <c r="J12" s="155">
        <f>IF(ISNA(VLOOKUP($C12,大男R1績分!$F$3:$H$102,3,FALSE))," ",VLOOKUP($C12,大男R1績分!$F$3:$H$102,3,FALSE))</f>
        <v>8.5338763420954962</v>
      </c>
      <c r="K12" s="155">
        <f>IF(ISNA(VLOOKUP($C12,大男R2績分!$F$3:$I$102,4,FALSE))," ",VLOOKUP($C12,大男R2績分!$F$3:$I$102,4,FALSE))</f>
        <v>11.626064420584981</v>
      </c>
      <c r="L12" s="155">
        <f>IF(ISNA(VLOOKUP($C12,大男R3績分!$D$3:$H$102,5,FALSE))," ",VLOOKUP($C12,大男R3績分!$D$3:$H$102,5,FALSE))</f>
        <v>12.351949420442551</v>
      </c>
      <c r="M12" s="155">
        <f>IF(ISNA(VLOOKUP($C12,大男R4績分!$D$3:$I$102,6,FALSE))," ",VLOOKUP($C12,大男R4績分!$D$3:$I$102,6,FALSE))</f>
        <v>14.703898840885131</v>
      </c>
      <c r="N12" s="155">
        <f t="shared" si="0"/>
        <v>47.21578902400816</v>
      </c>
    </row>
    <row r="13" spans="1:14">
      <c r="A13" s="151">
        <v>12</v>
      </c>
      <c r="B13" s="149" t="s">
        <v>65</v>
      </c>
      <c r="C13" s="150" t="s">
        <v>83</v>
      </c>
      <c r="D13" s="152">
        <v>75</v>
      </c>
      <c r="E13" s="152">
        <v>70</v>
      </c>
      <c r="F13" s="152">
        <v>77</v>
      </c>
      <c r="G13" s="152">
        <v>74</v>
      </c>
      <c r="H13" s="152">
        <v>296</v>
      </c>
      <c r="I13" s="153"/>
      <c r="J13" s="155">
        <f>IF(ISNA(VLOOKUP($C13,大男R1績分!$F$3:$H$102,3,FALSE))," ",VLOOKUP($C13,大男R1績分!$F$3:$H$102,3,FALSE))</f>
        <v>10.506479081821524</v>
      </c>
      <c r="K13" s="155">
        <f>IF(ISNA(VLOOKUP($C13,大男R2績分!$F$3:$I$102,4,FALSE))," ",VLOOKUP($C13,大男R2績分!$F$3:$I$102,4,FALSE))</f>
        <v>13.59866716031101</v>
      </c>
      <c r="L13" s="155">
        <f>IF(ISNA(VLOOKUP($C13,大男R3績分!$D$3:$H$102,5,FALSE))," ",VLOOKUP($C13,大男R3績分!$D$3:$H$102,5,FALSE))</f>
        <v>9.393045310853509</v>
      </c>
      <c r="M13" s="155">
        <f>IF(ISNA(VLOOKUP($C13,大男R4績分!$D$3:$I$102,6,FALSE))," ",VLOOKUP($C13,大男R4績分!$D$3:$I$102,6,FALSE))</f>
        <v>12.731296101159103</v>
      </c>
      <c r="N13" s="155">
        <f t="shared" si="0"/>
        <v>46.229487654145146</v>
      </c>
    </row>
    <row r="14" spans="1:14">
      <c r="A14" s="151">
        <v>13</v>
      </c>
      <c r="B14" s="149" t="s">
        <v>65</v>
      </c>
      <c r="C14" s="150" t="s">
        <v>73</v>
      </c>
      <c r="D14" s="152">
        <v>73</v>
      </c>
      <c r="E14" s="152">
        <v>79</v>
      </c>
      <c r="F14" s="152">
        <v>72</v>
      </c>
      <c r="G14" s="152">
        <v>73</v>
      </c>
      <c r="H14" s="152">
        <v>297</v>
      </c>
      <c r="I14" s="153"/>
      <c r="J14" s="155">
        <f>IF(ISNA(VLOOKUP($C14,大男R1績分!$F$3:$H$102,3,FALSE))," ",VLOOKUP($C14,大男R1績分!$F$3:$H$102,3,FALSE))</f>
        <v>12.479081821547553</v>
      </c>
      <c r="K14" s="155">
        <f>IF(ISNA(VLOOKUP($C14,大男R2績分!$F$3:$I$102,4,FALSE))," ",VLOOKUP($C14,大男R2績分!$F$3:$I$102,4,FALSE))</f>
        <v>4.7219548315438828</v>
      </c>
      <c r="L14" s="155">
        <f>IF(ISNA(VLOOKUP($C14,大男R3績分!$D$3:$H$102,5,FALSE))," ",VLOOKUP($C14,大男R3績分!$D$3:$H$102,5,FALSE))</f>
        <v>14.324552160168579</v>
      </c>
      <c r="M14" s="155">
        <f>IF(ISNA(VLOOKUP($C14,大男R4績分!$D$3:$I$102,6,FALSE))," ",VLOOKUP($C14,大男R4績分!$D$3:$I$102,6,FALSE))</f>
        <v>13.717597471022117</v>
      </c>
      <c r="N14" s="155">
        <f t="shared" si="0"/>
        <v>45.243186284282132</v>
      </c>
    </row>
    <row r="15" spans="1:14">
      <c r="A15" s="151">
        <v>14</v>
      </c>
      <c r="B15" s="149" t="s">
        <v>41</v>
      </c>
      <c r="C15" s="150" t="s">
        <v>70</v>
      </c>
      <c r="D15" s="152">
        <v>78</v>
      </c>
      <c r="E15" s="152">
        <v>70</v>
      </c>
      <c r="F15" s="152">
        <v>76</v>
      </c>
      <c r="G15" s="152">
        <v>75</v>
      </c>
      <c r="H15" s="152">
        <v>299</v>
      </c>
      <c r="I15" s="153"/>
      <c r="J15" s="155">
        <f>IF(ISNA(VLOOKUP($C15,大男R1績分!$F$3:$H$102,3,FALSE))," ",VLOOKUP($C15,大男R1績分!$F$3:$H$102,3,FALSE))</f>
        <v>7.5475749722324821</v>
      </c>
      <c r="K15" s="155">
        <f>IF(ISNA(VLOOKUP($C15,大男R2績分!$F$3:$I$102,4,FALSE))," ",VLOOKUP($C15,大男R2績分!$F$3:$I$102,4,FALSE))</f>
        <v>13.59866716031101</v>
      </c>
      <c r="L15" s="155">
        <f>IF(ISNA(VLOOKUP($C15,大男R3績分!$D$3:$H$102,5,FALSE))," ",VLOOKUP($C15,大男R3績分!$D$3:$H$102,5,FALSE))</f>
        <v>10.379346680716523</v>
      </c>
      <c r="M15" s="155">
        <f>IF(ISNA(VLOOKUP($C15,大男R4績分!$D$3:$I$102,6,FALSE))," ",VLOOKUP($C15,大男R4績分!$D$3:$I$102,6,FALSE))</f>
        <v>11.744994731296089</v>
      </c>
      <c r="N15" s="155">
        <f t="shared" si="0"/>
        <v>43.270583544556104</v>
      </c>
    </row>
    <row r="16" spans="1:14">
      <c r="A16" s="151">
        <v>15</v>
      </c>
      <c r="B16" s="149" t="s">
        <v>65</v>
      </c>
      <c r="C16" s="150" t="s">
        <v>226</v>
      </c>
      <c r="D16" s="152">
        <v>76</v>
      </c>
      <c r="E16" s="152">
        <v>74</v>
      </c>
      <c r="F16" s="152">
        <v>74</v>
      </c>
      <c r="G16" s="152">
        <v>75</v>
      </c>
      <c r="H16" s="152">
        <v>299</v>
      </c>
      <c r="I16" s="153"/>
      <c r="J16" s="155">
        <f>IF(ISNA(VLOOKUP($C16,大男R1績分!$F$3:$H$102,3,FALSE))," ",VLOOKUP($C16,大男R1績分!$F$3:$H$102,3,FALSE))</f>
        <v>9.5201777119585103</v>
      </c>
      <c r="K16" s="155">
        <f>IF(ISNA(VLOOKUP($C16,大男R2績分!$F$3:$I$102,4,FALSE))," ",VLOOKUP($C16,大男R2績分!$F$3:$I$102,4,FALSE))</f>
        <v>9.6534616808589533</v>
      </c>
      <c r="L16" s="155">
        <f>IF(ISNA(VLOOKUP($C16,大男R3績分!$D$3:$H$102,5,FALSE))," ",VLOOKUP($C16,大男R3績分!$D$3:$H$102,5,FALSE))</f>
        <v>12.351949420442551</v>
      </c>
      <c r="M16" s="155">
        <f>IF(ISNA(VLOOKUP($C16,大男R4績分!$D$3:$I$102,6,FALSE))," ",VLOOKUP($C16,大男R4績分!$D$3:$I$102,6,FALSE))</f>
        <v>11.744994731296089</v>
      </c>
      <c r="N16" s="155">
        <f t="shared" si="0"/>
        <v>43.270583544556104</v>
      </c>
    </row>
    <row r="17" spans="1:14">
      <c r="A17" s="151">
        <v>16</v>
      </c>
      <c r="B17" s="149" t="s">
        <v>41</v>
      </c>
      <c r="C17" s="150" t="s">
        <v>48</v>
      </c>
      <c r="D17" s="152">
        <v>76</v>
      </c>
      <c r="E17" s="152">
        <v>77</v>
      </c>
      <c r="F17" s="152">
        <v>75</v>
      </c>
      <c r="G17" s="152">
        <v>72</v>
      </c>
      <c r="H17" s="152">
        <v>300</v>
      </c>
      <c r="I17" s="153"/>
      <c r="J17" s="155">
        <f>IF(ISNA(VLOOKUP($C17,大男R1績分!$F$3:$H$102,3,FALSE))," ",VLOOKUP($C17,大男R1績分!$F$3:$H$102,3,FALSE))</f>
        <v>9.5201777119585103</v>
      </c>
      <c r="K17" s="155">
        <f>IF(ISNA(VLOOKUP($C17,大男R2績分!$F$3:$I$102,4,FALSE))," ",VLOOKUP($C17,大男R2績分!$F$3:$I$102,4,FALSE))</f>
        <v>6.694557571269911</v>
      </c>
      <c r="L17" s="155">
        <f>IF(ISNA(VLOOKUP($C17,大男R3績分!$D$3:$H$102,5,FALSE))," ",VLOOKUP($C17,大男R3績分!$D$3:$H$102,5,FALSE))</f>
        <v>11.365648050579537</v>
      </c>
      <c r="M17" s="155">
        <f>IF(ISNA(VLOOKUP($C17,大男R4績分!$D$3:$I$102,6,FALSE))," ",VLOOKUP($C17,大男R4績分!$D$3:$I$102,6,FALSE))</f>
        <v>14.703898840885131</v>
      </c>
      <c r="N17" s="155">
        <f t="shared" si="0"/>
        <v>42.284282174693089</v>
      </c>
    </row>
    <row r="18" spans="1:14">
      <c r="A18" s="151">
        <v>17</v>
      </c>
      <c r="B18" s="149" t="s">
        <v>41</v>
      </c>
      <c r="C18" s="150" t="s">
        <v>59</v>
      </c>
      <c r="D18" s="152">
        <v>71</v>
      </c>
      <c r="E18" s="152">
        <v>75</v>
      </c>
      <c r="F18" s="152">
        <v>73</v>
      </c>
      <c r="G18" s="152">
        <v>81</v>
      </c>
      <c r="H18" s="152">
        <v>300</v>
      </c>
      <c r="I18" s="153"/>
      <c r="J18" s="155">
        <f>IF(ISNA(VLOOKUP($C18,大男R1績分!$F$3:$H$102,3,FALSE))," ",VLOOKUP($C18,大男R1績分!$F$3:$H$102,3,FALSE))</f>
        <v>14.451684561273581</v>
      </c>
      <c r="K18" s="155">
        <f>IF(ISNA(VLOOKUP($C18,大男R2績分!$F$3:$I$102,4,FALSE))," ",VLOOKUP($C18,大男R2績分!$F$3:$I$102,4,FALSE))</f>
        <v>8.6671603109959392</v>
      </c>
      <c r="L18" s="155">
        <f>IF(ISNA(VLOOKUP($C18,大男R3績分!$D$3:$H$102,5,FALSE))," ",VLOOKUP($C18,大男R3績分!$D$3:$H$102,5,FALSE))</f>
        <v>13.338250790305565</v>
      </c>
      <c r="M18" s="155">
        <f>IF(ISNA(VLOOKUP($C18,大男R4績分!$D$3:$I$102,6,FALSE))," ",VLOOKUP($C18,大男R4績分!$D$3:$I$102,6,FALSE))</f>
        <v>5.8271865121180042</v>
      </c>
      <c r="N18" s="155">
        <f t="shared" si="0"/>
        <v>42.284282174693089</v>
      </c>
    </row>
    <row r="19" spans="1:14">
      <c r="A19" s="151">
        <v>18</v>
      </c>
      <c r="B19" s="149" t="s">
        <v>41</v>
      </c>
      <c r="C19" s="150" t="s">
        <v>43</v>
      </c>
      <c r="D19" s="152">
        <v>77</v>
      </c>
      <c r="E19" s="152">
        <v>71</v>
      </c>
      <c r="F19" s="152">
        <v>78</v>
      </c>
      <c r="G19" s="152">
        <v>76</v>
      </c>
      <c r="H19" s="152">
        <v>302</v>
      </c>
      <c r="I19" s="153"/>
      <c r="J19" s="155">
        <f>IF(ISNA(VLOOKUP($C19,大男R1績分!$F$3:$H$102,3,FALSE))," ",VLOOKUP($C19,大男R1績分!$F$3:$H$102,3,FALSE))</f>
        <v>8.5338763420954962</v>
      </c>
      <c r="K19" s="155">
        <f>IF(ISNA(VLOOKUP($C19,大男R2績分!$F$3:$I$102,4,FALSE))," ",VLOOKUP($C19,大男R2績分!$F$3:$I$102,4,FALSE))</f>
        <v>12.612365790447996</v>
      </c>
      <c r="L19" s="155">
        <f>IF(ISNA(VLOOKUP($C19,大男R3績分!$D$3:$H$102,5,FALSE))," ",VLOOKUP($C19,大男R3績分!$D$3:$H$102,5,FALSE))</f>
        <v>8.4067439409904949</v>
      </c>
      <c r="M19" s="155">
        <f>IF(ISNA(VLOOKUP($C19,大男R4績分!$D$3:$I$102,6,FALSE))," ",VLOOKUP($C19,大男R4績分!$D$3:$I$102,6,FALSE))</f>
        <v>10.758693361433075</v>
      </c>
      <c r="N19" s="155">
        <f t="shared" si="0"/>
        <v>40.311679434967061</v>
      </c>
    </row>
    <row r="20" spans="1:14">
      <c r="A20" s="151">
        <v>19</v>
      </c>
      <c r="B20" s="149" t="s">
        <v>65</v>
      </c>
      <c r="C20" s="150" t="s">
        <v>80</v>
      </c>
      <c r="D20" s="152">
        <v>78</v>
      </c>
      <c r="E20" s="152">
        <v>75</v>
      </c>
      <c r="F20" s="152">
        <v>74</v>
      </c>
      <c r="G20" s="152">
        <v>76</v>
      </c>
      <c r="H20" s="152">
        <v>303</v>
      </c>
      <c r="I20" s="153"/>
      <c r="J20" s="155">
        <f>IF(ISNA(VLOOKUP($C20,大男R1績分!$F$3:$H$102,3,FALSE))," ",VLOOKUP($C20,大男R1績分!$F$3:$H$102,3,FALSE))</f>
        <v>7.5475749722324821</v>
      </c>
      <c r="K20" s="155">
        <f>IF(ISNA(VLOOKUP($C20,大男R2績分!$F$3:$I$102,4,FALSE))," ",VLOOKUP($C20,大男R2績分!$F$3:$I$102,4,FALSE))</f>
        <v>8.6671603109959392</v>
      </c>
      <c r="L20" s="155">
        <f>IF(ISNA(VLOOKUP($C20,大男R3績分!$D$3:$H$102,5,FALSE))," ",VLOOKUP($C20,大男R3績分!$D$3:$H$102,5,FALSE))</f>
        <v>12.351949420442551</v>
      </c>
      <c r="M20" s="155">
        <f>IF(ISNA(VLOOKUP($C20,大男R4績分!$D$3:$I$102,6,FALSE))," ",VLOOKUP($C20,大男R4績分!$D$3:$I$102,6,FALSE))</f>
        <v>10.758693361433075</v>
      </c>
      <c r="N20" s="155">
        <f t="shared" si="0"/>
        <v>39.325378065104047</v>
      </c>
    </row>
    <row r="21" spans="1:14">
      <c r="A21" s="151">
        <v>20</v>
      </c>
      <c r="B21" s="149" t="s">
        <v>65</v>
      </c>
      <c r="C21" s="150" t="s">
        <v>69</v>
      </c>
      <c r="D21" s="152">
        <v>73</v>
      </c>
      <c r="E21" s="152">
        <v>75</v>
      </c>
      <c r="F21" s="152">
        <v>78</v>
      </c>
      <c r="G21" s="152">
        <v>77</v>
      </c>
      <c r="H21" s="152">
        <v>303</v>
      </c>
      <c r="I21" s="153"/>
      <c r="J21" s="155">
        <f>IF(ISNA(VLOOKUP($C21,大男R1績分!$F$3:$H$102,3,FALSE))," ",VLOOKUP($C21,大男R1績分!$F$3:$H$102,3,FALSE))</f>
        <v>12.479081821547553</v>
      </c>
      <c r="K21" s="155">
        <f>IF(ISNA(VLOOKUP($C21,大男R2績分!$F$3:$I$102,4,FALSE))," ",VLOOKUP($C21,大男R2績分!$F$3:$I$102,4,FALSE))</f>
        <v>8.6671603109959392</v>
      </c>
      <c r="L21" s="155">
        <f>IF(ISNA(VLOOKUP($C21,大男R3績分!$D$3:$H$102,5,FALSE))," ",VLOOKUP($C21,大男R3績分!$D$3:$H$102,5,FALSE))</f>
        <v>8.4067439409904949</v>
      </c>
      <c r="M21" s="155">
        <f>IF(ISNA(VLOOKUP($C21,大男R4績分!$D$3:$I$102,6,FALSE))," ",VLOOKUP($C21,大男R4績分!$D$3:$I$102,6,FALSE))</f>
        <v>9.7723919915700606</v>
      </c>
      <c r="N21" s="155">
        <f t="shared" si="0"/>
        <v>39.325378065104047</v>
      </c>
    </row>
    <row r="22" spans="1:14">
      <c r="A22" s="151">
        <v>21</v>
      </c>
      <c r="B22" s="149" t="s">
        <v>65</v>
      </c>
      <c r="C22" s="150" t="s">
        <v>78</v>
      </c>
      <c r="D22" s="152">
        <v>77</v>
      </c>
      <c r="E22" s="152">
        <v>76</v>
      </c>
      <c r="F22" s="152">
        <v>73</v>
      </c>
      <c r="G22" s="152">
        <v>77</v>
      </c>
      <c r="H22" s="152">
        <v>303</v>
      </c>
      <c r="I22" s="153"/>
      <c r="J22" s="155">
        <f>IF(ISNA(VLOOKUP($C22,大男R1績分!$F$3:$H$102,3,FALSE))," ",VLOOKUP($C22,大男R1績分!$F$3:$H$102,3,FALSE))</f>
        <v>8.5338763420954962</v>
      </c>
      <c r="K22" s="155">
        <f>IF(ISNA(VLOOKUP($C22,大男R2績分!$F$3:$I$102,4,FALSE))," ",VLOOKUP($C22,大男R2績分!$F$3:$I$102,4,FALSE))</f>
        <v>7.6808589411329251</v>
      </c>
      <c r="L22" s="155">
        <f>IF(ISNA(VLOOKUP($C22,大男R3績分!$D$3:$H$102,5,FALSE))," ",VLOOKUP($C22,大男R3績分!$D$3:$H$102,5,FALSE))</f>
        <v>13.338250790305565</v>
      </c>
      <c r="M22" s="155">
        <f>IF(ISNA(VLOOKUP($C22,大男R4績分!$D$3:$I$102,6,FALSE))," ",VLOOKUP($C22,大男R4績分!$D$3:$I$102,6,FALSE))</f>
        <v>9.7723919915700606</v>
      </c>
      <c r="N22" s="155">
        <f t="shared" si="0"/>
        <v>39.325378065104047</v>
      </c>
    </row>
    <row r="23" spans="1:14">
      <c r="A23" s="151">
        <v>22</v>
      </c>
      <c r="B23" s="149" t="s">
        <v>41</v>
      </c>
      <c r="C23" s="150" t="s">
        <v>345</v>
      </c>
      <c r="D23" s="152">
        <v>77</v>
      </c>
      <c r="E23" s="152">
        <v>73</v>
      </c>
      <c r="F23" s="152">
        <v>77</v>
      </c>
      <c r="G23" s="152">
        <v>78</v>
      </c>
      <c r="H23" s="152">
        <v>305</v>
      </c>
      <c r="I23" s="153"/>
      <c r="J23" s="155">
        <f>IF(ISNA(VLOOKUP($C23,大男R1績分!$F$3:$H$102,3,FALSE))," ",VLOOKUP($C23,大男R1績分!$F$3:$H$102,3,FALSE))</f>
        <v>8.5338763420954962</v>
      </c>
      <c r="K23" s="155">
        <f>IF(ISNA(VLOOKUP($C23,大男R2績分!$F$3:$I$102,4,FALSE))," ",VLOOKUP($C23,大男R2績分!$F$3:$I$102,4,FALSE))</f>
        <v>10.639763050721967</v>
      </c>
      <c r="L23" s="155">
        <f>IF(ISNA(VLOOKUP($C23,大男R3績分!$D$3:$H$102,5,FALSE))," ",VLOOKUP($C23,大男R3績分!$D$3:$H$102,5,FALSE))</f>
        <v>9.393045310853509</v>
      </c>
      <c r="M23" s="155">
        <f>IF(ISNA(VLOOKUP($C23,大男R4績分!$D$3:$I$102,6,FALSE))," ",VLOOKUP($C23,大男R4績分!$D$3:$I$102,6,FALSE))</f>
        <v>8.7860906217070465</v>
      </c>
      <c r="N23" s="155">
        <f t="shared" si="0"/>
        <v>37.352775325378019</v>
      </c>
    </row>
    <row r="24" spans="1:14">
      <c r="A24" s="151">
        <v>23</v>
      </c>
      <c r="B24" s="149" t="s">
        <v>88</v>
      </c>
      <c r="C24" s="150" t="s">
        <v>352</v>
      </c>
      <c r="D24" s="152">
        <v>81</v>
      </c>
      <c r="E24" s="152">
        <v>79</v>
      </c>
      <c r="F24" s="152">
        <v>74</v>
      </c>
      <c r="G24" s="152">
        <v>73</v>
      </c>
      <c r="H24" s="152">
        <v>307</v>
      </c>
      <c r="I24" s="153"/>
      <c r="J24" s="155">
        <f>IF(ISNA(VLOOKUP($C24,大男R1績分!$F$3:$H$102,3,FALSE))," ",VLOOKUP($C24,大男R1績分!$F$3:$H$102,3,FALSE))</f>
        <v>4.5886708626434398</v>
      </c>
      <c r="K24" s="155">
        <f>IF(ISNA(VLOOKUP($C24,大男R2績分!$F$3:$I$102,4,FALSE))," ",VLOOKUP($C24,大男R2績分!$F$3:$I$102,4,FALSE))</f>
        <v>4.7219548315438828</v>
      </c>
      <c r="L24" s="155">
        <f>IF(ISNA(VLOOKUP($C24,大男R3績分!$D$3:$H$102,5,FALSE))," ",VLOOKUP($C24,大男R3績分!$D$3:$H$102,5,FALSE))</f>
        <v>12.351949420442551</v>
      </c>
      <c r="M24" s="155">
        <f>IF(ISNA(VLOOKUP($C24,大男R4績分!$D$3:$I$102,6,FALSE))," ",VLOOKUP($C24,大男R4績分!$D$3:$I$102,6,FALSE))</f>
        <v>13.717597471022117</v>
      </c>
      <c r="N24" s="155">
        <f t="shared" si="0"/>
        <v>35.380172585651991</v>
      </c>
    </row>
    <row r="25" spans="1:14">
      <c r="A25" s="151">
        <v>24</v>
      </c>
      <c r="B25" s="149" t="s">
        <v>41</v>
      </c>
      <c r="C25" s="150" t="s">
        <v>56</v>
      </c>
      <c r="D25" s="152">
        <v>76</v>
      </c>
      <c r="E25" s="152">
        <v>72</v>
      </c>
      <c r="F25" s="152">
        <v>83</v>
      </c>
      <c r="G25" s="152">
        <v>76</v>
      </c>
      <c r="H25" s="152">
        <v>307</v>
      </c>
      <c r="I25" s="153"/>
      <c r="J25" s="155">
        <f>IF(ISNA(VLOOKUP($C25,大男R1績分!$F$3:$H$102,3,FALSE))," ",VLOOKUP($C25,大男R1績分!$F$3:$H$102,3,FALSE))</f>
        <v>9.5201777119585103</v>
      </c>
      <c r="K25" s="155">
        <f>IF(ISNA(VLOOKUP($C25,大男R2績分!$F$3:$I$102,4,FALSE))," ",VLOOKUP($C25,大男R2績分!$F$3:$I$102,4,FALSE))</f>
        <v>11.626064420584981</v>
      </c>
      <c r="L25" s="155">
        <f>IF(ISNA(VLOOKUP($C25,大男R3績分!$D$3:$H$102,5,FALSE))," ",VLOOKUP($C25,大男R3績分!$D$3:$H$102,5,FALSE))</f>
        <v>3.4752370916754245</v>
      </c>
      <c r="M25" s="155">
        <f>IF(ISNA(VLOOKUP($C25,大男R4績分!$D$3:$I$102,6,FALSE))," ",VLOOKUP($C25,大男R4績分!$D$3:$I$102,6,FALSE))</f>
        <v>10.758693361433075</v>
      </c>
      <c r="N25" s="155">
        <f t="shared" si="0"/>
        <v>35.380172585651991</v>
      </c>
    </row>
    <row r="26" spans="1:14">
      <c r="A26" s="151">
        <v>25</v>
      </c>
      <c r="B26" s="149" t="s">
        <v>88</v>
      </c>
      <c r="C26" s="150" t="s">
        <v>103</v>
      </c>
      <c r="D26" s="152">
        <v>76</v>
      </c>
      <c r="E26" s="152">
        <v>75</v>
      </c>
      <c r="F26" s="152">
        <v>79</v>
      </c>
      <c r="G26" s="152">
        <v>77</v>
      </c>
      <c r="H26" s="152">
        <v>307</v>
      </c>
      <c r="I26" s="153"/>
      <c r="J26" s="155">
        <f>IF(ISNA(VLOOKUP($C26,大男R1績分!$F$3:$H$102,3,FALSE))," ",VLOOKUP($C26,大男R1績分!$F$3:$H$102,3,FALSE))</f>
        <v>9.5201777119585103</v>
      </c>
      <c r="K26" s="155">
        <f>IF(ISNA(VLOOKUP($C26,大男R2績分!$F$3:$I$102,4,FALSE))," ",VLOOKUP($C26,大男R2績分!$F$3:$I$102,4,FALSE))</f>
        <v>8.6671603109959392</v>
      </c>
      <c r="L26" s="155">
        <f>IF(ISNA(VLOOKUP($C26,大男R3績分!$D$3:$H$102,5,FALSE))," ",VLOOKUP($C26,大男R3績分!$D$3:$H$102,5,FALSE))</f>
        <v>7.4204425711274808</v>
      </c>
      <c r="M26" s="155">
        <f>IF(ISNA(VLOOKUP($C26,大男R4績分!$D$3:$I$102,6,FALSE))," ",VLOOKUP($C26,大男R4績分!$D$3:$I$102,6,FALSE))</f>
        <v>9.7723919915700606</v>
      </c>
      <c r="N26" s="155">
        <f t="shared" si="0"/>
        <v>35.380172585651991</v>
      </c>
    </row>
    <row r="27" spans="1:14">
      <c r="A27" s="151">
        <v>26</v>
      </c>
      <c r="B27" s="149" t="s">
        <v>88</v>
      </c>
      <c r="C27" s="150" t="s">
        <v>107</v>
      </c>
      <c r="D27" s="152">
        <v>80</v>
      </c>
      <c r="E27" s="152">
        <v>76</v>
      </c>
      <c r="F27" s="152">
        <v>78</v>
      </c>
      <c r="G27" s="152">
        <v>74</v>
      </c>
      <c r="H27" s="152">
        <v>308</v>
      </c>
      <c r="I27" s="153"/>
      <c r="J27" s="155">
        <f>IF(ISNA(VLOOKUP($C27,大男R1績分!$F$3:$H$102,3,FALSE))," ",VLOOKUP($C27,大男R1績分!$F$3:$H$102,3,FALSE))</f>
        <v>5.5749722325064539</v>
      </c>
      <c r="K27" s="155">
        <f>IF(ISNA(VLOOKUP($C27,大男R2績分!$F$3:$I$102,4,FALSE))," ",VLOOKUP($C27,大男R2績分!$F$3:$I$102,4,FALSE))</f>
        <v>7.6808589411329251</v>
      </c>
      <c r="L27" s="155">
        <f>IF(ISNA(VLOOKUP($C27,大男R3績分!$D$3:$H$102,5,FALSE))," ",VLOOKUP($C27,大男R3績分!$D$3:$H$102,5,FALSE))</f>
        <v>8.4067439409904949</v>
      </c>
      <c r="M27" s="155">
        <f>IF(ISNA(VLOOKUP($C27,大男R4績分!$D$3:$I$102,6,FALSE))," ",VLOOKUP($C27,大男R4績分!$D$3:$I$102,6,FALSE))</f>
        <v>12.731296101159103</v>
      </c>
      <c r="N27" s="155">
        <f t="shared" si="0"/>
        <v>34.393871215788977</v>
      </c>
    </row>
    <row r="28" spans="1:14">
      <c r="A28" s="151">
        <v>27</v>
      </c>
      <c r="B28" s="149" t="s">
        <v>65</v>
      </c>
      <c r="C28" s="150" t="s">
        <v>214</v>
      </c>
      <c r="D28" s="152">
        <v>77</v>
      </c>
      <c r="E28" s="152">
        <v>75</v>
      </c>
      <c r="F28" s="152">
        <v>73</v>
      </c>
      <c r="G28" s="152">
        <v>84</v>
      </c>
      <c r="H28" s="152">
        <v>309</v>
      </c>
      <c r="I28" s="153"/>
      <c r="J28" s="155">
        <f>IF(ISNA(VLOOKUP($C28,大男R1績分!$F$3:$H$102,3,FALSE))," ",VLOOKUP($C28,大男R1績分!$F$3:$H$102,3,FALSE))</f>
        <v>8.5338763420954962</v>
      </c>
      <c r="K28" s="155">
        <f>IF(ISNA(VLOOKUP($C28,大男R2績分!$F$3:$I$102,4,FALSE))," ",VLOOKUP($C28,大男R2績分!$F$3:$I$102,4,FALSE))</f>
        <v>8.6671603109959392</v>
      </c>
      <c r="L28" s="155">
        <f>IF(ISNA(VLOOKUP($C28,大男R3績分!$D$3:$H$102,5,FALSE))," ",VLOOKUP($C28,大男R3績分!$D$3:$H$102,5,FALSE))</f>
        <v>13.338250790305565</v>
      </c>
      <c r="M28" s="155">
        <f>IF(ISNA(VLOOKUP($C28,大男R4績分!$D$3:$I$102,6,FALSE))," ",VLOOKUP($C28,大男R4績分!$D$3:$I$102,6,FALSE))</f>
        <v>2.8682824025289761</v>
      </c>
      <c r="N28" s="155">
        <f t="shared" si="0"/>
        <v>33.407569845925977</v>
      </c>
    </row>
    <row r="29" spans="1:14">
      <c r="A29" s="151">
        <v>28</v>
      </c>
      <c r="B29" s="149" t="s">
        <v>41</v>
      </c>
      <c r="C29" s="150" t="s">
        <v>168</v>
      </c>
      <c r="D29" s="152">
        <v>81</v>
      </c>
      <c r="E29" s="152">
        <v>73</v>
      </c>
      <c r="F29" s="152">
        <v>78</v>
      </c>
      <c r="G29" s="152">
        <v>78</v>
      </c>
      <c r="H29" s="152">
        <v>310</v>
      </c>
      <c r="I29" s="153"/>
      <c r="J29" s="155">
        <f>IF(ISNA(VLOOKUP($C29,大男R1績分!$F$3:$H$102,3,FALSE))," ",VLOOKUP($C29,大男R1績分!$F$3:$H$102,3,FALSE))</f>
        <v>4.5886708626434398</v>
      </c>
      <c r="K29" s="155">
        <f>IF(ISNA(VLOOKUP($C29,大男R2績分!$F$3:$I$102,4,FALSE))," ",VLOOKUP($C29,大男R2績分!$F$3:$I$102,4,FALSE))</f>
        <v>10.639763050721967</v>
      </c>
      <c r="L29" s="155">
        <f>IF(ISNA(VLOOKUP($C29,大男R3績分!$D$3:$H$102,5,FALSE))," ",VLOOKUP($C29,大男R3績分!$D$3:$H$102,5,FALSE))</f>
        <v>8.4067439409904949</v>
      </c>
      <c r="M29" s="155">
        <f>IF(ISNA(VLOOKUP($C29,大男R4績分!$D$3:$I$102,6,FALSE))," ",VLOOKUP($C29,大男R4績分!$D$3:$I$102,6,FALSE))</f>
        <v>8.7860906217070465</v>
      </c>
      <c r="N29" s="155">
        <f t="shared" si="0"/>
        <v>32.421268476062949</v>
      </c>
    </row>
    <row r="30" spans="1:14">
      <c r="A30" s="151">
        <v>29</v>
      </c>
      <c r="B30" s="149" t="s">
        <v>88</v>
      </c>
      <c r="C30" s="150" t="s">
        <v>93</v>
      </c>
      <c r="D30" s="152">
        <v>80</v>
      </c>
      <c r="E30" s="152">
        <v>75</v>
      </c>
      <c r="F30" s="152">
        <v>77</v>
      </c>
      <c r="G30" s="152">
        <v>78</v>
      </c>
      <c r="H30" s="152">
        <v>310</v>
      </c>
      <c r="I30" s="153"/>
      <c r="J30" s="155">
        <f>IF(ISNA(VLOOKUP($C30,大男R1績分!$F$3:$H$102,3,FALSE))," ",VLOOKUP($C30,大男R1績分!$F$3:$H$102,3,FALSE))</f>
        <v>5.5749722325064539</v>
      </c>
      <c r="K30" s="155">
        <f>IF(ISNA(VLOOKUP($C30,大男R2績分!$F$3:$I$102,4,FALSE))," ",VLOOKUP($C30,大男R2績分!$F$3:$I$102,4,FALSE))</f>
        <v>8.6671603109959392</v>
      </c>
      <c r="L30" s="155">
        <f>IF(ISNA(VLOOKUP($C30,大男R3績分!$D$3:$H$102,5,FALSE))," ",VLOOKUP($C30,大男R3績分!$D$3:$H$102,5,FALSE))</f>
        <v>9.393045310853509</v>
      </c>
      <c r="M30" s="155">
        <f>IF(ISNA(VLOOKUP($C30,大男R4績分!$D$3:$I$102,6,FALSE))," ",VLOOKUP($C30,大男R4績分!$D$3:$I$102,6,FALSE))</f>
        <v>8.7860906217070465</v>
      </c>
      <c r="N30" s="155">
        <f t="shared" si="0"/>
        <v>32.421268476062949</v>
      </c>
    </row>
    <row r="31" spans="1:14">
      <c r="A31" s="151">
        <v>30</v>
      </c>
      <c r="B31" s="149" t="s">
        <v>65</v>
      </c>
      <c r="C31" s="150" t="s">
        <v>77</v>
      </c>
      <c r="D31" s="152">
        <v>79</v>
      </c>
      <c r="E31" s="152">
        <v>75</v>
      </c>
      <c r="F31" s="152">
        <v>74</v>
      </c>
      <c r="G31" s="152">
        <v>83</v>
      </c>
      <c r="H31" s="152">
        <v>311</v>
      </c>
      <c r="I31" s="153"/>
      <c r="J31" s="155">
        <f>IF(ISNA(VLOOKUP($C31,大男R1績分!$F$3:$H$102,3,FALSE))," ",VLOOKUP($C31,大男R1績分!$F$3:$H$102,3,FALSE))</f>
        <v>6.561273602369468</v>
      </c>
      <c r="K31" s="155">
        <f>IF(ISNA(VLOOKUP($C31,大男R2績分!$F$3:$I$102,4,FALSE))," ",VLOOKUP($C31,大男R2績分!$F$3:$I$102,4,FALSE))</f>
        <v>8.6671603109959392</v>
      </c>
      <c r="L31" s="155">
        <f>IF(ISNA(VLOOKUP($C31,大男R3績分!$D$3:$H$102,5,FALSE))," ",VLOOKUP($C31,大男R3績分!$D$3:$H$102,5,FALSE))</f>
        <v>12.351949420442551</v>
      </c>
      <c r="M31" s="155">
        <f>IF(ISNA(VLOOKUP($C31,大男R4績分!$D$3:$I$102,6,FALSE))," ",VLOOKUP($C31,大男R4績分!$D$3:$I$102,6,FALSE))</f>
        <v>3.854583772391976</v>
      </c>
      <c r="N31" s="155">
        <f t="shared" si="0"/>
        <v>31.434967106199935</v>
      </c>
    </row>
    <row r="32" spans="1:14">
      <c r="A32" s="151">
        <v>31</v>
      </c>
      <c r="B32" s="149" t="s">
        <v>65</v>
      </c>
      <c r="C32" s="150" t="s">
        <v>85</v>
      </c>
      <c r="D32" s="152">
        <v>78</v>
      </c>
      <c r="E32" s="152">
        <v>70</v>
      </c>
      <c r="F32" s="152">
        <v>87</v>
      </c>
      <c r="G32" s="152">
        <v>78</v>
      </c>
      <c r="H32" s="152">
        <v>313</v>
      </c>
      <c r="I32" s="153"/>
      <c r="J32" s="155">
        <f>IF(ISNA(VLOOKUP($C32,大男R1績分!$F$3:$H$102,3,FALSE))," ",VLOOKUP($C32,大男R1績分!$F$3:$H$102,3,FALSE))</f>
        <v>7.5475749722324821</v>
      </c>
      <c r="K32" s="155">
        <f>IF(ISNA(VLOOKUP($C32,大男R2績分!$F$3:$I$102,4,FALSE))," ",VLOOKUP($C32,大男R2績分!$F$3:$I$102,4,FALSE))</f>
        <v>13.59866716031101</v>
      </c>
      <c r="L32" s="155">
        <f>IF(ISNA(VLOOKUP($C32,大男R3績分!$D$3:$H$102,5,FALSE))," ",VLOOKUP($C32,大男R3績分!$D$3:$H$102,5,FALSE))</f>
        <v>0</v>
      </c>
      <c r="M32" s="155">
        <f>IF(ISNA(VLOOKUP($C32,大男R4績分!$D$3:$I$102,6,FALSE))," ",VLOOKUP($C32,大男R4績分!$D$3:$I$102,6,FALSE))</f>
        <v>8.7860906217070465</v>
      </c>
      <c r="N32" s="155">
        <f t="shared" si="0"/>
        <v>29.932332754250538</v>
      </c>
    </row>
    <row r="33" spans="1:14">
      <c r="A33" s="151">
        <v>32</v>
      </c>
      <c r="B33" s="149" t="s">
        <v>88</v>
      </c>
      <c r="C33" s="150" t="s">
        <v>243</v>
      </c>
      <c r="D33" s="152">
        <v>84</v>
      </c>
      <c r="E33" s="152">
        <v>75</v>
      </c>
      <c r="F33" s="152">
        <v>75</v>
      </c>
      <c r="G33" s="152">
        <v>79</v>
      </c>
      <c r="H33" s="152">
        <v>313</v>
      </c>
      <c r="I33" s="153"/>
      <c r="J33" s="155">
        <f>IF(ISNA(VLOOKUP($C33,大男R1績分!$F$3:$H$102,3,FALSE))," ",VLOOKUP($C33,大男R1績分!$F$3:$H$102,3,FALSE))</f>
        <v>1.6297667530544118</v>
      </c>
      <c r="K33" s="155">
        <f>IF(ISNA(VLOOKUP($C33,大男R2績分!$F$3:$I$102,4,FALSE))," ",VLOOKUP($C33,大男R2績分!$F$3:$I$102,4,FALSE))</f>
        <v>8.6671603109959392</v>
      </c>
      <c r="L33" s="155">
        <f>IF(ISNA(VLOOKUP($C33,大男R3績分!$D$3:$H$102,5,FALSE))," ",VLOOKUP($C33,大男R3績分!$D$3:$H$102,5,FALSE))</f>
        <v>11.365648050579537</v>
      </c>
      <c r="M33" s="155">
        <f>IF(ISNA(VLOOKUP($C33,大男R4績分!$D$3:$I$102,6,FALSE))," ",VLOOKUP($C33,大男R4績分!$D$3:$I$102,6,FALSE))</f>
        <v>7.7997892518440324</v>
      </c>
      <c r="N33" s="155">
        <f t="shared" si="0"/>
        <v>29.462364366473921</v>
      </c>
    </row>
    <row r="34" spans="1:14">
      <c r="A34" s="151">
        <v>33</v>
      </c>
      <c r="B34" s="149" t="s">
        <v>88</v>
      </c>
      <c r="C34" s="150" t="s">
        <v>96</v>
      </c>
      <c r="D34" s="152">
        <v>77</v>
      </c>
      <c r="E34" s="152">
        <v>80</v>
      </c>
      <c r="F34" s="152">
        <v>82</v>
      </c>
      <c r="G34" s="152">
        <v>77</v>
      </c>
      <c r="H34" s="152">
        <v>316</v>
      </c>
      <c r="I34" s="153"/>
      <c r="J34" s="155">
        <f>IF(ISNA(VLOOKUP($C34,大男R1績分!$F$3:$H$102,3,FALSE))," ",VLOOKUP($C34,大男R1績分!$F$3:$H$102,3,FALSE))</f>
        <v>8.5338763420954962</v>
      </c>
      <c r="K34" s="155">
        <f>IF(ISNA(VLOOKUP($C34,大男R2績分!$F$3:$I$102,4,FALSE))," ",VLOOKUP($C34,大男R2績分!$F$3:$I$102,4,FALSE))</f>
        <v>3.7356534616808688</v>
      </c>
      <c r="L34" s="155">
        <f>IF(ISNA(VLOOKUP($C34,大男R3績分!$D$3:$H$102,5,FALSE))," ",VLOOKUP($C34,大男R3績分!$D$3:$H$102,5,FALSE))</f>
        <v>4.4615384615384386</v>
      </c>
      <c r="M34" s="155">
        <f>IF(ISNA(VLOOKUP($C34,大男R4績分!$D$3:$I$102,6,FALSE))," ",VLOOKUP($C34,大男R4績分!$D$3:$I$102,6,FALSE))</f>
        <v>9.7723919915700606</v>
      </c>
      <c r="N34" s="155">
        <f t="shared" ref="N34:N65" si="1">SUM(J34:M34)</f>
        <v>26.503460256884864</v>
      </c>
    </row>
    <row r="35" spans="1:14">
      <c r="A35" s="151">
        <v>34</v>
      </c>
      <c r="B35" s="149" t="s">
        <v>88</v>
      </c>
      <c r="C35" s="150" t="s">
        <v>95</v>
      </c>
      <c r="D35" s="152">
        <v>77</v>
      </c>
      <c r="E35" s="152">
        <v>78</v>
      </c>
      <c r="F35" s="152">
        <v>78</v>
      </c>
      <c r="G35" s="152">
        <v>87</v>
      </c>
      <c r="H35" s="152">
        <v>320</v>
      </c>
      <c r="I35" s="153"/>
      <c r="J35" s="155">
        <f>IF(ISNA(VLOOKUP($C35,大男R1績分!$F$3:$H$102,3,FALSE))," ",VLOOKUP($C35,大男R1績分!$F$3:$H$102,3,FALSE))</f>
        <v>8.5338763420954962</v>
      </c>
      <c r="K35" s="155">
        <f>IF(ISNA(VLOOKUP($C35,大男R2績分!$F$3:$I$102,4,FALSE))," ",VLOOKUP($C35,大男R2績分!$F$3:$I$102,4,FALSE))</f>
        <v>5.7082562014068969</v>
      </c>
      <c r="L35" s="155">
        <f>IF(ISNA(VLOOKUP($C35,大男R3績分!$D$3:$H$102,5,FALSE))," ",VLOOKUP($C35,大男R3績分!$D$3:$H$102,5,FALSE))</f>
        <v>8.4067439409904949</v>
      </c>
      <c r="M35" s="155">
        <f>IF(ISNA(VLOOKUP($C35,大男R4績分!$D$3:$I$102,6,FALSE))," ",VLOOKUP($C35,大男R4績分!$D$3:$I$102,6,FALSE))</f>
        <v>0</v>
      </c>
      <c r="N35" s="155">
        <f t="shared" si="1"/>
        <v>22.648876484492888</v>
      </c>
    </row>
    <row r="36" spans="1:14">
      <c r="A36" s="151">
        <v>35</v>
      </c>
      <c r="B36" s="149" t="s">
        <v>88</v>
      </c>
      <c r="C36" s="150" t="s">
        <v>246</v>
      </c>
      <c r="D36" s="152">
        <v>81</v>
      </c>
      <c r="E36" s="152">
        <v>83</v>
      </c>
      <c r="F36" s="152">
        <v>78</v>
      </c>
      <c r="G36" s="152">
        <v>80</v>
      </c>
      <c r="H36" s="152">
        <v>322</v>
      </c>
      <c r="I36" s="153"/>
      <c r="J36" s="155">
        <f>IF(ISNA(VLOOKUP($C36,大男R1績分!$F$3:$H$102,3,FALSE))," ",VLOOKUP($C36,大男R1績分!$F$3:$H$102,3,FALSE))</f>
        <v>4.5886708626434398</v>
      </c>
      <c r="K36" s="155">
        <f>IF(ISNA(VLOOKUP($C36,大男R2績分!$F$3:$I$102,4,FALSE))," ",VLOOKUP($C36,大男R2績分!$F$3:$I$102,4,FALSE))</f>
        <v>0.77674935209182649</v>
      </c>
      <c r="L36" s="155">
        <f>IF(ISNA(VLOOKUP($C36,大男R3績分!$D$3:$H$102,5,FALSE))," ",VLOOKUP($C36,大男R3績分!$D$3:$H$102,5,FALSE))</f>
        <v>8.4067439409904949</v>
      </c>
      <c r="M36" s="155">
        <f>IF(ISNA(VLOOKUP($C36,大男R4績分!$D$3:$I$102,6,FALSE))," ",VLOOKUP($C36,大男R4績分!$D$3:$I$102,6,FALSE))</f>
        <v>6.8134878819810183</v>
      </c>
      <c r="N36" s="155">
        <f t="shared" si="1"/>
        <v>20.58565203770678</v>
      </c>
    </row>
    <row r="37" spans="1:14">
      <c r="A37" s="151">
        <v>36</v>
      </c>
      <c r="B37" s="149" t="s">
        <v>88</v>
      </c>
      <c r="C37" s="150" t="s">
        <v>101</v>
      </c>
      <c r="D37" s="152">
        <v>87</v>
      </c>
      <c r="E37" s="152">
        <v>76</v>
      </c>
      <c r="F37" s="152">
        <v>81</v>
      </c>
      <c r="G37" s="152">
        <v>80</v>
      </c>
      <c r="H37" s="152">
        <v>324</v>
      </c>
      <c r="I37" s="153"/>
      <c r="J37" s="155">
        <f>IF(ISNA(VLOOKUP($C37,大男R1績分!$F$3:$H$102,3,FALSE))," ",VLOOKUP($C37,大男R1績分!$F$3:$H$102,3,FALSE))</f>
        <v>0</v>
      </c>
      <c r="K37" s="155">
        <f>IF(ISNA(VLOOKUP($C37,大男R2績分!$F$3:$I$102,4,FALSE))," ",VLOOKUP($C37,大男R2績分!$F$3:$I$102,4,FALSE))</f>
        <v>7.6808589411329251</v>
      </c>
      <c r="L37" s="155">
        <f>IF(ISNA(VLOOKUP($C37,大男R3績分!$D$3:$H$102,5,FALSE))," ",VLOOKUP($C37,大男R3績分!$D$3:$H$102,5,FALSE))</f>
        <v>5.4478398314014527</v>
      </c>
      <c r="M37" s="155">
        <f>IF(ISNA(VLOOKUP($C37,大男R4績分!$D$3:$I$102,6,FALSE))," ",VLOOKUP($C37,大男R4績分!$D$3:$I$102,6,FALSE))</f>
        <v>6.8134878819810183</v>
      </c>
      <c r="N37" s="155">
        <f t="shared" si="1"/>
        <v>19.942186654515396</v>
      </c>
    </row>
    <row r="38" spans="1:14">
      <c r="A38" s="151">
        <v>37</v>
      </c>
      <c r="B38" s="149" t="s">
        <v>88</v>
      </c>
      <c r="C38" s="150" t="s">
        <v>239</v>
      </c>
      <c r="D38" s="152">
        <v>83</v>
      </c>
      <c r="E38" s="152">
        <v>83</v>
      </c>
      <c r="F38" s="152">
        <v>86</v>
      </c>
      <c r="G38" s="152">
        <v>77</v>
      </c>
      <c r="H38" s="152">
        <v>329</v>
      </c>
      <c r="I38" s="153"/>
      <c r="J38" s="155">
        <f>IF(ISNA(VLOOKUP($C38,大男R1績分!$F$3:$H$102,3,FALSE))," ",VLOOKUP($C38,大男R1績分!$F$3:$H$102,3,FALSE))</f>
        <v>2.6160681229174116</v>
      </c>
      <c r="K38" s="155">
        <f>IF(ISNA(VLOOKUP($C38,大男R2績分!$F$3:$I$102,4,FALSE))," ",VLOOKUP($C38,大男R2績分!$F$3:$I$102,4,FALSE))</f>
        <v>0.77674935209182649</v>
      </c>
      <c r="L38" s="155">
        <f>IF(ISNA(VLOOKUP($C38,大男R3績分!$D$3:$H$102,5,FALSE))," ",VLOOKUP($C38,大男R3績分!$D$3:$H$102,5,FALSE))</f>
        <v>0.51633298208638223</v>
      </c>
      <c r="M38" s="155">
        <f>IF(ISNA(VLOOKUP($C38,大男R4績分!$D$3:$I$102,6,FALSE))," ",VLOOKUP($C38,大男R4績分!$D$3:$I$102,6,FALSE))</f>
        <v>9.7723919915700606</v>
      </c>
      <c r="N38" s="155">
        <f t="shared" si="1"/>
        <v>13.681542448665681</v>
      </c>
    </row>
    <row r="39" spans="1:14">
      <c r="A39" s="151">
        <v>38</v>
      </c>
      <c r="B39" s="149" t="s">
        <v>88</v>
      </c>
      <c r="C39" s="150" t="s">
        <v>228</v>
      </c>
      <c r="D39" s="152">
        <v>81</v>
      </c>
      <c r="E39" s="152">
        <v>78</v>
      </c>
      <c r="F39" s="152">
        <v>93</v>
      </c>
      <c r="G39" s="152">
        <v>81</v>
      </c>
      <c r="H39" s="152">
        <v>333</v>
      </c>
      <c r="I39" s="153"/>
      <c r="J39" s="155">
        <f>IF(ISNA(VLOOKUP($C39,大男R1績分!$F$3:$H$102,3,FALSE))," ",VLOOKUP($C39,大男R1績分!$F$3:$H$102,3,FALSE))</f>
        <v>4.5886708626434398</v>
      </c>
      <c r="K39" s="155">
        <f>IF(ISNA(VLOOKUP($C39,大男R2績分!$F$3:$I$102,4,FALSE))," ",VLOOKUP($C39,大男R2績分!$F$3:$I$102,4,FALSE))</f>
        <v>5.7082562014068969</v>
      </c>
      <c r="L39" s="155">
        <f>IF(ISNA(VLOOKUP($C39,大男R3績分!$D$3:$H$102,5,FALSE))," ",VLOOKUP($C39,大男R3績分!$D$3:$H$102,5,FALSE))</f>
        <v>0</v>
      </c>
      <c r="M39" s="155">
        <f>IF(ISNA(VLOOKUP($C39,大男R4績分!$D$3:$I$102,6,FALSE))," ",VLOOKUP($C39,大男R4績分!$D$3:$I$102,6,FALSE))</f>
        <v>5.8271865121180042</v>
      </c>
      <c r="N39" s="155">
        <f t="shared" si="1"/>
        <v>16.124113576168341</v>
      </c>
    </row>
    <row r="40" spans="1:14">
      <c r="A40" s="151">
        <v>39</v>
      </c>
      <c r="B40" s="149" t="s">
        <v>88</v>
      </c>
      <c r="C40" s="150" t="s">
        <v>229</v>
      </c>
      <c r="D40" s="152">
        <v>81</v>
      </c>
      <c r="E40" s="152">
        <v>86</v>
      </c>
      <c r="F40" s="152">
        <v>81</v>
      </c>
      <c r="G40" s="152">
        <v>98</v>
      </c>
      <c r="H40" s="152">
        <v>346</v>
      </c>
      <c r="I40" s="153"/>
      <c r="J40" s="155">
        <f>IF(ISNA(VLOOKUP($C40,大男R1績分!$F$3:$H$102,3,FALSE))," ",VLOOKUP($C40,大男R1績分!$F$3:$H$102,3,FALSE))</f>
        <v>4.5886708626434398</v>
      </c>
      <c r="K40" s="155">
        <f>IF(ISNA(VLOOKUP($C40,大男R2績分!$F$3:$I$102,4,FALSE))," ",VLOOKUP($C40,大男R2績分!$F$3:$I$102,4,FALSE))</f>
        <v>0</v>
      </c>
      <c r="L40" s="155">
        <f>IF(ISNA(VLOOKUP($C40,大男R3績分!$D$3:$H$102,5,FALSE))," ",VLOOKUP($C40,大男R3績分!$D$3:$H$102,5,FALSE))</f>
        <v>5.4478398314014527</v>
      </c>
      <c r="M40" s="155">
        <f>IF(ISNA(VLOOKUP($C40,大男R4績分!$D$3:$I$102,6,FALSE))," ",VLOOKUP($C40,大男R4績分!$D$3:$I$102,6,FALSE))</f>
        <v>0</v>
      </c>
      <c r="N40" s="155">
        <f t="shared" si="1"/>
        <v>10.036510694044892</v>
      </c>
    </row>
    <row r="41" spans="1:14">
      <c r="A41" s="151">
        <v>40</v>
      </c>
      <c r="B41" s="149" t="s">
        <v>41</v>
      </c>
      <c r="C41" s="150" t="s">
        <v>346</v>
      </c>
      <c r="D41" s="152">
        <v>81</v>
      </c>
      <c r="E41" s="152">
        <v>74</v>
      </c>
      <c r="F41" s="152">
        <v>0</v>
      </c>
      <c r="G41" s="152">
        <v>0</v>
      </c>
      <c r="H41" s="152">
        <v>155</v>
      </c>
      <c r="I41" s="153"/>
      <c r="J41" s="155">
        <f>IF(ISNA(VLOOKUP($C41,大男R1績分!$F$3:$H$102,3,FALSE))," ",VLOOKUP($C41,大男R1績分!$F$3:$H$102,3,FALSE))</f>
        <v>4.5886708626434398</v>
      </c>
      <c r="K41" s="155">
        <f>IF(ISNA(VLOOKUP($C41,大男R2績分!$F$3:$I$102,4,FALSE))," ",VLOOKUP($C41,大男R2績分!$F$3:$I$102,4,FALSE))</f>
        <v>9.6534616808589533</v>
      </c>
      <c r="L41" s="155" t="str">
        <f>IF(ISNA(VLOOKUP($C41,大男R3績分!$D$3:$H$102,5,FALSE))," ",VLOOKUP($C41,大男R3績分!$D$3:$H$102,5,FALSE))</f>
        <v xml:space="preserve"> </v>
      </c>
      <c r="M41" s="155" t="str">
        <f>IF(ISNA(VLOOKUP($C41,大男R4績分!$D$3:$I$102,6,FALSE))," ",VLOOKUP($C41,大男R4績分!$D$3:$I$102,6,FALSE))</f>
        <v xml:space="preserve"> </v>
      </c>
      <c r="N41" s="155">
        <f t="shared" si="1"/>
        <v>14.242132543502393</v>
      </c>
    </row>
    <row r="42" spans="1:14">
      <c r="A42" s="151">
        <v>41</v>
      </c>
      <c r="B42" s="149" t="s">
        <v>41</v>
      </c>
      <c r="C42" s="150" t="s">
        <v>64</v>
      </c>
      <c r="D42" s="152">
        <v>79</v>
      </c>
      <c r="E42" s="152">
        <v>76</v>
      </c>
      <c r="F42" s="152">
        <v>0</v>
      </c>
      <c r="G42" s="152">
        <v>0</v>
      </c>
      <c r="H42" s="152">
        <v>155</v>
      </c>
      <c r="I42" s="153"/>
      <c r="J42" s="155">
        <f>IF(ISNA(VLOOKUP($C42,大男R1績分!$F$3:$H$102,3,FALSE))," ",VLOOKUP($C42,大男R1績分!$F$3:$H$102,3,FALSE))</f>
        <v>6.561273602369468</v>
      </c>
      <c r="K42" s="155">
        <f>IF(ISNA(VLOOKUP($C42,大男R2績分!$F$3:$I$102,4,FALSE))," ",VLOOKUP($C42,大男R2績分!$F$3:$I$102,4,FALSE))</f>
        <v>7.6808589411329251</v>
      </c>
      <c r="L42" s="155" t="str">
        <f>IF(ISNA(VLOOKUP($C42,大男R3績分!$D$3:$H$102,5,FALSE))," ",VLOOKUP($C42,大男R3績分!$D$3:$H$102,5,FALSE))</f>
        <v xml:space="preserve"> </v>
      </c>
      <c r="M42" s="155" t="str">
        <f>IF(ISNA(VLOOKUP($C42,大男R4績分!$D$3:$I$102,6,FALSE))," ",VLOOKUP($C42,大男R4績分!$D$3:$I$102,6,FALSE))</f>
        <v xml:space="preserve"> </v>
      </c>
      <c r="N42" s="155">
        <f t="shared" si="1"/>
        <v>14.242132543502393</v>
      </c>
    </row>
    <row r="43" spans="1:14">
      <c r="A43" s="151">
        <v>42</v>
      </c>
      <c r="B43" s="149" t="s">
        <v>65</v>
      </c>
      <c r="C43" s="150" t="s">
        <v>89</v>
      </c>
      <c r="D43" s="152">
        <v>79</v>
      </c>
      <c r="E43" s="152">
        <v>76</v>
      </c>
      <c r="F43" s="152">
        <v>0</v>
      </c>
      <c r="G43" s="152">
        <v>0</v>
      </c>
      <c r="H43" s="152">
        <v>155</v>
      </c>
      <c r="I43" s="153"/>
      <c r="J43" s="155">
        <f>IF(ISNA(VLOOKUP($C43,大男R1績分!$F$3:$H$102,3,FALSE))," ",VLOOKUP($C43,大男R1績分!$F$3:$H$102,3,FALSE))</f>
        <v>6.561273602369468</v>
      </c>
      <c r="K43" s="155">
        <f>IF(ISNA(VLOOKUP($C43,大男R2績分!$F$3:$I$102,4,FALSE))," ",VLOOKUP($C43,大男R2績分!$F$3:$I$102,4,FALSE))</f>
        <v>7.6808589411329251</v>
      </c>
      <c r="L43" s="155" t="str">
        <f>IF(ISNA(VLOOKUP($C43,大男R3績分!$D$3:$H$102,5,FALSE))," ",VLOOKUP($C43,大男R3績分!$D$3:$H$102,5,FALSE))</f>
        <v xml:space="preserve"> </v>
      </c>
      <c r="M43" s="155" t="str">
        <f>IF(ISNA(VLOOKUP($C43,大男R4績分!$D$3:$I$102,6,FALSE))," ",VLOOKUP($C43,大男R4績分!$D$3:$I$102,6,FALSE))</f>
        <v xml:space="preserve"> </v>
      </c>
      <c r="N43" s="155">
        <f t="shared" si="1"/>
        <v>14.242132543502393</v>
      </c>
    </row>
    <row r="44" spans="1:14">
      <c r="A44" s="151">
        <v>43</v>
      </c>
      <c r="B44" s="149" t="s">
        <v>41</v>
      </c>
      <c r="C44" s="150" t="s">
        <v>58</v>
      </c>
      <c r="D44" s="152">
        <v>78</v>
      </c>
      <c r="E44" s="152">
        <v>77</v>
      </c>
      <c r="F44" s="152">
        <v>0</v>
      </c>
      <c r="G44" s="152">
        <v>0</v>
      </c>
      <c r="H44" s="152">
        <v>155</v>
      </c>
      <c r="I44" s="153"/>
      <c r="J44" s="155">
        <f>IF(ISNA(VLOOKUP($C44,大男R1績分!$F$3:$H$102,3,FALSE))," ",VLOOKUP($C44,大男R1績分!$F$3:$H$102,3,FALSE))</f>
        <v>7.5475749722324821</v>
      </c>
      <c r="K44" s="155">
        <f>IF(ISNA(VLOOKUP($C44,大男R2績分!$F$3:$I$102,4,FALSE))," ",VLOOKUP($C44,大男R2績分!$F$3:$I$102,4,FALSE))</f>
        <v>6.694557571269911</v>
      </c>
      <c r="L44" s="155" t="str">
        <f>IF(ISNA(VLOOKUP($C44,大男R3績分!$D$3:$H$102,5,FALSE))," ",VLOOKUP($C44,大男R3績分!$D$3:$H$102,5,FALSE))</f>
        <v xml:space="preserve"> </v>
      </c>
      <c r="M44" s="155" t="str">
        <f>IF(ISNA(VLOOKUP($C44,大男R4績分!$D$3:$I$102,6,FALSE))," ",VLOOKUP($C44,大男R4績分!$D$3:$I$102,6,FALSE))</f>
        <v xml:space="preserve"> </v>
      </c>
      <c r="N44" s="155">
        <f t="shared" si="1"/>
        <v>14.242132543502393</v>
      </c>
    </row>
    <row r="45" spans="1:14">
      <c r="A45" s="151">
        <v>44</v>
      </c>
      <c r="B45" s="149" t="s">
        <v>65</v>
      </c>
      <c r="C45" s="150" t="s">
        <v>71</v>
      </c>
      <c r="D45" s="152">
        <v>75</v>
      </c>
      <c r="E45" s="152">
        <v>80</v>
      </c>
      <c r="F45" s="152">
        <v>0</v>
      </c>
      <c r="G45" s="152">
        <v>0</v>
      </c>
      <c r="H45" s="152">
        <v>155</v>
      </c>
      <c r="I45" s="153"/>
      <c r="J45" s="155">
        <f>IF(ISNA(VLOOKUP($C45,大男R1績分!$F$3:$H$102,3,FALSE))," ",VLOOKUP($C45,大男R1績分!$F$3:$H$102,3,FALSE))</f>
        <v>10.506479081821524</v>
      </c>
      <c r="K45" s="155">
        <f>IF(ISNA(VLOOKUP($C45,大男R2績分!$F$3:$I$102,4,FALSE))," ",VLOOKUP($C45,大男R2績分!$F$3:$I$102,4,FALSE))</f>
        <v>3.7356534616808688</v>
      </c>
      <c r="L45" s="155" t="str">
        <f>IF(ISNA(VLOOKUP($C45,大男R3績分!$D$3:$H$102,5,FALSE))," ",VLOOKUP($C45,大男R3績分!$D$3:$H$102,5,FALSE))</f>
        <v xml:space="preserve"> </v>
      </c>
      <c r="M45" s="155" t="str">
        <f>IF(ISNA(VLOOKUP($C45,大男R4績分!$D$3:$I$102,6,FALSE))," ",VLOOKUP($C45,大男R4績分!$D$3:$I$102,6,FALSE))</f>
        <v xml:space="preserve"> </v>
      </c>
      <c r="N45" s="155">
        <f t="shared" si="1"/>
        <v>14.242132543502393</v>
      </c>
    </row>
    <row r="46" spans="1:14">
      <c r="A46" s="151">
        <v>45</v>
      </c>
      <c r="B46" s="149" t="s">
        <v>41</v>
      </c>
      <c r="C46" s="150" t="s">
        <v>52</v>
      </c>
      <c r="D46" s="152">
        <v>80</v>
      </c>
      <c r="E46" s="152">
        <v>76</v>
      </c>
      <c r="F46" s="152">
        <v>0</v>
      </c>
      <c r="G46" s="152">
        <v>0</v>
      </c>
      <c r="H46" s="152">
        <v>156</v>
      </c>
      <c r="I46" s="153"/>
      <c r="J46" s="155">
        <f>IF(ISNA(VLOOKUP($C46,大男R1績分!$F$3:$H$102,3,FALSE))," ",VLOOKUP($C46,大男R1績分!$F$3:$H$102,3,FALSE))</f>
        <v>5.5749722325064539</v>
      </c>
      <c r="K46" s="155">
        <f>IF(ISNA(VLOOKUP($C46,大男R2績分!$F$3:$I$102,4,FALSE))," ",VLOOKUP($C46,大男R2績分!$F$3:$I$102,4,FALSE))</f>
        <v>7.6808589411329251</v>
      </c>
      <c r="L46" s="155" t="str">
        <f>IF(ISNA(VLOOKUP($C46,大男R3績分!$D$3:$H$102,5,FALSE))," ",VLOOKUP($C46,大男R3績分!$D$3:$H$102,5,FALSE))</f>
        <v xml:space="preserve"> </v>
      </c>
      <c r="M46" s="155" t="str">
        <f>IF(ISNA(VLOOKUP($C46,大男R4績分!$D$3:$I$102,6,FALSE))," ",VLOOKUP($C46,大男R4績分!$D$3:$I$102,6,FALSE))</f>
        <v xml:space="preserve"> </v>
      </c>
      <c r="N46" s="155">
        <f t="shared" si="1"/>
        <v>13.255831173639379</v>
      </c>
    </row>
    <row r="47" spans="1:14">
      <c r="A47" s="151">
        <v>46</v>
      </c>
      <c r="B47" s="149" t="s">
        <v>65</v>
      </c>
      <c r="C47" s="150" t="s">
        <v>87</v>
      </c>
      <c r="D47" s="152">
        <v>80</v>
      </c>
      <c r="E47" s="152">
        <v>76</v>
      </c>
      <c r="F47" s="152">
        <v>0</v>
      </c>
      <c r="G47" s="152">
        <v>0</v>
      </c>
      <c r="H47" s="152">
        <v>156</v>
      </c>
      <c r="I47" s="153"/>
      <c r="J47" s="155">
        <f>IF(ISNA(VLOOKUP($C47,大男R1績分!$F$3:$H$102,3,FALSE))," ",VLOOKUP($C47,大男R1績分!$F$3:$H$102,3,FALSE))</f>
        <v>5.5749722325064539</v>
      </c>
      <c r="K47" s="155">
        <f>IF(ISNA(VLOOKUP($C47,大男R2績分!$F$3:$I$102,4,FALSE))," ",VLOOKUP($C47,大男R2績分!$F$3:$I$102,4,FALSE))</f>
        <v>7.6808589411329251</v>
      </c>
      <c r="L47" s="155" t="str">
        <f>IF(ISNA(VLOOKUP($C47,大男R3績分!$D$3:$H$102,5,FALSE))," ",VLOOKUP($C47,大男R3績分!$D$3:$H$102,5,FALSE))</f>
        <v xml:space="preserve"> </v>
      </c>
      <c r="M47" s="155" t="str">
        <f>IF(ISNA(VLOOKUP($C47,大男R4績分!$D$3:$I$102,6,FALSE))," ",VLOOKUP($C47,大男R4績分!$D$3:$I$102,6,FALSE))</f>
        <v xml:space="preserve"> </v>
      </c>
      <c r="N47" s="155">
        <f t="shared" si="1"/>
        <v>13.255831173639379</v>
      </c>
    </row>
    <row r="48" spans="1:14">
      <c r="A48" s="151">
        <v>47</v>
      </c>
      <c r="B48" s="149" t="s">
        <v>65</v>
      </c>
      <c r="C48" s="150" t="s">
        <v>79</v>
      </c>
      <c r="D48" s="152">
        <v>79</v>
      </c>
      <c r="E48" s="152">
        <v>77</v>
      </c>
      <c r="F48" s="152">
        <v>0</v>
      </c>
      <c r="G48" s="152">
        <v>0</v>
      </c>
      <c r="H48" s="152">
        <v>156</v>
      </c>
      <c r="I48" s="153"/>
      <c r="J48" s="155">
        <f>IF(ISNA(VLOOKUP($C48,大男R1績分!$F$3:$H$102,3,FALSE))," ",VLOOKUP($C48,大男R1績分!$F$3:$H$102,3,FALSE))</f>
        <v>6.561273602369468</v>
      </c>
      <c r="K48" s="155">
        <f>IF(ISNA(VLOOKUP($C48,大男R2績分!$F$3:$I$102,4,FALSE))," ",VLOOKUP($C48,大男R2績分!$F$3:$I$102,4,FALSE))</f>
        <v>6.694557571269911</v>
      </c>
      <c r="L48" s="155" t="str">
        <f>IF(ISNA(VLOOKUP($C48,大男R3績分!$D$3:$H$102,5,FALSE))," ",VLOOKUP($C48,大男R3績分!$D$3:$H$102,5,FALSE))</f>
        <v xml:space="preserve"> </v>
      </c>
      <c r="M48" s="155" t="str">
        <f>IF(ISNA(VLOOKUP($C48,大男R4績分!$D$3:$I$102,6,FALSE))," ",VLOOKUP($C48,大男R4績分!$D$3:$I$102,6,FALSE))</f>
        <v xml:space="preserve"> </v>
      </c>
      <c r="N48" s="155">
        <f t="shared" si="1"/>
        <v>13.255831173639379</v>
      </c>
    </row>
    <row r="49" spans="1:14">
      <c r="A49" s="151">
        <v>48</v>
      </c>
      <c r="B49" s="149" t="s">
        <v>41</v>
      </c>
      <c r="C49" s="150" t="s">
        <v>68</v>
      </c>
      <c r="D49" s="152">
        <v>78</v>
      </c>
      <c r="E49" s="152">
        <v>79</v>
      </c>
      <c r="F49" s="152">
        <v>0</v>
      </c>
      <c r="G49" s="152">
        <v>0</v>
      </c>
      <c r="H49" s="152">
        <v>157</v>
      </c>
      <c r="I49" s="153"/>
      <c r="J49" s="155">
        <f>IF(ISNA(VLOOKUP($C49,大男R1績分!$F$3:$H$102,3,FALSE))," ",VLOOKUP($C49,大男R1績分!$F$3:$H$102,3,FALSE))</f>
        <v>7.5475749722324821</v>
      </c>
      <c r="K49" s="155">
        <f>IF(ISNA(VLOOKUP($C49,大男R2績分!$F$3:$I$102,4,FALSE))," ",VLOOKUP($C49,大男R2績分!$F$3:$I$102,4,FALSE))</f>
        <v>4.7219548315438828</v>
      </c>
      <c r="L49" s="155" t="str">
        <f>IF(ISNA(VLOOKUP($C49,大男R3績分!$D$3:$H$102,5,FALSE))," ",VLOOKUP($C49,大男R3績分!$D$3:$H$102,5,FALSE))</f>
        <v xml:space="preserve"> </v>
      </c>
      <c r="M49" s="155" t="str">
        <f>IF(ISNA(VLOOKUP($C49,大男R4績分!$D$3:$I$102,6,FALSE))," ",VLOOKUP($C49,大男R4績分!$D$3:$I$102,6,FALSE))</f>
        <v xml:space="preserve"> </v>
      </c>
      <c r="N49" s="155">
        <f t="shared" si="1"/>
        <v>12.269529803776365</v>
      </c>
    </row>
    <row r="50" spans="1:14">
      <c r="A50" s="151">
        <v>49</v>
      </c>
      <c r="B50" s="149" t="s">
        <v>65</v>
      </c>
      <c r="C50" s="150" t="s">
        <v>348</v>
      </c>
      <c r="D50" s="152">
        <v>77</v>
      </c>
      <c r="E50" s="152">
        <v>80</v>
      </c>
      <c r="F50" s="152">
        <v>0</v>
      </c>
      <c r="G50" s="152">
        <v>0</v>
      </c>
      <c r="H50" s="152">
        <v>157</v>
      </c>
      <c r="I50" s="153"/>
      <c r="J50" s="155">
        <f>IF(ISNA(VLOOKUP($C50,大男R1績分!$F$3:$H$102,3,FALSE))," ",VLOOKUP($C50,大男R1績分!$F$3:$H$102,3,FALSE))</f>
        <v>8.5338763420954962</v>
      </c>
      <c r="K50" s="155">
        <f>IF(ISNA(VLOOKUP($C50,大男R2績分!$F$3:$I$102,4,FALSE))," ",VLOOKUP($C50,大男R2績分!$F$3:$I$102,4,FALSE))</f>
        <v>3.7356534616808688</v>
      </c>
      <c r="L50" s="155" t="str">
        <f>IF(ISNA(VLOOKUP($C50,大男R3績分!$D$3:$H$102,5,FALSE))," ",VLOOKUP($C50,大男R3績分!$D$3:$H$102,5,FALSE))</f>
        <v xml:space="preserve"> </v>
      </c>
      <c r="M50" s="155" t="str">
        <f>IF(ISNA(VLOOKUP($C50,大男R4績分!$D$3:$I$102,6,FALSE))," ",VLOOKUP($C50,大男R4績分!$D$3:$I$102,6,FALSE))</f>
        <v xml:space="preserve"> </v>
      </c>
      <c r="N50" s="155">
        <f t="shared" si="1"/>
        <v>12.269529803776365</v>
      </c>
    </row>
    <row r="51" spans="1:14">
      <c r="A51" s="151">
        <v>50</v>
      </c>
      <c r="B51" s="149" t="s">
        <v>41</v>
      </c>
      <c r="C51" s="150" t="s">
        <v>204</v>
      </c>
      <c r="D51" s="152">
        <v>79</v>
      </c>
      <c r="E51" s="152">
        <v>79</v>
      </c>
      <c r="F51" s="152">
        <v>0</v>
      </c>
      <c r="G51" s="152">
        <v>0</v>
      </c>
      <c r="H51" s="152">
        <v>158</v>
      </c>
      <c r="I51" s="153"/>
      <c r="J51" s="155">
        <f>IF(ISNA(VLOOKUP($C51,大男R1績分!$F$3:$H$102,3,FALSE))," ",VLOOKUP($C51,大男R1績分!$F$3:$H$102,3,FALSE))</f>
        <v>6.561273602369468</v>
      </c>
      <c r="K51" s="155">
        <f>IF(ISNA(VLOOKUP($C51,大男R2績分!$F$3:$I$102,4,FALSE))," ",VLOOKUP($C51,大男R2績分!$F$3:$I$102,4,FALSE))</f>
        <v>4.7219548315438828</v>
      </c>
      <c r="L51" s="155" t="str">
        <f>IF(ISNA(VLOOKUP($C51,大男R3績分!$D$3:$H$102,5,FALSE))," ",VLOOKUP($C51,大男R3績分!$D$3:$H$102,5,FALSE))</f>
        <v xml:space="preserve"> </v>
      </c>
      <c r="M51" s="155" t="str">
        <f>IF(ISNA(VLOOKUP($C51,大男R4績分!$D$3:$I$102,6,FALSE))," ",VLOOKUP($C51,大男R4績分!$D$3:$I$102,6,FALSE))</f>
        <v xml:space="preserve"> </v>
      </c>
      <c r="N51" s="155">
        <f t="shared" si="1"/>
        <v>11.283228433913351</v>
      </c>
    </row>
    <row r="52" spans="1:14">
      <c r="A52" s="151">
        <v>51</v>
      </c>
      <c r="B52" s="149" t="s">
        <v>65</v>
      </c>
      <c r="C52" s="150" t="s">
        <v>349</v>
      </c>
      <c r="D52" s="152">
        <v>78</v>
      </c>
      <c r="E52" s="152">
        <v>80</v>
      </c>
      <c r="F52" s="152">
        <v>0</v>
      </c>
      <c r="G52" s="152">
        <v>0</v>
      </c>
      <c r="H52" s="152">
        <v>158</v>
      </c>
      <c r="I52" s="153"/>
      <c r="J52" s="155">
        <f>IF(ISNA(VLOOKUP($C52,大男R1績分!$F$3:$H$102,3,FALSE))," ",VLOOKUP($C52,大男R1績分!$F$3:$H$102,3,FALSE))</f>
        <v>7.5475749722324821</v>
      </c>
      <c r="K52" s="155">
        <f>IF(ISNA(VLOOKUP($C52,大男R2績分!$F$3:$I$102,4,FALSE))," ",VLOOKUP($C52,大男R2績分!$F$3:$I$102,4,FALSE))</f>
        <v>3.7356534616808688</v>
      </c>
      <c r="L52" s="155" t="str">
        <f>IF(ISNA(VLOOKUP($C52,大男R3績分!$D$3:$H$102,5,FALSE))," ",VLOOKUP($C52,大男R3績分!$D$3:$H$102,5,FALSE))</f>
        <v xml:space="preserve"> </v>
      </c>
      <c r="M52" s="155" t="str">
        <f>IF(ISNA(VLOOKUP($C52,大男R4績分!$D$3:$I$102,6,FALSE))," ",VLOOKUP($C52,大男R4績分!$D$3:$I$102,6,FALSE))</f>
        <v xml:space="preserve"> </v>
      </c>
      <c r="N52" s="155">
        <f t="shared" si="1"/>
        <v>11.283228433913351</v>
      </c>
    </row>
    <row r="53" spans="1:14">
      <c r="A53" s="151">
        <v>52</v>
      </c>
      <c r="B53" s="149" t="s">
        <v>65</v>
      </c>
      <c r="C53" s="150" t="s">
        <v>92</v>
      </c>
      <c r="D53" s="152">
        <v>81</v>
      </c>
      <c r="E53" s="152">
        <v>78</v>
      </c>
      <c r="F53" s="152">
        <v>0</v>
      </c>
      <c r="G53" s="152">
        <v>0</v>
      </c>
      <c r="H53" s="152">
        <v>159</v>
      </c>
      <c r="I53" s="153"/>
      <c r="J53" s="155">
        <f>IF(ISNA(VLOOKUP($C53,大男R1績分!$F$3:$H$102,3,FALSE))," ",VLOOKUP($C53,大男R1績分!$F$3:$H$102,3,FALSE))</f>
        <v>4.5886708626434398</v>
      </c>
      <c r="K53" s="155">
        <f>IF(ISNA(VLOOKUP($C53,大男R2績分!$F$3:$I$102,4,FALSE))," ",VLOOKUP($C53,大男R2績分!$F$3:$I$102,4,FALSE))</f>
        <v>5.7082562014068969</v>
      </c>
      <c r="L53" s="155" t="str">
        <f>IF(ISNA(VLOOKUP($C53,大男R3績分!$D$3:$H$102,5,FALSE))," ",VLOOKUP($C53,大男R3績分!$D$3:$H$102,5,FALSE))</f>
        <v xml:space="preserve"> </v>
      </c>
      <c r="M53" s="155" t="str">
        <f>IF(ISNA(VLOOKUP($C53,大男R4績分!$D$3:$I$102,6,FALSE))," ",VLOOKUP($C53,大男R4績分!$D$3:$I$102,6,FALSE))</f>
        <v xml:space="preserve"> </v>
      </c>
      <c r="N53" s="155">
        <f t="shared" si="1"/>
        <v>10.296927064050337</v>
      </c>
    </row>
    <row r="54" spans="1:14">
      <c r="A54" s="151">
        <v>53</v>
      </c>
      <c r="B54" s="149" t="s">
        <v>65</v>
      </c>
      <c r="C54" s="150" t="s">
        <v>105</v>
      </c>
      <c r="D54" s="152">
        <v>80</v>
      </c>
      <c r="E54" s="152">
        <v>80</v>
      </c>
      <c r="F54" s="152">
        <v>0</v>
      </c>
      <c r="G54" s="152">
        <v>0</v>
      </c>
      <c r="H54" s="152">
        <v>160</v>
      </c>
      <c r="I54" s="153"/>
      <c r="J54" s="155">
        <f>IF(ISNA(VLOOKUP($C54,大男R1績分!$F$3:$H$102,3,FALSE))," ",VLOOKUP($C54,大男R1績分!$F$3:$H$102,3,FALSE))</f>
        <v>5.5749722325064539</v>
      </c>
      <c r="K54" s="155">
        <f>IF(ISNA(VLOOKUP($C54,大男R2績分!$F$3:$I$102,4,FALSE))," ",VLOOKUP($C54,大男R2績分!$F$3:$I$102,4,FALSE))</f>
        <v>3.7356534616808688</v>
      </c>
      <c r="L54" s="155" t="str">
        <f>IF(ISNA(VLOOKUP($C54,大男R3績分!$D$3:$H$102,5,FALSE))," ",VLOOKUP($C54,大男R3績分!$D$3:$H$102,5,FALSE))</f>
        <v xml:space="preserve"> </v>
      </c>
      <c r="M54" s="155" t="str">
        <f>IF(ISNA(VLOOKUP($C54,大男R4績分!$D$3:$I$102,6,FALSE))," ",VLOOKUP($C54,大男R4績分!$D$3:$I$102,6,FALSE))</f>
        <v xml:space="preserve"> </v>
      </c>
      <c r="N54" s="155">
        <f t="shared" si="1"/>
        <v>9.3106256941873227</v>
      </c>
    </row>
    <row r="55" spans="1:14">
      <c r="A55" s="151">
        <v>54</v>
      </c>
      <c r="B55" s="149" t="s">
        <v>65</v>
      </c>
      <c r="C55" s="150" t="s">
        <v>350</v>
      </c>
      <c r="D55" s="152">
        <v>79</v>
      </c>
      <c r="E55" s="152">
        <v>81</v>
      </c>
      <c r="F55" s="152">
        <v>0</v>
      </c>
      <c r="G55" s="152">
        <v>0</v>
      </c>
      <c r="H55" s="152">
        <v>160</v>
      </c>
      <c r="I55" s="153"/>
      <c r="J55" s="155">
        <f>IF(ISNA(VLOOKUP($C55,大男R1績分!$F$3:$H$102,3,FALSE))," ",VLOOKUP($C55,大男R1績分!$F$3:$H$102,3,FALSE))</f>
        <v>6.561273602369468</v>
      </c>
      <c r="K55" s="155">
        <f>IF(ISNA(VLOOKUP($C55,大男R2績分!$F$3:$I$102,4,FALSE))," ",VLOOKUP($C55,大男R2績分!$F$3:$I$102,4,FALSE))</f>
        <v>2.7493520918178547</v>
      </c>
      <c r="L55" s="155" t="str">
        <f>IF(ISNA(VLOOKUP($C55,大男R3績分!$D$3:$H$102,5,FALSE))," ",VLOOKUP($C55,大男R3績分!$D$3:$H$102,5,FALSE))</f>
        <v xml:space="preserve"> </v>
      </c>
      <c r="M55" s="155" t="str">
        <f>IF(ISNA(VLOOKUP($C55,大男R4績分!$D$3:$I$102,6,FALSE))," ",VLOOKUP($C55,大男R4績分!$D$3:$I$102,6,FALSE))</f>
        <v xml:space="preserve"> </v>
      </c>
      <c r="N55" s="155">
        <f t="shared" si="1"/>
        <v>9.3106256941873227</v>
      </c>
    </row>
    <row r="56" spans="1:14">
      <c r="A56" s="151">
        <v>55</v>
      </c>
      <c r="B56" s="149" t="s">
        <v>65</v>
      </c>
      <c r="C56" s="150" t="s">
        <v>91</v>
      </c>
      <c r="D56" s="152">
        <v>84</v>
      </c>
      <c r="E56" s="152">
        <v>77</v>
      </c>
      <c r="F56" s="152">
        <v>0</v>
      </c>
      <c r="G56" s="152">
        <v>0</v>
      </c>
      <c r="H56" s="152">
        <v>161</v>
      </c>
      <c r="I56" s="153"/>
      <c r="J56" s="155">
        <f>IF(ISNA(VLOOKUP($C56,大男R1績分!$F$3:$H$102,3,FALSE))," ",VLOOKUP($C56,大男R1績分!$F$3:$H$102,3,FALSE))</f>
        <v>1.6297667530544118</v>
      </c>
      <c r="K56" s="155">
        <f>IF(ISNA(VLOOKUP($C56,大男R2績分!$F$3:$I$102,4,FALSE))," ",VLOOKUP($C56,大男R2績分!$F$3:$I$102,4,FALSE))</f>
        <v>6.694557571269911</v>
      </c>
      <c r="L56" s="155" t="str">
        <f>IF(ISNA(VLOOKUP($C56,大男R3績分!$D$3:$H$102,5,FALSE))," ",VLOOKUP($C56,大男R3績分!$D$3:$H$102,5,FALSE))</f>
        <v xml:space="preserve"> </v>
      </c>
      <c r="M56" s="155" t="str">
        <f>IF(ISNA(VLOOKUP($C56,大男R4績分!$D$3:$I$102,6,FALSE))," ",VLOOKUP($C56,大男R4績分!$D$3:$I$102,6,FALSE))</f>
        <v xml:space="preserve"> </v>
      </c>
      <c r="N56" s="155">
        <f t="shared" si="1"/>
        <v>8.3243243243243228</v>
      </c>
    </row>
    <row r="57" spans="1:14">
      <c r="A57" s="151">
        <v>56</v>
      </c>
      <c r="B57" s="149" t="s">
        <v>41</v>
      </c>
      <c r="C57" s="150" t="s">
        <v>197</v>
      </c>
      <c r="D57" s="152">
        <v>76</v>
      </c>
      <c r="E57" s="152">
        <v>85</v>
      </c>
      <c r="F57" s="152">
        <v>0</v>
      </c>
      <c r="G57" s="152">
        <v>0</v>
      </c>
      <c r="H57" s="152">
        <v>161</v>
      </c>
      <c r="I57" s="153"/>
      <c r="J57" s="155">
        <f>IF(ISNA(VLOOKUP($C57,大男R1績分!$F$3:$H$102,3,FALSE))," ",VLOOKUP($C57,大男R1績分!$F$3:$H$102,3,FALSE))</f>
        <v>9.5201777119585103</v>
      </c>
      <c r="K57" s="155">
        <f>IF(ISNA(VLOOKUP($C57,大男R2績分!$F$3:$I$102,4,FALSE))," ",VLOOKUP($C57,大男R2績分!$F$3:$I$102,4,FALSE))</f>
        <v>0</v>
      </c>
      <c r="L57" s="155" t="str">
        <f>IF(ISNA(VLOOKUP($C57,大男R3績分!$D$3:$H$102,5,FALSE))," ",VLOOKUP($C57,大男R3績分!$D$3:$H$102,5,FALSE))</f>
        <v xml:space="preserve"> </v>
      </c>
      <c r="M57" s="155" t="str">
        <f>IF(ISNA(VLOOKUP($C57,大男R4績分!$D$3:$I$102,6,FALSE))," ",VLOOKUP($C57,大男R4績分!$D$3:$I$102,6,FALSE))</f>
        <v xml:space="preserve"> </v>
      </c>
      <c r="N57" s="155">
        <f t="shared" si="1"/>
        <v>9.5201777119585103</v>
      </c>
    </row>
    <row r="58" spans="1:14">
      <c r="A58" s="151">
        <v>57</v>
      </c>
      <c r="B58" s="149" t="s">
        <v>65</v>
      </c>
      <c r="C58" s="150" t="s">
        <v>351</v>
      </c>
      <c r="D58" s="152">
        <v>88</v>
      </c>
      <c r="E58" s="152">
        <v>74</v>
      </c>
      <c r="F58" s="152">
        <v>0</v>
      </c>
      <c r="G58" s="152">
        <v>0</v>
      </c>
      <c r="H58" s="152">
        <v>162</v>
      </c>
      <c r="I58" s="153"/>
      <c r="J58" s="155">
        <f>IF(ISNA(VLOOKUP($C58,大男R1績分!$F$3:$H$102,3,FALSE))," ",VLOOKUP($C58,大男R1績分!$F$3:$H$102,3,FALSE))</f>
        <v>0</v>
      </c>
      <c r="K58" s="155">
        <f>IF(ISNA(VLOOKUP($C58,大男R2績分!$F$3:$I$102,4,FALSE))," ",VLOOKUP($C58,大男R2績分!$F$3:$I$102,4,FALSE))</f>
        <v>9.6534616808589533</v>
      </c>
      <c r="L58" s="155" t="str">
        <f>IF(ISNA(VLOOKUP($C58,大男R3績分!$D$3:$H$102,5,FALSE))," ",VLOOKUP($C58,大男R3績分!$D$3:$H$102,5,FALSE))</f>
        <v xml:space="preserve"> </v>
      </c>
      <c r="M58" s="155" t="str">
        <f>IF(ISNA(VLOOKUP($C58,大男R4績分!$D$3:$I$102,6,FALSE))," ",VLOOKUP($C58,大男R4績分!$D$3:$I$102,6,FALSE))</f>
        <v xml:space="preserve"> </v>
      </c>
      <c r="N58" s="155">
        <f t="shared" si="1"/>
        <v>9.6534616808589533</v>
      </c>
    </row>
    <row r="59" spans="1:14">
      <c r="A59" s="151">
        <v>58</v>
      </c>
      <c r="B59" s="149" t="s">
        <v>65</v>
      </c>
      <c r="C59" s="150" t="s">
        <v>86</v>
      </c>
      <c r="D59" s="152">
        <v>84</v>
      </c>
      <c r="E59" s="152">
        <v>78</v>
      </c>
      <c r="F59" s="152">
        <v>0</v>
      </c>
      <c r="G59" s="152">
        <v>0</v>
      </c>
      <c r="H59" s="152">
        <v>162</v>
      </c>
      <c r="I59" s="153"/>
      <c r="J59" s="155">
        <f>IF(ISNA(VLOOKUP($C59,大男R1績分!$F$3:$H$102,3,FALSE))," ",VLOOKUP($C59,大男R1績分!$F$3:$H$102,3,FALSE))</f>
        <v>1.6297667530544118</v>
      </c>
      <c r="K59" s="155">
        <f>IF(ISNA(VLOOKUP($C59,大男R2績分!$F$3:$I$102,4,FALSE))," ",VLOOKUP($C59,大男R2績分!$F$3:$I$102,4,FALSE))</f>
        <v>5.7082562014068969</v>
      </c>
      <c r="L59" s="155" t="str">
        <f>IF(ISNA(VLOOKUP($C59,大男R3績分!$D$3:$H$102,5,FALSE))," ",VLOOKUP($C59,大男R3績分!$D$3:$H$102,5,FALSE))</f>
        <v xml:space="preserve"> </v>
      </c>
      <c r="M59" s="155" t="str">
        <f>IF(ISNA(VLOOKUP($C59,大男R4績分!$D$3:$I$102,6,FALSE))," ",VLOOKUP($C59,大男R4績分!$D$3:$I$102,6,FALSE))</f>
        <v xml:space="preserve"> </v>
      </c>
      <c r="N59" s="155">
        <f t="shared" si="1"/>
        <v>7.3380229544613087</v>
      </c>
    </row>
    <row r="60" spans="1:14">
      <c r="A60" s="151">
        <v>59</v>
      </c>
      <c r="B60" s="149" t="s">
        <v>65</v>
      </c>
      <c r="C60" s="150" t="s">
        <v>104</v>
      </c>
      <c r="D60" s="152">
        <v>81</v>
      </c>
      <c r="E60" s="152">
        <v>81</v>
      </c>
      <c r="F60" s="152">
        <v>0</v>
      </c>
      <c r="G60" s="152">
        <v>0</v>
      </c>
      <c r="H60" s="152">
        <v>162</v>
      </c>
      <c r="I60" s="153"/>
      <c r="J60" s="155">
        <f>IF(ISNA(VLOOKUP($C60,大男R1績分!$F$3:$H$102,3,FALSE))," ",VLOOKUP($C60,大男R1績分!$F$3:$H$102,3,FALSE))</f>
        <v>4.5886708626434398</v>
      </c>
      <c r="K60" s="155">
        <f>IF(ISNA(VLOOKUP($C60,大男R2績分!$F$3:$I$102,4,FALSE))," ",VLOOKUP($C60,大男R2績分!$F$3:$I$102,4,FALSE))</f>
        <v>2.7493520918178547</v>
      </c>
      <c r="L60" s="155" t="str">
        <f>IF(ISNA(VLOOKUP($C60,大男R3績分!$D$3:$H$102,5,FALSE))," ",VLOOKUP($C60,大男R3績分!$D$3:$H$102,5,FALSE))</f>
        <v xml:space="preserve"> </v>
      </c>
      <c r="M60" s="155" t="str">
        <f>IF(ISNA(VLOOKUP($C60,大男R4績分!$D$3:$I$102,6,FALSE))," ",VLOOKUP($C60,大男R4績分!$D$3:$I$102,6,FALSE))</f>
        <v xml:space="preserve"> </v>
      </c>
      <c r="N60" s="155">
        <f t="shared" si="1"/>
        <v>7.3380229544612945</v>
      </c>
    </row>
    <row r="61" spans="1:14">
      <c r="A61" s="151">
        <v>60</v>
      </c>
      <c r="B61" s="149" t="s">
        <v>41</v>
      </c>
      <c r="C61" s="150" t="s">
        <v>50</v>
      </c>
      <c r="D61" s="152">
        <v>83</v>
      </c>
      <c r="E61" s="152">
        <v>80</v>
      </c>
      <c r="F61" s="152">
        <v>0</v>
      </c>
      <c r="G61" s="152">
        <v>0</v>
      </c>
      <c r="H61" s="152">
        <v>163</v>
      </c>
      <c r="I61" s="153"/>
      <c r="J61" s="155">
        <f>IF(ISNA(VLOOKUP($C61,大男R1績分!$F$3:$H$102,3,FALSE))," ",VLOOKUP($C61,大男R1績分!$F$3:$H$102,3,FALSE))</f>
        <v>2.6160681229174116</v>
      </c>
      <c r="K61" s="155">
        <f>IF(ISNA(VLOOKUP($C61,大男R2績分!$F$3:$I$102,4,FALSE))," ",VLOOKUP($C61,大男R2績分!$F$3:$I$102,4,FALSE))</f>
        <v>3.7356534616808688</v>
      </c>
      <c r="L61" s="155" t="str">
        <f>IF(ISNA(VLOOKUP($C61,大男R3績分!$D$3:$H$102,5,FALSE))," ",VLOOKUP($C61,大男R3績分!$D$3:$H$102,5,FALSE))</f>
        <v xml:space="preserve"> </v>
      </c>
      <c r="M61" s="155" t="str">
        <f>IF(ISNA(VLOOKUP($C61,大男R4績分!$D$3:$I$102,6,FALSE))," ",VLOOKUP($C61,大男R4績分!$D$3:$I$102,6,FALSE))</f>
        <v xml:space="preserve"> </v>
      </c>
      <c r="N61" s="155">
        <f t="shared" si="1"/>
        <v>6.3517215845982804</v>
      </c>
    </row>
    <row r="62" spans="1:14">
      <c r="A62" s="151">
        <v>61</v>
      </c>
      <c r="B62" s="149" t="s">
        <v>41</v>
      </c>
      <c r="C62" s="150" t="s">
        <v>347</v>
      </c>
      <c r="D62" s="152">
        <v>81</v>
      </c>
      <c r="E62" s="152">
        <v>84</v>
      </c>
      <c r="F62" s="152">
        <v>0</v>
      </c>
      <c r="G62" s="152">
        <v>0</v>
      </c>
      <c r="H62" s="152">
        <v>165</v>
      </c>
      <c r="I62" s="153"/>
      <c r="J62" s="155">
        <f>IF(ISNA(VLOOKUP($C62,大男R1績分!$F$3:$H$102,3,FALSE))," ",VLOOKUP($C62,大男R1績分!$F$3:$H$102,3,FALSE))</f>
        <v>4.5886708626434398</v>
      </c>
      <c r="K62" s="155">
        <f>IF(ISNA(VLOOKUP($C62,大男R2績分!$F$3:$I$102,4,FALSE))," ",VLOOKUP($C62,大男R2績分!$F$3:$I$102,4,FALSE))</f>
        <v>0</v>
      </c>
      <c r="L62" s="155" t="str">
        <f>IF(ISNA(VLOOKUP($C62,大男R3績分!$D$3:$H$102,5,FALSE))," ",VLOOKUP($C62,大男R3績分!$D$3:$H$102,5,FALSE))</f>
        <v xml:space="preserve"> </v>
      </c>
      <c r="M62" s="155" t="str">
        <f>IF(ISNA(VLOOKUP($C62,大男R4績分!$D$3:$I$102,6,FALSE))," ",VLOOKUP($C62,大男R4績分!$D$3:$I$102,6,FALSE))</f>
        <v xml:space="preserve"> </v>
      </c>
      <c r="N62" s="155">
        <f t="shared" si="1"/>
        <v>4.5886708626434398</v>
      </c>
    </row>
    <row r="63" spans="1:14">
      <c r="A63" s="151">
        <v>62</v>
      </c>
      <c r="B63" s="149" t="s">
        <v>41</v>
      </c>
      <c r="C63" s="150" t="s">
        <v>194</v>
      </c>
      <c r="D63" s="152">
        <v>78</v>
      </c>
      <c r="E63" s="152">
        <v>89</v>
      </c>
      <c r="F63" s="152">
        <v>0</v>
      </c>
      <c r="G63" s="152">
        <v>0</v>
      </c>
      <c r="H63" s="152">
        <v>167</v>
      </c>
      <c r="I63" s="153"/>
      <c r="J63" s="155">
        <f>IF(ISNA(VLOOKUP($C63,大男R1績分!$F$3:$H$102,3,FALSE))," ",VLOOKUP($C63,大男R1績分!$F$3:$H$102,3,FALSE))</f>
        <v>7.5475749722324821</v>
      </c>
      <c r="K63" s="155">
        <f>IF(ISNA(VLOOKUP($C63,大男R2績分!$F$3:$I$102,4,FALSE))," ",VLOOKUP($C63,大男R2績分!$F$3:$I$102,4,FALSE))</f>
        <v>0</v>
      </c>
      <c r="L63" s="155" t="str">
        <f>IF(ISNA(VLOOKUP($C63,大男R3績分!$D$3:$H$102,5,FALSE))," ",VLOOKUP($C63,大男R3績分!$D$3:$H$102,5,FALSE))</f>
        <v xml:space="preserve"> </v>
      </c>
      <c r="M63" s="155" t="str">
        <f>IF(ISNA(VLOOKUP($C63,大男R4績分!$D$3:$I$102,6,FALSE))," ",VLOOKUP($C63,大男R4績分!$D$3:$I$102,6,FALSE))</f>
        <v xml:space="preserve"> </v>
      </c>
      <c r="N63" s="155">
        <f t="shared" si="1"/>
        <v>7.5475749722324821</v>
      </c>
    </row>
    <row r="64" spans="1:14">
      <c r="A64" s="151">
        <v>63</v>
      </c>
      <c r="B64" s="149" t="s">
        <v>88</v>
      </c>
      <c r="C64" s="150" t="s">
        <v>111</v>
      </c>
      <c r="D64" s="152">
        <v>80</v>
      </c>
      <c r="E64" s="152">
        <v>88</v>
      </c>
      <c r="F64" s="152">
        <v>0</v>
      </c>
      <c r="G64" s="152">
        <v>0</v>
      </c>
      <c r="H64" s="152">
        <v>168</v>
      </c>
      <c r="I64" s="153"/>
      <c r="J64" s="155">
        <f>IF(ISNA(VLOOKUP($C64,大男R1績分!$F$3:$H$102,3,FALSE))," ",VLOOKUP($C64,大男R1績分!$F$3:$H$102,3,FALSE))</f>
        <v>5.5749722325064539</v>
      </c>
      <c r="K64" s="155">
        <f>IF(ISNA(VLOOKUP($C64,大男R2績分!$F$3:$I$102,4,FALSE))," ",VLOOKUP($C64,大男R2績分!$F$3:$I$102,4,FALSE))</f>
        <v>0</v>
      </c>
      <c r="L64" s="155" t="str">
        <f>IF(ISNA(VLOOKUP($C64,大男R3績分!$D$3:$H$102,5,FALSE))," ",VLOOKUP($C64,大男R3績分!$D$3:$H$102,5,FALSE))</f>
        <v xml:space="preserve"> </v>
      </c>
      <c r="M64" s="155" t="str">
        <f>IF(ISNA(VLOOKUP($C64,大男R4績分!$D$3:$I$102,6,FALSE))," ",VLOOKUP($C64,大男R4績分!$D$3:$I$102,6,FALSE))</f>
        <v xml:space="preserve"> </v>
      </c>
      <c r="N64" s="155">
        <f t="shared" si="1"/>
        <v>5.5749722325064539</v>
      </c>
    </row>
    <row r="65" spans="1:14">
      <c r="A65" s="151">
        <v>64</v>
      </c>
      <c r="B65" s="149" t="s">
        <v>41</v>
      </c>
      <c r="C65" s="150" t="s">
        <v>193</v>
      </c>
      <c r="D65" s="152">
        <v>82</v>
      </c>
      <c r="E65" s="152">
        <v>87</v>
      </c>
      <c r="F65" s="152">
        <v>0</v>
      </c>
      <c r="G65" s="152">
        <v>0</v>
      </c>
      <c r="H65" s="152">
        <v>169</v>
      </c>
      <c r="I65" s="153"/>
      <c r="J65" s="155">
        <f>IF(ISNA(VLOOKUP($C65,大男R1績分!$F$3:$H$102,3,FALSE))," ",VLOOKUP($C65,大男R1績分!$F$3:$H$102,3,FALSE))</f>
        <v>3.6023694927804257</v>
      </c>
      <c r="K65" s="155">
        <f>IF(ISNA(VLOOKUP($C65,大男R2績分!$F$3:$I$102,4,FALSE))," ",VLOOKUP($C65,大男R2績分!$F$3:$I$102,4,FALSE))</f>
        <v>0</v>
      </c>
      <c r="L65" s="155" t="str">
        <f>IF(ISNA(VLOOKUP($C65,大男R3績分!$D$3:$H$102,5,FALSE))," ",VLOOKUP($C65,大男R3績分!$D$3:$H$102,5,FALSE))</f>
        <v xml:space="preserve"> </v>
      </c>
      <c r="M65" s="155" t="str">
        <f>IF(ISNA(VLOOKUP($C65,大男R4績分!$D$3:$I$102,6,FALSE))," ",VLOOKUP($C65,大男R4績分!$D$3:$I$102,6,FALSE))</f>
        <v xml:space="preserve"> </v>
      </c>
      <c r="N65" s="155">
        <f t="shared" si="1"/>
        <v>3.6023694927804257</v>
      </c>
    </row>
    <row r="66" spans="1:14">
      <c r="A66" s="151">
        <v>65</v>
      </c>
      <c r="B66" s="149" t="s">
        <v>88</v>
      </c>
      <c r="C66" s="150" t="s">
        <v>97</v>
      </c>
      <c r="D66" s="152">
        <v>82</v>
      </c>
      <c r="E66" s="152">
        <v>87</v>
      </c>
      <c r="F66" s="152">
        <v>0</v>
      </c>
      <c r="G66" s="152">
        <v>0</v>
      </c>
      <c r="H66" s="152">
        <v>169</v>
      </c>
      <c r="I66" s="153"/>
      <c r="J66" s="155">
        <f>IF(ISNA(VLOOKUP($C66,大男R1績分!$F$3:$H$102,3,FALSE))," ",VLOOKUP($C66,大男R1績分!$F$3:$H$102,3,FALSE))</f>
        <v>3.6023694927804257</v>
      </c>
      <c r="K66" s="155">
        <f>IF(ISNA(VLOOKUP($C66,大男R2績分!$F$3:$I$102,4,FALSE))," ",VLOOKUP($C66,大男R2績分!$F$3:$I$102,4,FALSE))</f>
        <v>0</v>
      </c>
      <c r="L66" s="155" t="str">
        <f>IF(ISNA(VLOOKUP($C66,大男R3績分!$D$3:$H$102,5,FALSE))," ",VLOOKUP($C66,大男R3績分!$D$3:$H$102,5,FALSE))</f>
        <v xml:space="preserve"> </v>
      </c>
      <c r="M66" s="155" t="str">
        <f>IF(ISNA(VLOOKUP($C66,大男R4績分!$D$3:$I$102,6,FALSE))," ",VLOOKUP($C66,大男R4績分!$D$3:$I$102,6,FALSE))</f>
        <v xml:space="preserve"> </v>
      </c>
      <c r="N66" s="155">
        <f t="shared" ref="N66:N97" si="2">SUM(J66:M66)</f>
        <v>3.6023694927804257</v>
      </c>
    </row>
    <row r="67" spans="1:14">
      <c r="A67" s="151">
        <v>66</v>
      </c>
      <c r="B67" s="149" t="s">
        <v>88</v>
      </c>
      <c r="C67" s="150" t="s">
        <v>100</v>
      </c>
      <c r="D67" s="152">
        <v>84</v>
      </c>
      <c r="E67" s="152">
        <v>86</v>
      </c>
      <c r="F67" s="152">
        <v>0</v>
      </c>
      <c r="G67" s="152">
        <v>0</v>
      </c>
      <c r="H67" s="152">
        <v>170</v>
      </c>
      <c r="I67" s="153"/>
      <c r="J67" s="155">
        <f>IF(ISNA(VLOOKUP($C67,大男R1績分!$F$3:$H$102,3,FALSE))," ",VLOOKUP($C67,大男R1績分!$F$3:$H$102,3,FALSE))</f>
        <v>1.6297667530544118</v>
      </c>
      <c r="K67" s="155">
        <f>IF(ISNA(VLOOKUP($C67,大男R2績分!$F$3:$I$102,4,FALSE))," ",VLOOKUP($C67,大男R2績分!$F$3:$I$102,4,FALSE))</f>
        <v>0</v>
      </c>
      <c r="L67" s="155" t="str">
        <f>IF(ISNA(VLOOKUP($C67,大男R3績分!$D$3:$H$102,5,FALSE))," ",VLOOKUP($C67,大男R3績分!$D$3:$H$102,5,FALSE))</f>
        <v xml:space="preserve"> </v>
      </c>
      <c r="M67" s="155" t="str">
        <f>IF(ISNA(VLOOKUP($C67,大男R4績分!$D$3:$I$102,6,FALSE))," ",VLOOKUP($C67,大男R4績分!$D$3:$I$102,6,FALSE))</f>
        <v xml:space="preserve"> </v>
      </c>
      <c r="N67" s="155">
        <f t="shared" si="2"/>
        <v>1.6297667530544118</v>
      </c>
    </row>
    <row r="68" spans="1:14">
      <c r="A68" s="151">
        <v>67</v>
      </c>
      <c r="B68" s="149" t="s">
        <v>88</v>
      </c>
      <c r="C68" s="150" t="s">
        <v>176</v>
      </c>
      <c r="D68" s="152">
        <v>88</v>
      </c>
      <c r="E68" s="152">
        <v>83</v>
      </c>
      <c r="F68" s="152">
        <v>0</v>
      </c>
      <c r="G68" s="152">
        <v>0</v>
      </c>
      <c r="H68" s="152">
        <v>171</v>
      </c>
      <c r="I68" s="153"/>
      <c r="J68" s="155">
        <f>IF(ISNA(VLOOKUP($C68,大男R1績分!$F$3:$H$102,3,FALSE))," ",VLOOKUP($C68,大男R1績分!$F$3:$H$102,3,FALSE))</f>
        <v>0</v>
      </c>
      <c r="K68" s="155">
        <f>IF(ISNA(VLOOKUP($C68,大男R2績分!$F$3:$I$102,4,FALSE))," ",VLOOKUP($C68,大男R2績分!$F$3:$I$102,4,FALSE))</f>
        <v>0.77674935209182649</v>
      </c>
      <c r="L68" s="155" t="str">
        <f>IF(ISNA(VLOOKUP($C68,大男R3績分!$D$3:$H$102,5,FALSE))," ",VLOOKUP($C68,大男R3績分!$D$3:$H$102,5,FALSE))</f>
        <v xml:space="preserve"> </v>
      </c>
      <c r="M68" s="155" t="str">
        <f>IF(ISNA(VLOOKUP($C68,大男R4績分!$D$3:$I$102,6,FALSE))," ",VLOOKUP($C68,大男R4績分!$D$3:$I$102,6,FALSE))</f>
        <v xml:space="preserve"> </v>
      </c>
      <c r="N68" s="155">
        <f t="shared" si="2"/>
        <v>0.77674935209182649</v>
      </c>
    </row>
    <row r="69" spans="1:14">
      <c r="A69" s="151">
        <v>68</v>
      </c>
      <c r="B69" s="149" t="s">
        <v>88</v>
      </c>
      <c r="C69" s="150" t="s">
        <v>353</v>
      </c>
      <c r="D69" s="152">
        <v>89</v>
      </c>
      <c r="E69" s="152">
        <v>83</v>
      </c>
      <c r="F69" s="152">
        <v>0</v>
      </c>
      <c r="G69" s="152">
        <v>0</v>
      </c>
      <c r="H69" s="152">
        <v>172</v>
      </c>
      <c r="I69" s="153"/>
      <c r="J69" s="155">
        <f>IF(ISNA(VLOOKUP($C69,大男R1績分!$F$3:$H$102,3,FALSE))," ",VLOOKUP($C69,大男R1績分!$F$3:$H$102,3,FALSE))</f>
        <v>0</v>
      </c>
      <c r="K69" s="155">
        <f>IF(ISNA(VLOOKUP($C69,大男R2績分!$F$3:$I$102,4,FALSE))," ",VLOOKUP($C69,大男R2績分!$F$3:$I$102,4,FALSE))</f>
        <v>0.77674935209182649</v>
      </c>
      <c r="L69" s="155" t="str">
        <f>IF(ISNA(VLOOKUP($C69,大男R3績分!$D$3:$H$102,5,FALSE))," ",VLOOKUP($C69,大男R3績分!$D$3:$H$102,5,FALSE))</f>
        <v xml:space="preserve"> </v>
      </c>
      <c r="M69" s="155" t="str">
        <f>IF(ISNA(VLOOKUP($C69,大男R4績分!$D$3:$I$102,6,FALSE))," ",VLOOKUP($C69,大男R4績分!$D$3:$I$102,6,FALSE))</f>
        <v xml:space="preserve"> </v>
      </c>
      <c r="N69" s="155">
        <f t="shared" si="2"/>
        <v>0.77674935209182649</v>
      </c>
    </row>
    <row r="70" spans="1:14">
      <c r="A70" s="151">
        <v>69</v>
      </c>
      <c r="B70" s="149" t="s">
        <v>88</v>
      </c>
      <c r="C70" s="150" t="s">
        <v>108</v>
      </c>
      <c r="D70" s="152">
        <v>82</v>
      </c>
      <c r="E70" s="152">
        <v>91</v>
      </c>
      <c r="F70" s="152">
        <v>0</v>
      </c>
      <c r="G70" s="152">
        <v>0</v>
      </c>
      <c r="H70" s="152">
        <v>173</v>
      </c>
      <c r="I70" s="153"/>
      <c r="J70" s="155">
        <f>IF(ISNA(VLOOKUP($C70,大男R1績分!$F$3:$H$102,3,FALSE))," ",VLOOKUP($C70,大男R1績分!$F$3:$H$102,3,FALSE))</f>
        <v>3.6023694927804257</v>
      </c>
      <c r="K70" s="155">
        <f>IF(ISNA(VLOOKUP($C70,大男R2績分!$F$3:$I$102,4,FALSE))," ",VLOOKUP($C70,大男R2績分!$F$3:$I$102,4,FALSE))</f>
        <v>0</v>
      </c>
      <c r="L70" s="155" t="str">
        <f>IF(ISNA(VLOOKUP($C70,大男R3績分!$D$3:$H$102,5,FALSE))," ",VLOOKUP($C70,大男R3績分!$D$3:$H$102,5,FALSE))</f>
        <v xml:space="preserve"> </v>
      </c>
      <c r="M70" s="155" t="str">
        <f>IF(ISNA(VLOOKUP($C70,大男R4績分!$D$3:$I$102,6,FALSE))," ",VLOOKUP($C70,大男R4績分!$D$3:$I$102,6,FALSE))</f>
        <v xml:space="preserve"> </v>
      </c>
      <c r="N70" s="155">
        <f t="shared" si="2"/>
        <v>3.6023694927804257</v>
      </c>
    </row>
    <row r="71" spans="1:14">
      <c r="A71" s="151">
        <v>70</v>
      </c>
      <c r="B71" s="149" t="s">
        <v>65</v>
      </c>
      <c r="C71" s="150" t="s">
        <v>240</v>
      </c>
      <c r="D71" s="152">
        <v>89</v>
      </c>
      <c r="E71" s="152">
        <v>87</v>
      </c>
      <c r="F71" s="152">
        <v>0</v>
      </c>
      <c r="G71" s="152">
        <v>0</v>
      </c>
      <c r="H71" s="152">
        <v>176</v>
      </c>
      <c r="I71" s="153"/>
      <c r="J71" s="155">
        <f>IF(ISNA(VLOOKUP($C71,大男R1績分!$F$3:$H$102,3,FALSE))," ",VLOOKUP($C71,大男R1績分!$F$3:$H$102,3,FALSE))</f>
        <v>0</v>
      </c>
      <c r="K71" s="155">
        <f>IF(ISNA(VLOOKUP($C71,大男R2績分!$F$3:$I$102,4,FALSE))," ",VLOOKUP($C71,大男R2績分!$F$3:$I$102,4,FALSE))</f>
        <v>0</v>
      </c>
      <c r="L71" s="155" t="str">
        <f>IF(ISNA(VLOOKUP($C71,大男R3績分!$D$3:$H$102,5,FALSE))," ",VLOOKUP($C71,大男R3績分!$D$3:$H$102,5,FALSE))</f>
        <v xml:space="preserve"> </v>
      </c>
      <c r="M71" s="155" t="str">
        <f>IF(ISNA(VLOOKUP($C71,大男R4績分!$D$3:$I$102,6,FALSE))," ",VLOOKUP($C71,大男R4績分!$D$3:$I$102,6,FALSE))</f>
        <v xml:space="preserve"> </v>
      </c>
      <c r="N71" s="155">
        <f t="shared" si="2"/>
        <v>0</v>
      </c>
    </row>
    <row r="72" spans="1:14">
      <c r="A72" s="151">
        <v>71</v>
      </c>
      <c r="B72" s="154" t="s">
        <v>88</v>
      </c>
      <c r="C72" s="154" t="s">
        <v>234</v>
      </c>
      <c r="D72" s="154">
        <v>89</v>
      </c>
      <c r="E72" s="154">
        <v>87</v>
      </c>
      <c r="F72" s="154">
        <v>0</v>
      </c>
      <c r="G72" s="154">
        <v>0</v>
      </c>
      <c r="H72" s="154">
        <v>176</v>
      </c>
      <c r="I72" s="154"/>
      <c r="J72" s="155">
        <f>IF(ISNA(VLOOKUP($C72,大男R1績分!$F$3:$H$102,3,FALSE))," ",VLOOKUP($C72,大男R1績分!$F$3:$H$102,3,FALSE))</f>
        <v>0</v>
      </c>
      <c r="K72" s="155">
        <f>IF(ISNA(VLOOKUP($C72,大男R2績分!$F$3:$I$102,4,FALSE))," ",VLOOKUP($C72,大男R2績分!$F$3:$I$102,4,FALSE))</f>
        <v>0</v>
      </c>
      <c r="L72" s="155" t="str">
        <f>IF(ISNA(VLOOKUP($C72,大男R3績分!$D$3:$H$102,5,FALSE))," ",VLOOKUP($C72,大男R3績分!$D$3:$H$102,5,FALSE))</f>
        <v xml:space="preserve"> </v>
      </c>
      <c r="M72" s="155" t="str">
        <f>IF(ISNA(VLOOKUP($C72,大男R4績分!$D$3:$I$102,6,FALSE))," ",VLOOKUP($C72,大男R4績分!$D$3:$I$102,6,FALSE))</f>
        <v xml:space="preserve"> </v>
      </c>
      <c r="N72" s="155">
        <f t="shared" si="2"/>
        <v>0</v>
      </c>
    </row>
    <row r="73" spans="1:14">
      <c r="A73" s="151">
        <v>72</v>
      </c>
      <c r="B73" s="154" t="s">
        <v>88</v>
      </c>
      <c r="C73" s="154" t="s">
        <v>242</v>
      </c>
      <c r="D73" s="154">
        <v>87</v>
      </c>
      <c r="E73" s="154">
        <v>91</v>
      </c>
      <c r="F73" s="154">
        <v>0</v>
      </c>
      <c r="G73" s="154">
        <v>0</v>
      </c>
      <c r="H73" s="154">
        <v>178</v>
      </c>
      <c r="I73" s="154"/>
      <c r="J73" s="155">
        <f>IF(ISNA(VLOOKUP($C73,大男R1績分!$F$3:$H$102,3,FALSE))," ",VLOOKUP($C73,大男R1績分!$F$3:$H$102,3,FALSE))</f>
        <v>0</v>
      </c>
      <c r="K73" s="155">
        <f>IF(ISNA(VLOOKUP($C73,大男R2績分!$F$3:$I$102,4,FALSE))," ",VLOOKUP($C73,大男R2績分!$F$3:$I$102,4,FALSE))</f>
        <v>0</v>
      </c>
      <c r="L73" s="155" t="str">
        <f>IF(ISNA(VLOOKUP($C73,大男R3績分!$D$3:$H$102,5,FALSE))," ",VLOOKUP($C73,大男R3績分!$D$3:$H$102,5,FALSE))</f>
        <v xml:space="preserve"> </v>
      </c>
      <c r="M73" s="155" t="str">
        <f>IF(ISNA(VLOOKUP($C73,大男R4績分!$D$3:$I$102,6,FALSE))," ",VLOOKUP($C73,大男R4績分!$D$3:$I$102,6,FALSE))</f>
        <v xml:space="preserve"> </v>
      </c>
      <c r="N73" s="155">
        <f t="shared" si="2"/>
        <v>0</v>
      </c>
    </row>
    <row r="74" spans="1:14">
      <c r="A74" s="151">
        <v>73</v>
      </c>
      <c r="B74" s="154" t="s">
        <v>88</v>
      </c>
      <c r="C74" s="154" t="s">
        <v>354</v>
      </c>
      <c r="D74" s="154">
        <v>92</v>
      </c>
      <c r="E74" s="154">
        <v>101</v>
      </c>
      <c r="F74" s="154">
        <v>0</v>
      </c>
      <c r="G74" s="154">
        <v>0</v>
      </c>
      <c r="H74" s="154">
        <v>193</v>
      </c>
      <c r="I74" s="154"/>
      <c r="J74" s="155">
        <f>IF(ISNA(VLOOKUP($C74,大男R1績分!$F$3:$H$102,3,FALSE))," ",VLOOKUP($C74,大男R1績分!$F$3:$H$102,3,FALSE))</f>
        <v>0</v>
      </c>
      <c r="K74" s="155">
        <f>IF(ISNA(VLOOKUP($C74,大男R2績分!$F$3:$I$102,4,FALSE))," ",VLOOKUP($C74,大男R2績分!$F$3:$I$102,4,FALSE))</f>
        <v>0</v>
      </c>
      <c r="L74" s="155" t="str">
        <f>IF(ISNA(VLOOKUP($C74,大男R3績分!$D$3:$H$102,5,FALSE))," ",VLOOKUP($C74,大男R3績分!$D$3:$H$102,5,FALSE))</f>
        <v xml:space="preserve"> </v>
      </c>
      <c r="M74" s="155" t="str">
        <f>IF(ISNA(VLOOKUP($C74,大男R4績分!$D$3:$I$102,6,FALSE))," ",VLOOKUP($C74,大男R4績分!$D$3:$I$102,6,FALSE))</f>
        <v xml:space="preserve"> </v>
      </c>
      <c r="N74" s="155">
        <f t="shared" si="2"/>
        <v>0</v>
      </c>
    </row>
    <row r="75" spans="1:14">
      <c r="A75" s="151">
        <v>74</v>
      </c>
      <c r="B75" s="154" t="s">
        <v>41</v>
      </c>
      <c r="C75" s="154" t="s">
        <v>47</v>
      </c>
      <c r="D75" s="154" t="s">
        <v>125</v>
      </c>
      <c r="E75" s="154">
        <v>0</v>
      </c>
      <c r="F75" s="154">
        <v>0</v>
      </c>
      <c r="G75" s="154">
        <v>0</v>
      </c>
      <c r="H75" s="154">
        <v>0</v>
      </c>
      <c r="I75" s="154"/>
      <c r="J75" s="155" t="str">
        <f>IF(ISNA(VLOOKUP($C75,大男R1績分!$F$3:$H$102,3,FALSE))," ",VLOOKUP($C75,大男R1績分!$F$3:$H$102,3,FALSE))</f>
        <v xml:space="preserve"> </v>
      </c>
      <c r="K75" s="155" t="str">
        <f>IF(ISNA(VLOOKUP($C75,大男R2績分!$F$3:$I$102,4,FALSE))," ",VLOOKUP($C75,大男R2績分!$F$3:$I$102,4,FALSE))</f>
        <v xml:space="preserve"> </v>
      </c>
      <c r="L75" s="155" t="str">
        <f>IF(ISNA(VLOOKUP($C75,大男R3績分!$D$3:$H$102,5,FALSE))," ",VLOOKUP($C75,大男R3績分!$D$3:$H$102,5,FALSE))</f>
        <v xml:space="preserve"> </v>
      </c>
      <c r="M75" s="155" t="str">
        <f>IF(ISNA(VLOOKUP($C75,大男R4績分!$D$3:$I$102,6,FALSE))," ",VLOOKUP($C75,大男R4績分!$D$3:$I$102,6,FALSE))</f>
        <v xml:space="preserve"> </v>
      </c>
      <c r="N75" s="155">
        <f t="shared" si="2"/>
        <v>0</v>
      </c>
    </row>
    <row r="76" spans="1:14">
      <c r="A76" s="151">
        <v>75</v>
      </c>
      <c r="B76" s="154" t="s">
        <v>88</v>
      </c>
      <c r="C76" s="154" t="s">
        <v>355</v>
      </c>
      <c r="D76" s="154" t="s">
        <v>356</v>
      </c>
      <c r="E76" s="154">
        <v>0</v>
      </c>
      <c r="F76" s="154">
        <v>0</v>
      </c>
      <c r="G76" s="154">
        <v>0</v>
      </c>
      <c r="H76" s="154">
        <v>0</v>
      </c>
      <c r="I76" s="154"/>
      <c r="J76" s="155" t="str">
        <f>IF(ISNA(VLOOKUP($C76,大男R1績分!$F$3:$H$102,3,FALSE))," ",VLOOKUP($C76,大男R1績分!$F$3:$H$102,3,FALSE))</f>
        <v xml:space="preserve"> </v>
      </c>
      <c r="K76" s="155" t="str">
        <f>IF(ISNA(VLOOKUP($C76,大男R2績分!$F$3:$I$102,4,FALSE))," ",VLOOKUP($C76,大男R2績分!$F$3:$I$102,4,FALSE))</f>
        <v xml:space="preserve"> </v>
      </c>
      <c r="L76" s="155" t="str">
        <f>IF(ISNA(VLOOKUP($C76,大男R3績分!$D$3:$H$102,5,FALSE))," ",VLOOKUP($C76,大男R3績分!$D$3:$H$102,5,FALSE))</f>
        <v xml:space="preserve"> </v>
      </c>
      <c r="M76" s="155" t="str">
        <f>IF(ISNA(VLOOKUP($C76,大男R4績分!$D$3:$I$102,6,FALSE))," ",VLOOKUP($C76,大男R4績分!$D$3:$I$102,6,FALSE))</f>
        <v xml:space="preserve"> </v>
      </c>
      <c r="N76" s="155">
        <f t="shared" si="2"/>
        <v>0</v>
      </c>
    </row>
    <row r="77" spans="1:14">
      <c r="A77" s="151">
        <v>76</v>
      </c>
      <c r="B77" s="154" t="s">
        <v>88</v>
      </c>
      <c r="C77" s="154" t="s">
        <v>357</v>
      </c>
      <c r="D77" s="154" t="s">
        <v>125</v>
      </c>
      <c r="E77" s="154">
        <v>0</v>
      </c>
      <c r="F77" s="154">
        <v>0</v>
      </c>
      <c r="G77" s="154">
        <v>0</v>
      </c>
      <c r="H77" s="154">
        <v>0</v>
      </c>
      <c r="I77" s="154"/>
      <c r="J77" s="155" t="str">
        <f>IF(ISNA(VLOOKUP($C77,大男R1績分!$F$3:$H$102,3,FALSE))," ",VLOOKUP($C77,大男R1績分!$F$3:$H$102,3,FALSE))</f>
        <v xml:space="preserve"> </v>
      </c>
      <c r="K77" s="155" t="str">
        <f>IF(ISNA(VLOOKUP($C77,大男R2績分!$F$3:$I$102,4,FALSE))," ",VLOOKUP($C77,大男R2績分!$F$3:$I$102,4,FALSE))</f>
        <v xml:space="preserve"> </v>
      </c>
      <c r="L77" s="155" t="str">
        <f>IF(ISNA(VLOOKUP($C77,大男R3績分!$D$3:$H$102,5,FALSE))," ",VLOOKUP($C77,大男R3績分!$D$3:$H$102,5,FALSE))</f>
        <v xml:space="preserve"> </v>
      </c>
      <c r="M77" s="155" t="str">
        <f>IF(ISNA(VLOOKUP($C77,大男R4績分!$D$3:$I$102,6,FALSE))," ",VLOOKUP($C77,大男R4績分!$D$3:$I$102,6,FALSE))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IF(ISNA(VLOOKUP($C78,大男R1績分!$F$3:$H$102,3,FALSE))," ",VLOOKUP($C78,大男R1績分!$F$3:$H$102,3,FALSE))</f>
        <v xml:space="preserve"> </v>
      </c>
      <c r="K78" s="155" t="str">
        <f>IF(ISNA(VLOOKUP($C78,大男R2績分!$F$3:$I$102,4,FALSE))," ",VLOOKUP($C78,大男R2績分!$F$3:$I$102,4,FALSE))</f>
        <v xml:space="preserve"> </v>
      </c>
      <c r="L78" s="155" t="str">
        <f>IF(ISNA(VLOOKUP($C78,大男R3績分!$D$3:$H$102,5,FALSE))," ",VLOOKUP($C78,大男R3績分!$D$3:$H$102,5,FALSE))</f>
        <v xml:space="preserve"> </v>
      </c>
      <c r="M78" s="155" t="str">
        <f>IF(ISNA(VLOOKUP($C78,大男R4績分!$D$3:$I$102,6,FALSE))," ",VLOOKUP($C78,大男R4績分!$D$3:$I$102,6,FALSE))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IF(ISNA(VLOOKUP($C79,大男R1績分!$F$3:$H$102,3,FALSE))," ",VLOOKUP($C79,大男R1績分!$F$3:$H$102,3,FALSE))</f>
        <v xml:space="preserve"> </v>
      </c>
      <c r="K79" s="155" t="str">
        <f>IF(ISNA(VLOOKUP($C79,大男R2績分!$F$3:$I$102,4,FALSE))," ",VLOOKUP($C79,大男R2績分!$F$3:$I$102,4,FALSE))</f>
        <v xml:space="preserve"> </v>
      </c>
      <c r="L79" s="155" t="str">
        <f>IF(ISNA(VLOOKUP($C79,大男R3績分!$D$3:$H$102,5,FALSE))," ",VLOOKUP($C79,大男R3績分!$D$3:$H$102,5,FALSE))</f>
        <v xml:space="preserve"> </v>
      </c>
      <c r="M79" s="155" t="str">
        <f>IF(ISNA(VLOOKUP($C79,大男R4績分!$D$3:$I$102,6,FALSE))," ",VLOOKUP($C79,大男R4績分!$D$3:$I$102,6,FALSE))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IF(ISNA(VLOOKUP($C80,大男R1績分!$F$3:$H$102,3,FALSE))," ",VLOOKUP($C80,大男R1績分!$F$3:$H$102,3,FALSE))</f>
        <v xml:space="preserve"> </v>
      </c>
      <c r="K80" s="155" t="str">
        <f>IF(ISNA(VLOOKUP($C80,大男R2績分!$F$3:$I$102,4,FALSE))," ",VLOOKUP($C80,大男R2績分!$F$3:$I$102,4,FALSE))</f>
        <v xml:space="preserve"> </v>
      </c>
      <c r="L80" s="155" t="str">
        <f>IF(ISNA(VLOOKUP($C80,大男R3績分!$D$3:$H$102,5,FALSE))," ",VLOOKUP($C80,大男R3績分!$D$3:$H$102,5,FALSE))</f>
        <v xml:space="preserve"> </v>
      </c>
      <c r="M80" s="155" t="str">
        <f>IF(ISNA(VLOOKUP($C80,大男R4績分!$D$3:$I$102,6,FALSE))," ",VLOOKUP($C80,大男R4績分!$D$3:$I$102,6,FALSE))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IF(ISNA(VLOOKUP($C81,大男R1績分!$F$3:$H$102,3,FALSE))," ",VLOOKUP($C81,大男R1績分!$F$3:$H$102,3,FALSE))</f>
        <v xml:space="preserve"> </v>
      </c>
      <c r="K81" s="155" t="str">
        <f>IF(ISNA(VLOOKUP($C81,大男R2績分!$F$3:$I$102,4,FALSE))," ",VLOOKUP($C81,大男R2績分!$F$3:$I$102,4,FALSE))</f>
        <v xml:space="preserve"> </v>
      </c>
      <c r="L81" s="155" t="str">
        <f>IF(ISNA(VLOOKUP($C81,大男R3績分!$D$3:$H$102,5,FALSE))," ",VLOOKUP($C81,大男R3績分!$D$3:$H$102,5,FALSE))</f>
        <v xml:space="preserve"> </v>
      </c>
      <c r="M81" s="155" t="str">
        <f>IF(ISNA(VLOOKUP($C81,大男R4績分!$D$3:$I$102,6,FALSE))," ",VLOOKUP($C81,大男R4績分!$D$3:$I$102,6,FALSE))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IF(ISNA(VLOOKUP($C82,大男R1績分!$F$3:$H$102,3,FALSE))," ",VLOOKUP($C82,大男R1績分!$F$3:$H$102,3,FALSE))</f>
        <v xml:space="preserve"> </v>
      </c>
      <c r="K82" s="155" t="str">
        <f>IF(ISNA(VLOOKUP($C82,大男R2績分!$F$3:$I$102,4,FALSE))," ",VLOOKUP($C82,大男R2績分!$F$3:$I$102,4,FALSE))</f>
        <v xml:space="preserve"> </v>
      </c>
      <c r="L82" s="155" t="str">
        <f>IF(ISNA(VLOOKUP($C82,大男R3績分!$D$3:$H$102,5,FALSE))," ",VLOOKUP($C82,大男R3績分!$D$3:$H$102,5,FALSE))</f>
        <v xml:space="preserve"> </v>
      </c>
      <c r="M82" s="155" t="str">
        <f>IF(ISNA(VLOOKUP($C82,大男R4績分!$D$3:$I$102,6,FALSE))," ",VLOOKUP($C82,大男R4績分!$D$3:$I$102,6,FALSE))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IF(ISNA(VLOOKUP($C83,大男R1績分!$F$3:$H$102,3,FALSE))," ",VLOOKUP($C83,大男R1績分!$F$3:$H$102,3,FALSE))</f>
        <v xml:space="preserve"> </v>
      </c>
      <c r="K83" s="155" t="str">
        <f>IF(ISNA(VLOOKUP($C83,大男R2績分!$F$3:$I$102,4,FALSE))," ",VLOOKUP($C83,大男R2績分!$F$3:$I$102,4,FALSE))</f>
        <v xml:space="preserve"> </v>
      </c>
      <c r="L83" s="155" t="str">
        <f>IF(ISNA(VLOOKUP($C83,大男R3績分!$D$3:$H$102,5,FALSE))," ",VLOOKUP($C83,大男R3績分!$D$3:$H$102,5,FALSE))</f>
        <v xml:space="preserve"> </v>
      </c>
      <c r="M83" s="155" t="str">
        <f>IF(ISNA(VLOOKUP($C83,大男R4績分!$D$3:$I$102,6,FALSE))," ",VLOOKUP($C83,大男R4績分!$D$3:$I$102,6,FALSE))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IF(ISNA(VLOOKUP($C84,大男R1績分!$F$3:$H$102,3,FALSE))," ",VLOOKUP($C84,大男R1績分!$F$3:$H$102,3,FALSE))</f>
        <v xml:space="preserve"> </v>
      </c>
      <c r="K84" s="155" t="str">
        <f>IF(ISNA(VLOOKUP($C84,大男R2績分!$F$3:$I$102,4,FALSE))," ",VLOOKUP($C84,大男R2績分!$F$3:$I$102,4,FALSE))</f>
        <v xml:space="preserve"> </v>
      </c>
      <c r="L84" s="155" t="str">
        <f>IF(ISNA(VLOOKUP($C84,大男R3績分!$D$3:$H$102,5,FALSE))," ",VLOOKUP($C84,大男R3績分!$D$3:$H$102,5,FALSE))</f>
        <v xml:space="preserve"> </v>
      </c>
      <c r="M84" s="155" t="str">
        <f>IF(ISNA(VLOOKUP($C84,大男R4績分!$D$3:$I$102,6,FALSE))," ",VLOOKUP($C84,大男R4績分!$D$3:$I$102,6,FALSE))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IF(ISNA(VLOOKUP($C85,大男R1績分!$F$3:$H$102,3,FALSE))," ",VLOOKUP($C85,大男R1績分!$F$3:$H$102,3,FALSE))</f>
        <v xml:space="preserve"> </v>
      </c>
      <c r="K85" s="155" t="str">
        <f>IF(ISNA(VLOOKUP($C85,大男R2績分!$F$3:$I$102,4,FALSE))," ",VLOOKUP($C85,大男R2績分!$F$3:$I$102,4,FALSE))</f>
        <v xml:space="preserve"> </v>
      </c>
      <c r="L85" s="155" t="str">
        <f>IF(ISNA(VLOOKUP($C85,大男R3績分!$D$3:$H$102,5,FALSE))," ",VLOOKUP($C85,大男R3績分!$D$3:$H$102,5,FALSE))</f>
        <v xml:space="preserve"> </v>
      </c>
      <c r="M85" s="155" t="str">
        <f>IF(ISNA(VLOOKUP($C85,大男R4績分!$D$3:$I$102,6,FALSE))," ",VLOOKUP($C85,大男R4績分!$D$3:$I$102,6,FALSE))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IF(ISNA(VLOOKUP($C86,大男R1績分!$F$3:$H$102,3,FALSE))," ",VLOOKUP($C86,大男R1績分!$F$3:$H$102,3,FALSE))</f>
        <v xml:space="preserve"> </v>
      </c>
      <c r="K86" s="155" t="str">
        <f>IF(ISNA(VLOOKUP($C86,大男R2績分!$F$3:$I$102,4,FALSE))," ",VLOOKUP($C86,大男R2績分!$F$3:$I$102,4,FALSE))</f>
        <v xml:space="preserve"> </v>
      </c>
      <c r="L86" s="155" t="str">
        <f>IF(ISNA(VLOOKUP($C86,大男R3績分!$D$3:$H$102,5,FALSE))," ",VLOOKUP($C86,大男R3績分!$D$3:$H$102,5,FALSE))</f>
        <v xml:space="preserve"> </v>
      </c>
      <c r="M86" s="155" t="str">
        <f>IF(ISNA(VLOOKUP($C86,大男R4績分!$D$3:$I$102,6,FALSE))," ",VLOOKUP($C86,大男R4績分!$D$3:$I$102,6,FALSE))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IF(ISNA(VLOOKUP($C87,大男R1績分!$F$3:$H$102,3,FALSE))," ",VLOOKUP($C87,大男R1績分!$F$3:$H$102,3,FALSE))</f>
        <v xml:space="preserve"> </v>
      </c>
      <c r="K87" s="155" t="str">
        <f>IF(ISNA(VLOOKUP($C87,大男R2績分!$F$3:$I$102,4,FALSE))," ",VLOOKUP($C87,大男R2績分!$F$3:$I$102,4,FALSE))</f>
        <v xml:space="preserve"> </v>
      </c>
      <c r="L87" s="155" t="str">
        <f>IF(ISNA(VLOOKUP($C87,大男R3績分!$D$3:$H$102,5,FALSE))," ",VLOOKUP($C87,大男R3績分!$D$3:$H$102,5,FALSE))</f>
        <v xml:space="preserve"> </v>
      </c>
      <c r="M87" s="155" t="str">
        <f>IF(ISNA(VLOOKUP($C87,大男R4績分!$D$3:$I$102,6,FALSE))," ",VLOOKUP($C87,大男R4績分!$D$3:$I$102,6,FALSE))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IF(ISNA(VLOOKUP($C88,大男R1績分!$F$3:$H$102,3,FALSE))," ",VLOOKUP($C88,大男R1績分!$F$3:$H$102,3,FALSE))</f>
        <v xml:space="preserve"> </v>
      </c>
      <c r="K88" s="155" t="str">
        <f>IF(ISNA(VLOOKUP($C88,大男R2績分!$F$3:$I$102,4,FALSE))," ",VLOOKUP($C88,大男R2績分!$F$3:$I$102,4,FALSE))</f>
        <v xml:space="preserve"> </v>
      </c>
      <c r="L88" s="155" t="str">
        <f>IF(ISNA(VLOOKUP($C88,大男R3績分!$D$3:$H$102,5,FALSE))," ",VLOOKUP($C88,大男R3績分!$D$3:$H$102,5,FALSE))</f>
        <v xml:space="preserve"> </v>
      </c>
      <c r="M88" s="155" t="str">
        <f>IF(ISNA(VLOOKUP($C88,大男R4績分!$D$3:$I$102,6,FALSE))," ",VLOOKUP($C88,大男R4績分!$D$3:$I$102,6,FALSE))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IF(ISNA(VLOOKUP($C89,大男R1績分!$F$3:$H$102,3,FALSE))," ",VLOOKUP($C89,大男R1績分!$F$3:$H$102,3,FALSE))</f>
        <v xml:space="preserve"> </v>
      </c>
      <c r="K89" s="155" t="str">
        <f>IF(ISNA(VLOOKUP($C89,大男R2績分!$F$3:$I$102,4,FALSE))," ",VLOOKUP($C89,大男R2績分!$F$3:$I$102,4,FALSE))</f>
        <v xml:space="preserve"> </v>
      </c>
      <c r="L89" s="155" t="str">
        <f>IF(ISNA(VLOOKUP($C89,大男R3績分!$D$3:$H$102,5,FALSE))," ",VLOOKUP($C89,大男R3績分!$D$3:$H$102,5,FALSE))</f>
        <v xml:space="preserve"> </v>
      </c>
      <c r="M89" s="155" t="str">
        <f>IF(ISNA(VLOOKUP($C89,大男R4績分!$D$3:$I$102,6,FALSE))," ",VLOOKUP($C89,大男R4績分!$D$3:$I$102,6,FALSE))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IF(ISNA(VLOOKUP($C90,大男R1績分!$F$3:$H$102,3,FALSE))," ",VLOOKUP($C90,大男R1績分!$F$3:$H$102,3,FALSE))</f>
        <v xml:space="preserve"> </v>
      </c>
      <c r="K90" s="155" t="str">
        <f>IF(ISNA(VLOOKUP($C90,大男R2績分!$F$3:$I$102,4,FALSE))," ",VLOOKUP($C90,大男R2績分!$F$3:$I$102,4,FALSE))</f>
        <v xml:space="preserve"> </v>
      </c>
      <c r="L90" s="155" t="str">
        <f>IF(ISNA(VLOOKUP($C90,大男R3績分!$D$3:$H$102,5,FALSE))," ",VLOOKUP($C90,大男R3績分!$D$3:$H$102,5,FALSE))</f>
        <v xml:space="preserve"> </v>
      </c>
      <c r="M90" s="155" t="str">
        <f>IF(ISNA(VLOOKUP($C90,大男R4績分!$D$3:$I$102,6,FALSE))," ",VLOOKUP($C90,大男R4績分!$D$3:$I$102,6,FALSE))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IF(ISNA(VLOOKUP($C91,大男R1績分!$F$3:$H$102,3,FALSE))," ",VLOOKUP($C91,大男R1績分!$F$3:$H$102,3,FALSE))</f>
        <v xml:space="preserve"> </v>
      </c>
      <c r="K91" s="155" t="str">
        <f>IF(ISNA(VLOOKUP($C91,大男R2績分!$F$3:$I$102,4,FALSE))," ",VLOOKUP($C91,大男R2績分!$F$3:$I$102,4,FALSE))</f>
        <v xml:space="preserve"> </v>
      </c>
      <c r="L91" s="155" t="str">
        <f>IF(ISNA(VLOOKUP($C91,大男R3績分!$D$3:$H$102,5,FALSE))," ",VLOOKUP($C91,大男R3績分!$D$3:$H$102,5,FALSE))</f>
        <v xml:space="preserve"> </v>
      </c>
      <c r="M91" s="155" t="str">
        <f>IF(ISNA(VLOOKUP($C91,大男R4績分!$D$3:$I$102,6,FALSE))," ",VLOOKUP($C91,大男R4績分!$D$3:$I$102,6,FALSE))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IF(ISNA(VLOOKUP($C92,大男R1績分!$F$3:$H$102,3,FALSE))," ",VLOOKUP($C92,大男R1績分!$F$3:$H$102,3,FALSE))</f>
        <v xml:space="preserve"> </v>
      </c>
      <c r="K92" s="155" t="str">
        <f>IF(ISNA(VLOOKUP($C92,大男R2績分!$F$3:$I$102,4,FALSE))," ",VLOOKUP($C92,大男R2績分!$F$3:$I$102,4,FALSE))</f>
        <v xml:space="preserve"> </v>
      </c>
      <c r="L92" s="155" t="str">
        <f>IF(ISNA(VLOOKUP($C92,大男R3績分!$D$3:$H$102,5,FALSE))," ",VLOOKUP($C92,大男R3績分!$D$3:$H$102,5,FALSE))</f>
        <v xml:space="preserve"> </v>
      </c>
      <c r="M92" s="155" t="str">
        <f>IF(ISNA(VLOOKUP($C92,大男R4績分!$D$3:$I$102,6,FALSE))," ",VLOOKUP($C92,大男R4績分!$D$3:$I$102,6,FALSE))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IF(ISNA(VLOOKUP($C93,大男R1績分!$F$3:$H$102,3,FALSE))," ",VLOOKUP($C93,大男R1績分!$F$3:$H$102,3,FALSE))</f>
        <v xml:space="preserve"> </v>
      </c>
      <c r="K93" s="155" t="str">
        <f>IF(ISNA(VLOOKUP($C93,大男R2績分!$F$3:$I$102,4,FALSE))," ",VLOOKUP($C93,大男R2績分!$F$3:$I$102,4,FALSE))</f>
        <v xml:space="preserve"> </v>
      </c>
      <c r="L93" s="155" t="str">
        <f>IF(ISNA(VLOOKUP($C93,大男R3績分!$D$3:$H$102,5,FALSE))," ",VLOOKUP($C93,大男R3績分!$D$3:$H$102,5,FALSE))</f>
        <v xml:space="preserve"> </v>
      </c>
      <c r="M93" s="155" t="str">
        <f>IF(ISNA(VLOOKUP($C93,大男R4績分!$D$3:$I$102,6,FALSE))," ",VLOOKUP($C93,大男R4績分!$D$3:$I$102,6,FALSE))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IF(ISNA(VLOOKUP($C94,大男R1績分!$F$3:$H$102,3,FALSE))," ",VLOOKUP($C94,大男R1績分!$F$3:$H$102,3,FALSE))</f>
        <v xml:space="preserve"> </v>
      </c>
      <c r="K94" s="155" t="str">
        <f>IF(ISNA(VLOOKUP($C94,大男R2績分!$F$3:$I$102,4,FALSE))," ",VLOOKUP($C94,大男R2績分!$F$3:$I$102,4,FALSE))</f>
        <v xml:space="preserve"> </v>
      </c>
      <c r="L94" s="155" t="str">
        <f>IF(ISNA(VLOOKUP($C94,大男R3績分!$D$3:$H$102,5,FALSE))," ",VLOOKUP($C94,大男R3績分!$D$3:$H$102,5,FALSE))</f>
        <v xml:space="preserve"> </v>
      </c>
      <c r="M94" s="155" t="str">
        <f>IF(ISNA(VLOOKUP($C94,大男R4績分!$D$3:$I$102,6,FALSE))," ",VLOOKUP($C94,大男R4績分!$D$3:$I$102,6,FALSE))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IF(ISNA(VLOOKUP($C95,大男R1績分!$F$3:$H$102,3,FALSE))," ",VLOOKUP($C95,大男R1績分!$F$3:$H$102,3,FALSE))</f>
        <v xml:space="preserve"> </v>
      </c>
      <c r="K95" s="155" t="str">
        <f>IF(ISNA(VLOOKUP($C95,大男R2績分!$F$3:$I$102,4,FALSE))," ",VLOOKUP($C95,大男R2績分!$F$3:$I$102,4,FALSE))</f>
        <v xml:space="preserve"> </v>
      </c>
      <c r="L95" s="155" t="str">
        <f>IF(ISNA(VLOOKUP($C95,大男R3績分!$D$3:$H$102,5,FALSE))," ",VLOOKUP($C95,大男R3績分!$D$3:$H$102,5,FALSE))</f>
        <v xml:space="preserve"> </v>
      </c>
      <c r="M95" s="155" t="str">
        <f>IF(ISNA(VLOOKUP($C95,大男R4績分!$D$3:$I$102,6,FALSE))," ",VLOOKUP($C95,大男R4績分!$D$3:$I$102,6,FALSE))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IF(ISNA(VLOOKUP($C96,大男R1績分!$F$3:$H$102,3,FALSE))," ",VLOOKUP($C96,大男R1績分!$F$3:$H$102,3,FALSE))</f>
        <v xml:space="preserve"> </v>
      </c>
      <c r="K96" s="155" t="str">
        <f>IF(ISNA(VLOOKUP($C96,大男R2績分!$F$3:$I$102,4,FALSE))," ",VLOOKUP($C96,大男R2績分!$F$3:$I$102,4,FALSE))</f>
        <v xml:space="preserve"> </v>
      </c>
      <c r="L96" s="155" t="str">
        <f>IF(ISNA(VLOOKUP($C96,大男R3績分!$D$3:$H$102,5,FALSE))," ",VLOOKUP($C96,大男R3績分!$D$3:$H$102,5,FALSE))</f>
        <v xml:space="preserve"> </v>
      </c>
      <c r="M96" s="155" t="str">
        <f>IF(ISNA(VLOOKUP($C96,大男R4績分!$D$3:$I$102,6,FALSE))," ",VLOOKUP($C96,大男R4績分!$D$3:$I$102,6,FALSE))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IF(ISNA(VLOOKUP($C97,大男R1績分!$F$3:$H$102,3,FALSE))," ",VLOOKUP($C97,大男R1績分!$F$3:$H$102,3,FALSE))</f>
        <v xml:space="preserve"> </v>
      </c>
      <c r="K97" s="155" t="str">
        <f>IF(ISNA(VLOOKUP($C97,大男R2績分!$F$3:$I$102,4,FALSE))," ",VLOOKUP($C97,大男R2績分!$F$3:$I$102,4,FALSE))</f>
        <v xml:space="preserve"> </v>
      </c>
      <c r="L97" s="155" t="str">
        <f>IF(ISNA(VLOOKUP($C97,大男R3績分!$D$3:$H$102,5,FALSE))," ",VLOOKUP($C97,大男R3績分!$D$3:$H$102,5,FALSE))</f>
        <v xml:space="preserve"> </v>
      </c>
      <c r="M97" s="155" t="str">
        <f>IF(ISNA(VLOOKUP($C97,大男R4績分!$D$3:$I$102,6,FALSE))," ",VLOOKUP($C97,大男R4績分!$D$3:$I$102,6,FALSE))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IF(ISNA(VLOOKUP($C98,大男R1績分!$F$3:$H$102,3,FALSE))," ",VLOOKUP($C98,大男R1績分!$F$3:$H$102,3,FALSE))</f>
        <v xml:space="preserve"> </v>
      </c>
      <c r="K98" s="155" t="str">
        <f>IF(ISNA(VLOOKUP($C98,大男R2績分!$F$3:$I$102,4,FALSE))," ",VLOOKUP($C98,大男R2績分!$F$3:$I$102,4,FALSE))</f>
        <v xml:space="preserve"> </v>
      </c>
      <c r="L98" s="155" t="str">
        <f>IF(ISNA(VLOOKUP($C98,大男R3績分!$D$3:$H$102,5,FALSE))," ",VLOOKUP($C98,大男R3績分!$D$3:$H$102,5,FALSE))</f>
        <v xml:space="preserve"> </v>
      </c>
      <c r="M98" s="155" t="str">
        <f>IF(ISNA(VLOOKUP($C98,大男R4績分!$D$3:$I$102,6,FALSE))," ",VLOOKUP($C98,大男R4績分!$D$3:$I$102,6,FALSE))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IF(ISNA(VLOOKUP($C99,大男R1績分!$F$3:$H$102,3,FALSE))," ",VLOOKUP($C99,大男R1績分!$F$3:$H$102,3,FALSE))</f>
        <v xml:space="preserve"> </v>
      </c>
      <c r="K99" s="155" t="str">
        <f>IF(ISNA(VLOOKUP($C99,大男R2績分!$F$3:$I$102,4,FALSE))," ",VLOOKUP($C99,大男R2績分!$F$3:$I$102,4,FALSE))</f>
        <v xml:space="preserve"> </v>
      </c>
      <c r="L99" s="155" t="str">
        <f>IF(ISNA(VLOOKUP($C99,大男R3績分!$D$3:$H$102,5,FALSE))," ",VLOOKUP($C99,大男R3績分!$D$3:$H$102,5,FALSE))</f>
        <v xml:space="preserve"> </v>
      </c>
      <c r="M99" s="155" t="str">
        <f>IF(ISNA(VLOOKUP($C99,大男R4績分!$D$3:$I$102,6,FALSE))," ",VLOOKUP($C99,大男R4績分!$D$3:$I$102,6,FALSE))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IF(ISNA(VLOOKUP($C100,大男R1績分!$F$3:$H$102,3,FALSE))," ",VLOOKUP($C100,大男R1績分!$F$3:$H$102,3,FALSE))</f>
        <v xml:space="preserve"> </v>
      </c>
      <c r="K100" s="155" t="str">
        <f>IF(ISNA(VLOOKUP($C100,大男R2績分!$F$3:$I$102,4,FALSE))," ",VLOOKUP($C100,大男R2績分!$F$3:$I$102,4,FALSE))</f>
        <v xml:space="preserve"> </v>
      </c>
      <c r="L100" s="155" t="str">
        <f>IF(ISNA(VLOOKUP($C100,大男R3績分!$D$3:$H$102,5,FALSE))," ",VLOOKUP($C100,大男R3績分!$D$3:$H$102,5,FALSE))</f>
        <v xml:space="preserve"> </v>
      </c>
      <c r="M100" s="155" t="str">
        <f>IF(ISNA(VLOOKUP($C100,大男R4績分!$D$3:$I$102,6,FALSE))," ",VLOOKUP($C100,大男R4績分!$D$3:$I$102,6,FALSE))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IF(ISNA(VLOOKUP($C101,大男R1績分!$F$3:$H$102,3,FALSE))," ",VLOOKUP($C101,大男R1績分!$F$3:$H$102,3,FALSE))</f>
        <v xml:space="preserve"> </v>
      </c>
      <c r="K101" s="155" t="str">
        <f>IF(ISNA(VLOOKUP($C101,大男R2績分!$F$3:$I$102,4,FALSE))," ",VLOOKUP($C101,大男R2績分!$F$3:$I$102,4,FALSE))</f>
        <v xml:space="preserve"> </v>
      </c>
      <c r="L101" s="155" t="str">
        <f>IF(ISNA(VLOOKUP($C101,大男R3績分!$D$3:$H$102,5,FALSE))," ",VLOOKUP($C101,大男R3績分!$D$3:$H$102,5,FALSE))</f>
        <v xml:space="preserve"> </v>
      </c>
      <c r="M101" s="155" t="str">
        <f>IF(ISNA(VLOOKUP($C101,大男R4績分!$D$3:$I$102,6,FALSE))," ",VLOOKUP($C101,大男R4績分!$D$3:$I$102,6,FALSE))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IF(ISNA(VLOOKUP($C102,大男R1績分!$F$3:$H$102,3,FALSE))," ",VLOOKUP($C102,大男R1績分!$F$3:$H$102,3,FALSE))</f>
        <v xml:space="preserve"> </v>
      </c>
      <c r="K102" s="155" t="str">
        <f>IF(ISNA(VLOOKUP($C102,大男R2績分!$F$3:$I$102,4,FALSE))," ",VLOOKUP($C102,大男R2績分!$F$3:$I$102,4,FALSE))</f>
        <v xml:space="preserve"> </v>
      </c>
      <c r="L102" s="155" t="str">
        <f>IF(ISNA(VLOOKUP($C102,大男R3績分!$D$3:$H$102,5,FALSE))," ",VLOOKUP($C102,大男R3績分!$D$3:$H$102,5,FALSE))</f>
        <v xml:space="preserve"> </v>
      </c>
      <c r="M102" s="155" t="str">
        <f>IF(ISNA(VLOOKUP($C102,大男R4績分!$D$3:$I$102,6,FALSE))," ",VLOOKUP($C102,大男R4績分!$D$3:$I$102,6,FALSE))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251" priority="6">
      <formula>AND(XEG2=0,XEH2&lt;&gt;"")</formula>
    </cfRule>
  </conditionalFormatting>
  <conditionalFormatting sqref="A2:A77">
    <cfRule type="expression" dxfId="250" priority="5">
      <formula>AND(XEG2=0,XEH2&lt;&gt;"")</formula>
    </cfRule>
  </conditionalFormatting>
  <conditionalFormatting sqref="D2:G71">
    <cfRule type="cellIs" dxfId="249" priority="3" operator="lessThan">
      <formula>#REF!</formula>
    </cfRule>
    <cfRule type="cellIs" dxfId="248" priority="4" operator="equal">
      <formula>#REF!</formula>
    </cfRule>
  </conditionalFormatting>
  <conditionalFormatting sqref="H2:H71">
    <cfRule type="cellIs" dxfId="247" priority="1" operator="lessThan">
      <formula>#REF!*COUNTIF(D2:G2,"&gt;0")</formula>
    </cfRule>
    <cfRule type="cellIs" dxfId="24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02"/>
  <sheetViews>
    <sheetView workbookViewId="0">
      <selection activeCell="J2" sqref="J2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>
        <v>1</v>
      </c>
      <c r="B2" s="151" t="s">
        <v>65</v>
      </c>
      <c r="C2" s="151" t="s">
        <v>75</v>
      </c>
      <c r="D2" s="151">
        <v>68</v>
      </c>
      <c r="E2" s="151">
        <v>71</v>
      </c>
      <c r="F2" s="151">
        <v>71</v>
      </c>
      <c r="G2" s="151">
        <v>73</v>
      </c>
      <c r="H2" s="151">
        <v>283</v>
      </c>
      <c r="I2" s="151"/>
      <c r="J2" s="157">
        <v>17.410588670862623</v>
      </c>
      <c r="K2" s="157">
        <v>12.612365790447996</v>
      </c>
      <c r="L2" s="157">
        <v>15.310853530031594</v>
      </c>
      <c r="M2" s="157">
        <v>13.717597471022117</v>
      </c>
      <c r="N2" s="157">
        <v>59.051405462364329</v>
      </c>
    </row>
    <row r="3" spans="1:14">
      <c r="A3" s="151">
        <v>2</v>
      </c>
      <c r="B3" s="151" t="s">
        <v>65</v>
      </c>
      <c r="C3" s="151" t="s">
        <v>90</v>
      </c>
      <c r="D3" s="151">
        <v>73</v>
      </c>
      <c r="E3" s="151">
        <v>70</v>
      </c>
      <c r="F3" s="151">
        <v>72</v>
      </c>
      <c r="G3" s="151">
        <v>72</v>
      </c>
      <c r="H3" s="151">
        <v>287</v>
      </c>
      <c r="I3" s="151"/>
      <c r="J3" s="157">
        <v>12.479081821547553</v>
      </c>
      <c r="K3" s="157">
        <v>13.59866716031101</v>
      </c>
      <c r="L3" s="157">
        <v>14.324552160168579</v>
      </c>
      <c r="M3" s="157">
        <v>14.703898840885131</v>
      </c>
      <c r="N3" s="157">
        <v>55.106199982912273</v>
      </c>
    </row>
    <row r="4" spans="1:14">
      <c r="A4" s="151">
        <v>3</v>
      </c>
      <c r="B4" s="151" t="s">
        <v>41</v>
      </c>
      <c r="C4" s="151" t="s">
        <v>42</v>
      </c>
      <c r="D4" s="151">
        <v>77</v>
      </c>
      <c r="E4" s="151">
        <v>74</v>
      </c>
      <c r="F4" s="151">
        <v>69</v>
      </c>
      <c r="G4" s="151">
        <v>68</v>
      </c>
      <c r="H4" s="151">
        <v>288</v>
      </c>
      <c r="I4" s="151"/>
      <c r="J4" s="157">
        <v>8.5338763420954962</v>
      </c>
      <c r="K4" s="157">
        <v>9.6534616808589533</v>
      </c>
      <c r="L4" s="157">
        <v>17.283456269757622</v>
      </c>
      <c r="M4" s="157">
        <v>18.649104320337187</v>
      </c>
      <c r="N4" s="157">
        <v>54.119898613049259</v>
      </c>
    </row>
    <row r="5" spans="1:14">
      <c r="A5" s="151">
        <v>4</v>
      </c>
      <c r="B5" s="151" t="s">
        <v>41</v>
      </c>
      <c r="C5" s="151" t="s">
        <v>49</v>
      </c>
      <c r="D5" s="151">
        <v>70</v>
      </c>
      <c r="E5" s="151">
        <v>70</v>
      </c>
      <c r="F5" s="151">
        <v>71</v>
      </c>
      <c r="G5" s="151">
        <v>77</v>
      </c>
      <c r="H5" s="151">
        <v>288</v>
      </c>
      <c r="I5" s="151"/>
      <c r="J5" s="157">
        <v>15.437985931136595</v>
      </c>
      <c r="K5" s="157">
        <v>13.59866716031101</v>
      </c>
      <c r="L5" s="157">
        <v>15.310853530031594</v>
      </c>
      <c r="M5" s="157">
        <v>9.7723919915700606</v>
      </c>
      <c r="N5" s="157">
        <v>54.119898613049259</v>
      </c>
    </row>
    <row r="6" spans="1:14">
      <c r="A6" s="151">
        <v>5</v>
      </c>
      <c r="B6" s="151" t="s">
        <v>41</v>
      </c>
      <c r="C6" s="151" t="s">
        <v>54</v>
      </c>
      <c r="D6" s="151">
        <v>71</v>
      </c>
      <c r="E6" s="151">
        <v>73</v>
      </c>
      <c r="F6" s="151">
        <v>70</v>
      </c>
      <c r="G6" s="151">
        <v>76</v>
      </c>
      <c r="H6" s="151">
        <v>290</v>
      </c>
      <c r="I6" s="151"/>
      <c r="J6" s="157">
        <v>14.451684561273581</v>
      </c>
      <c r="K6" s="157">
        <v>10.639763050721967</v>
      </c>
      <c r="L6" s="157">
        <v>16.297154899894608</v>
      </c>
      <c r="M6" s="157">
        <v>10.758693361433075</v>
      </c>
      <c r="N6" s="157">
        <v>52.14729587332323</v>
      </c>
    </row>
    <row r="7" spans="1:14">
      <c r="A7" s="151">
        <v>6</v>
      </c>
      <c r="B7" s="151" t="s">
        <v>65</v>
      </c>
      <c r="C7" s="151" t="s">
        <v>66</v>
      </c>
      <c r="D7" s="151">
        <v>73</v>
      </c>
      <c r="E7" s="151">
        <v>75</v>
      </c>
      <c r="F7" s="151">
        <v>73</v>
      </c>
      <c r="G7" s="151">
        <v>70</v>
      </c>
      <c r="H7" s="151">
        <v>291</v>
      </c>
      <c r="I7" s="151"/>
      <c r="J7" s="157">
        <v>12.479081821547553</v>
      </c>
      <c r="K7" s="157">
        <v>8.6671603109959392</v>
      </c>
      <c r="L7" s="157">
        <v>13.338250790305565</v>
      </c>
      <c r="M7" s="157">
        <v>16.676501580611159</v>
      </c>
      <c r="N7" s="157">
        <v>51.160994503460216</v>
      </c>
    </row>
    <row r="8" spans="1:14">
      <c r="A8" s="151">
        <v>7</v>
      </c>
      <c r="B8" s="151" t="s">
        <v>41</v>
      </c>
      <c r="C8" s="151" t="s">
        <v>46</v>
      </c>
      <c r="D8" s="151">
        <v>74</v>
      </c>
      <c r="E8" s="151">
        <v>72</v>
      </c>
      <c r="F8" s="151">
        <v>75</v>
      </c>
      <c r="G8" s="151">
        <v>71</v>
      </c>
      <c r="H8" s="151">
        <v>292</v>
      </c>
      <c r="I8" s="151"/>
      <c r="J8" s="157">
        <v>11.492780451684538</v>
      </c>
      <c r="K8" s="157">
        <v>11.626064420584981</v>
      </c>
      <c r="L8" s="157">
        <v>11.365648050579537</v>
      </c>
      <c r="M8" s="157">
        <v>15.690200210748145</v>
      </c>
      <c r="N8" s="157">
        <v>50.174693133597202</v>
      </c>
    </row>
    <row r="9" spans="1:14">
      <c r="A9" s="151">
        <v>8</v>
      </c>
      <c r="B9" s="151" t="s">
        <v>65</v>
      </c>
      <c r="C9" s="151" t="s">
        <v>82</v>
      </c>
      <c r="D9" s="151">
        <v>72</v>
      </c>
      <c r="E9" s="151">
        <v>75</v>
      </c>
      <c r="F9" s="151">
        <v>75</v>
      </c>
      <c r="G9" s="151">
        <v>71</v>
      </c>
      <c r="H9" s="151">
        <v>293</v>
      </c>
      <c r="I9" s="151"/>
      <c r="J9" s="157">
        <v>13.465383191410567</v>
      </c>
      <c r="K9" s="157">
        <v>8.6671603109959392</v>
      </c>
      <c r="L9" s="157">
        <v>11.365648050579537</v>
      </c>
      <c r="M9" s="157">
        <v>15.690200210748145</v>
      </c>
      <c r="N9" s="157">
        <v>49.188391763734188</v>
      </c>
    </row>
    <row r="10" spans="1:14">
      <c r="A10" s="151">
        <v>9</v>
      </c>
      <c r="B10" s="151" t="s">
        <v>65</v>
      </c>
      <c r="C10" s="151" t="s">
        <v>67</v>
      </c>
      <c r="D10" s="151">
        <v>77</v>
      </c>
      <c r="E10" s="151">
        <v>72</v>
      </c>
      <c r="F10" s="151">
        <v>72</v>
      </c>
      <c r="G10" s="151">
        <v>72</v>
      </c>
      <c r="H10" s="151">
        <v>293</v>
      </c>
      <c r="I10" s="151"/>
      <c r="J10" s="157">
        <v>8.5338763420954962</v>
      </c>
      <c r="K10" s="157">
        <v>11.626064420584981</v>
      </c>
      <c r="L10" s="157">
        <v>14.324552160168579</v>
      </c>
      <c r="M10" s="157">
        <v>14.703898840885131</v>
      </c>
      <c r="N10" s="157">
        <v>49.188391763734188</v>
      </c>
    </row>
    <row r="11" spans="1:14">
      <c r="A11" s="151">
        <v>10</v>
      </c>
      <c r="B11" s="151" t="s">
        <v>41</v>
      </c>
      <c r="C11" s="151" t="s">
        <v>44</v>
      </c>
      <c r="D11" s="151">
        <v>72</v>
      </c>
      <c r="E11" s="151">
        <v>71</v>
      </c>
      <c r="F11" s="151">
        <v>73</v>
      </c>
      <c r="G11" s="151">
        <v>78</v>
      </c>
      <c r="H11" s="151">
        <v>294</v>
      </c>
      <c r="I11" s="151"/>
      <c r="J11" s="157">
        <v>13.465383191410567</v>
      </c>
      <c r="K11" s="157">
        <v>12.612365790447996</v>
      </c>
      <c r="L11" s="157">
        <v>13.338250790305565</v>
      </c>
      <c r="M11" s="157">
        <v>8.7860906217070465</v>
      </c>
      <c r="N11" s="157">
        <v>48.202090393871174</v>
      </c>
    </row>
    <row r="12" spans="1:14">
      <c r="A12" s="151">
        <v>11</v>
      </c>
      <c r="B12" s="151" t="s">
        <v>41</v>
      </c>
      <c r="C12" s="151" t="s">
        <v>198</v>
      </c>
      <c r="D12" s="151">
        <v>77</v>
      </c>
      <c r="E12" s="151">
        <v>72</v>
      </c>
      <c r="F12" s="151">
        <v>74</v>
      </c>
      <c r="G12" s="151">
        <v>72</v>
      </c>
      <c r="H12" s="151">
        <v>295</v>
      </c>
      <c r="I12" s="151"/>
      <c r="J12" s="157">
        <v>8.5338763420954962</v>
      </c>
      <c r="K12" s="157">
        <v>11.626064420584981</v>
      </c>
      <c r="L12" s="157">
        <v>12.351949420442551</v>
      </c>
      <c r="M12" s="157">
        <v>14.703898840885131</v>
      </c>
      <c r="N12" s="157">
        <v>47.21578902400816</v>
      </c>
    </row>
    <row r="13" spans="1:14">
      <c r="A13" s="151">
        <v>12</v>
      </c>
      <c r="B13" s="151" t="s">
        <v>65</v>
      </c>
      <c r="C13" s="151" t="s">
        <v>83</v>
      </c>
      <c r="D13" s="151">
        <v>75</v>
      </c>
      <c r="E13" s="151">
        <v>70</v>
      </c>
      <c r="F13" s="151">
        <v>77</v>
      </c>
      <c r="G13" s="151">
        <v>74</v>
      </c>
      <c r="H13" s="151">
        <v>296</v>
      </c>
      <c r="I13" s="151"/>
      <c r="J13" s="157">
        <v>10.506479081821524</v>
      </c>
      <c r="K13" s="157">
        <v>13.59866716031101</v>
      </c>
      <c r="L13" s="157">
        <v>9.393045310853509</v>
      </c>
      <c r="M13" s="157">
        <v>12.731296101159103</v>
      </c>
      <c r="N13" s="157">
        <v>46.229487654145146</v>
      </c>
    </row>
    <row r="14" spans="1:14">
      <c r="A14" s="151">
        <v>13</v>
      </c>
      <c r="B14" s="151" t="s">
        <v>65</v>
      </c>
      <c r="C14" s="151" t="s">
        <v>73</v>
      </c>
      <c r="D14" s="151">
        <v>73</v>
      </c>
      <c r="E14" s="151">
        <v>79</v>
      </c>
      <c r="F14" s="151">
        <v>72</v>
      </c>
      <c r="G14" s="151">
        <v>73</v>
      </c>
      <c r="H14" s="151">
        <v>297</v>
      </c>
      <c r="I14" s="151"/>
      <c r="J14" s="157">
        <v>12.479081821547553</v>
      </c>
      <c r="K14" s="157">
        <v>4.7219548315438828</v>
      </c>
      <c r="L14" s="157">
        <v>14.324552160168579</v>
      </c>
      <c r="M14" s="157">
        <v>13.717597471022117</v>
      </c>
      <c r="N14" s="157">
        <v>45.243186284282132</v>
      </c>
    </row>
    <row r="15" spans="1:14">
      <c r="A15" s="151">
        <v>14</v>
      </c>
      <c r="B15" s="151" t="s">
        <v>41</v>
      </c>
      <c r="C15" s="151" t="s">
        <v>70</v>
      </c>
      <c r="D15" s="151">
        <v>78</v>
      </c>
      <c r="E15" s="151">
        <v>70</v>
      </c>
      <c r="F15" s="151">
        <v>76</v>
      </c>
      <c r="G15" s="151">
        <v>75</v>
      </c>
      <c r="H15" s="151">
        <v>299</v>
      </c>
      <c r="I15" s="151"/>
      <c r="J15" s="157">
        <v>7.5475749722324821</v>
      </c>
      <c r="K15" s="157">
        <v>13.59866716031101</v>
      </c>
      <c r="L15" s="157">
        <v>10.379346680716523</v>
      </c>
      <c r="M15" s="157">
        <v>11.744994731296089</v>
      </c>
      <c r="N15" s="157">
        <v>43.270583544556104</v>
      </c>
    </row>
    <row r="16" spans="1:14">
      <c r="A16" s="151">
        <v>15</v>
      </c>
      <c r="B16" s="151" t="s">
        <v>65</v>
      </c>
      <c r="C16" s="151" t="s">
        <v>226</v>
      </c>
      <c r="D16" s="151">
        <v>76</v>
      </c>
      <c r="E16" s="151">
        <v>74</v>
      </c>
      <c r="F16" s="151">
        <v>74</v>
      </c>
      <c r="G16" s="151">
        <v>75</v>
      </c>
      <c r="H16" s="151">
        <v>299</v>
      </c>
      <c r="I16" s="151"/>
      <c r="J16" s="157">
        <v>9.5201777119585103</v>
      </c>
      <c r="K16" s="157">
        <v>9.6534616808589533</v>
      </c>
      <c r="L16" s="157">
        <v>12.351949420442551</v>
      </c>
      <c r="M16" s="157">
        <v>11.744994731296089</v>
      </c>
      <c r="N16" s="157">
        <v>43.270583544556104</v>
      </c>
    </row>
    <row r="17" spans="1:14">
      <c r="A17" s="151">
        <v>16</v>
      </c>
      <c r="B17" s="151" t="s">
        <v>41</v>
      </c>
      <c r="C17" s="151" t="s">
        <v>48</v>
      </c>
      <c r="D17" s="151">
        <v>76</v>
      </c>
      <c r="E17" s="151">
        <v>77</v>
      </c>
      <c r="F17" s="151">
        <v>75</v>
      </c>
      <c r="G17" s="151">
        <v>72</v>
      </c>
      <c r="H17" s="151">
        <v>300</v>
      </c>
      <c r="I17" s="151"/>
      <c r="J17" s="157">
        <v>9.5201777119585103</v>
      </c>
      <c r="K17" s="157">
        <v>6.694557571269911</v>
      </c>
      <c r="L17" s="157">
        <v>11.365648050579537</v>
      </c>
      <c r="M17" s="157">
        <v>14.703898840885131</v>
      </c>
      <c r="N17" s="157">
        <v>42.284282174693089</v>
      </c>
    </row>
    <row r="18" spans="1:14">
      <c r="A18" s="151">
        <v>17</v>
      </c>
      <c r="B18" s="151" t="s">
        <v>41</v>
      </c>
      <c r="C18" s="151" t="s">
        <v>59</v>
      </c>
      <c r="D18" s="151">
        <v>71</v>
      </c>
      <c r="E18" s="151">
        <v>75</v>
      </c>
      <c r="F18" s="151">
        <v>73</v>
      </c>
      <c r="G18" s="151">
        <v>81</v>
      </c>
      <c r="H18" s="151">
        <v>300</v>
      </c>
      <c r="I18" s="151"/>
      <c r="J18" s="157">
        <v>14.451684561273581</v>
      </c>
      <c r="K18" s="157">
        <v>8.6671603109959392</v>
      </c>
      <c r="L18" s="157">
        <v>13.338250790305565</v>
      </c>
      <c r="M18" s="157">
        <v>5.8271865121180042</v>
      </c>
      <c r="N18" s="157">
        <v>42.284282174693089</v>
      </c>
    </row>
    <row r="19" spans="1:14">
      <c r="A19" s="151">
        <v>18</v>
      </c>
      <c r="B19" s="151" t="s">
        <v>41</v>
      </c>
      <c r="C19" s="151" t="s">
        <v>43</v>
      </c>
      <c r="D19" s="151">
        <v>77</v>
      </c>
      <c r="E19" s="151">
        <v>71</v>
      </c>
      <c r="F19" s="151">
        <v>78</v>
      </c>
      <c r="G19" s="151">
        <v>76</v>
      </c>
      <c r="H19" s="151">
        <v>302</v>
      </c>
      <c r="I19" s="151"/>
      <c r="J19" s="157">
        <v>8.5338763420954962</v>
      </c>
      <c r="K19" s="157">
        <v>12.612365790447996</v>
      </c>
      <c r="L19" s="157">
        <v>8.4067439409904949</v>
      </c>
      <c r="M19" s="157">
        <v>10.758693361433075</v>
      </c>
      <c r="N19" s="157">
        <v>40.311679434967061</v>
      </c>
    </row>
    <row r="20" spans="1:14">
      <c r="A20" s="151">
        <v>19</v>
      </c>
      <c r="B20" s="151" t="s">
        <v>65</v>
      </c>
      <c r="C20" s="151" t="s">
        <v>80</v>
      </c>
      <c r="D20" s="151">
        <v>78</v>
      </c>
      <c r="E20" s="151">
        <v>75</v>
      </c>
      <c r="F20" s="151">
        <v>74</v>
      </c>
      <c r="G20" s="151">
        <v>76</v>
      </c>
      <c r="H20" s="151">
        <v>303</v>
      </c>
      <c r="I20" s="151"/>
      <c r="J20" s="157">
        <v>7.5475749722324821</v>
      </c>
      <c r="K20" s="157">
        <v>8.6671603109959392</v>
      </c>
      <c r="L20" s="157">
        <v>12.351949420442551</v>
      </c>
      <c r="M20" s="157">
        <v>10.758693361433075</v>
      </c>
      <c r="N20" s="157">
        <v>39.325378065104047</v>
      </c>
    </row>
    <row r="21" spans="1:14">
      <c r="A21" s="151">
        <v>20</v>
      </c>
      <c r="B21" s="151" t="s">
        <v>65</v>
      </c>
      <c r="C21" s="151" t="s">
        <v>69</v>
      </c>
      <c r="D21" s="151">
        <v>73</v>
      </c>
      <c r="E21" s="151">
        <v>75</v>
      </c>
      <c r="F21" s="151">
        <v>78</v>
      </c>
      <c r="G21" s="151">
        <v>77</v>
      </c>
      <c r="H21" s="151">
        <v>303</v>
      </c>
      <c r="I21" s="151"/>
      <c r="J21" s="157">
        <v>12.479081821547553</v>
      </c>
      <c r="K21" s="157">
        <v>8.6671603109959392</v>
      </c>
      <c r="L21" s="157">
        <v>8.4067439409904949</v>
      </c>
      <c r="M21" s="157">
        <v>9.7723919915700606</v>
      </c>
      <c r="N21" s="157">
        <v>39.325378065104047</v>
      </c>
    </row>
    <row r="22" spans="1:14">
      <c r="A22" s="151">
        <v>21</v>
      </c>
      <c r="B22" s="151" t="s">
        <v>65</v>
      </c>
      <c r="C22" s="151" t="s">
        <v>78</v>
      </c>
      <c r="D22" s="151">
        <v>77</v>
      </c>
      <c r="E22" s="151">
        <v>76</v>
      </c>
      <c r="F22" s="151">
        <v>73</v>
      </c>
      <c r="G22" s="151">
        <v>77</v>
      </c>
      <c r="H22" s="151">
        <v>303</v>
      </c>
      <c r="I22" s="151"/>
      <c r="J22" s="157">
        <v>8.5338763420954962</v>
      </c>
      <c r="K22" s="157">
        <v>7.6808589411329251</v>
      </c>
      <c r="L22" s="157">
        <v>13.338250790305565</v>
      </c>
      <c r="M22" s="157">
        <v>9.7723919915700606</v>
      </c>
      <c r="N22" s="157">
        <v>39.325378065104047</v>
      </c>
    </row>
    <row r="23" spans="1:14">
      <c r="A23" s="151">
        <v>22</v>
      </c>
      <c r="B23" s="151" t="s">
        <v>41</v>
      </c>
      <c r="C23" s="151" t="s">
        <v>345</v>
      </c>
      <c r="D23" s="151">
        <v>77</v>
      </c>
      <c r="E23" s="151">
        <v>73</v>
      </c>
      <c r="F23" s="151">
        <v>77</v>
      </c>
      <c r="G23" s="151">
        <v>78</v>
      </c>
      <c r="H23" s="151">
        <v>305</v>
      </c>
      <c r="I23" s="151"/>
      <c r="J23" s="157">
        <v>8.5338763420954962</v>
      </c>
      <c r="K23" s="157">
        <v>10.639763050721967</v>
      </c>
      <c r="L23" s="157">
        <v>9.393045310853509</v>
      </c>
      <c r="M23" s="157">
        <v>8.7860906217070465</v>
      </c>
      <c r="N23" s="157">
        <v>37.352775325378019</v>
      </c>
    </row>
    <row r="24" spans="1:14">
      <c r="A24" s="151">
        <v>23</v>
      </c>
      <c r="B24" s="151" t="s">
        <v>88</v>
      </c>
      <c r="C24" s="151" t="s">
        <v>352</v>
      </c>
      <c r="D24" s="151">
        <v>81</v>
      </c>
      <c r="E24" s="151">
        <v>79</v>
      </c>
      <c r="F24" s="151">
        <v>74</v>
      </c>
      <c r="G24" s="151">
        <v>73</v>
      </c>
      <c r="H24" s="151">
        <v>307</v>
      </c>
      <c r="I24" s="151"/>
      <c r="J24" s="157">
        <v>4.5886708626434398</v>
      </c>
      <c r="K24" s="157">
        <v>4.7219548315438828</v>
      </c>
      <c r="L24" s="157">
        <v>12.351949420442551</v>
      </c>
      <c r="M24" s="157">
        <v>13.717597471022117</v>
      </c>
      <c r="N24" s="157">
        <v>35.380172585651991</v>
      </c>
    </row>
    <row r="25" spans="1:14">
      <c r="A25" s="151">
        <v>24</v>
      </c>
      <c r="B25" s="151" t="s">
        <v>41</v>
      </c>
      <c r="C25" s="151" t="s">
        <v>56</v>
      </c>
      <c r="D25" s="151">
        <v>76</v>
      </c>
      <c r="E25" s="151">
        <v>72</v>
      </c>
      <c r="F25" s="151">
        <v>83</v>
      </c>
      <c r="G25" s="151">
        <v>76</v>
      </c>
      <c r="H25" s="151">
        <v>307</v>
      </c>
      <c r="I25" s="151"/>
      <c r="J25" s="157">
        <v>9.5201777119585103</v>
      </c>
      <c r="K25" s="157">
        <v>11.626064420584981</v>
      </c>
      <c r="L25" s="157">
        <v>3.4752370916754245</v>
      </c>
      <c r="M25" s="157">
        <v>10.758693361433075</v>
      </c>
      <c r="N25" s="157">
        <v>35.380172585651991</v>
      </c>
    </row>
    <row r="26" spans="1:14">
      <c r="A26" s="151">
        <v>25</v>
      </c>
      <c r="B26" s="151" t="s">
        <v>88</v>
      </c>
      <c r="C26" s="151" t="s">
        <v>103</v>
      </c>
      <c r="D26" s="151">
        <v>76</v>
      </c>
      <c r="E26" s="151">
        <v>75</v>
      </c>
      <c r="F26" s="151">
        <v>79</v>
      </c>
      <c r="G26" s="151">
        <v>77</v>
      </c>
      <c r="H26" s="151">
        <v>307</v>
      </c>
      <c r="I26" s="151"/>
      <c r="J26" s="157">
        <v>9.5201777119585103</v>
      </c>
      <c r="K26" s="157">
        <v>8.6671603109959392</v>
      </c>
      <c r="L26" s="157">
        <v>7.4204425711274808</v>
      </c>
      <c r="M26" s="157">
        <v>9.7723919915700606</v>
      </c>
      <c r="N26" s="157">
        <v>35.380172585651991</v>
      </c>
    </row>
    <row r="27" spans="1:14">
      <c r="A27" s="151">
        <v>26</v>
      </c>
      <c r="B27" s="151" t="s">
        <v>88</v>
      </c>
      <c r="C27" s="151" t="s">
        <v>107</v>
      </c>
      <c r="D27" s="151">
        <v>80</v>
      </c>
      <c r="E27" s="151">
        <v>76</v>
      </c>
      <c r="F27" s="151">
        <v>78</v>
      </c>
      <c r="G27" s="151">
        <v>74</v>
      </c>
      <c r="H27" s="151">
        <v>308</v>
      </c>
      <c r="I27" s="151"/>
      <c r="J27" s="157">
        <v>5.5749722325064539</v>
      </c>
      <c r="K27" s="157">
        <v>7.6808589411329251</v>
      </c>
      <c r="L27" s="157">
        <v>8.4067439409904949</v>
      </c>
      <c r="M27" s="157">
        <v>12.731296101159103</v>
      </c>
      <c r="N27" s="157">
        <v>34.393871215788977</v>
      </c>
    </row>
    <row r="28" spans="1:14">
      <c r="A28" s="151">
        <v>27</v>
      </c>
      <c r="B28" s="151" t="s">
        <v>65</v>
      </c>
      <c r="C28" s="151" t="s">
        <v>214</v>
      </c>
      <c r="D28" s="151">
        <v>77</v>
      </c>
      <c r="E28" s="151">
        <v>75</v>
      </c>
      <c r="F28" s="151">
        <v>73</v>
      </c>
      <c r="G28" s="151">
        <v>84</v>
      </c>
      <c r="H28" s="151">
        <v>309</v>
      </c>
      <c r="I28" s="151"/>
      <c r="J28" s="157">
        <v>8.5338763420954962</v>
      </c>
      <c r="K28" s="157">
        <v>8.6671603109959392</v>
      </c>
      <c r="L28" s="157">
        <v>13.338250790305565</v>
      </c>
      <c r="M28" s="157">
        <v>2.8682824025289761</v>
      </c>
      <c r="N28" s="157">
        <v>33.407569845925977</v>
      </c>
    </row>
    <row r="29" spans="1:14">
      <c r="A29" s="151">
        <v>28</v>
      </c>
      <c r="B29" s="151" t="s">
        <v>41</v>
      </c>
      <c r="C29" s="151" t="s">
        <v>168</v>
      </c>
      <c r="D29" s="151">
        <v>81</v>
      </c>
      <c r="E29" s="151">
        <v>73</v>
      </c>
      <c r="F29" s="151">
        <v>78</v>
      </c>
      <c r="G29" s="151">
        <v>78</v>
      </c>
      <c r="H29" s="151">
        <v>310</v>
      </c>
      <c r="I29" s="151"/>
      <c r="J29" s="157">
        <v>4.5886708626434398</v>
      </c>
      <c r="K29" s="157">
        <v>10.639763050721967</v>
      </c>
      <c r="L29" s="157">
        <v>8.4067439409904949</v>
      </c>
      <c r="M29" s="157">
        <v>8.7860906217070465</v>
      </c>
      <c r="N29" s="157">
        <v>32.421268476062949</v>
      </c>
    </row>
    <row r="30" spans="1:14">
      <c r="A30" s="151">
        <v>29</v>
      </c>
      <c r="B30" s="151" t="s">
        <v>88</v>
      </c>
      <c r="C30" s="151" t="s">
        <v>93</v>
      </c>
      <c r="D30" s="151">
        <v>80</v>
      </c>
      <c r="E30" s="151">
        <v>75</v>
      </c>
      <c r="F30" s="151">
        <v>77</v>
      </c>
      <c r="G30" s="151">
        <v>78</v>
      </c>
      <c r="H30" s="151">
        <v>310</v>
      </c>
      <c r="I30" s="151"/>
      <c r="J30" s="157">
        <v>5.5749722325064539</v>
      </c>
      <c r="K30" s="157">
        <v>8.6671603109959392</v>
      </c>
      <c r="L30" s="157">
        <v>9.393045310853509</v>
      </c>
      <c r="M30" s="157">
        <v>8.7860906217070465</v>
      </c>
      <c r="N30" s="157">
        <v>32.421268476062949</v>
      </c>
    </row>
    <row r="31" spans="1:14">
      <c r="A31" s="151">
        <v>30</v>
      </c>
      <c r="B31" s="151" t="s">
        <v>65</v>
      </c>
      <c r="C31" s="151" t="s">
        <v>77</v>
      </c>
      <c r="D31" s="151">
        <v>79</v>
      </c>
      <c r="E31" s="151">
        <v>75</v>
      </c>
      <c r="F31" s="151">
        <v>74</v>
      </c>
      <c r="G31" s="151">
        <v>83</v>
      </c>
      <c r="H31" s="151">
        <v>311</v>
      </c>
      <c r="I31" s="151"/>
      <c r="J31" s="157">
        <v>6.561273602369468</v>
      </c>
      <c r="K31" s="157">
        <v>8.6671603109959392</v>
      </c>
      <c r="L31" s="157">
        <v>12.351949420442551</v>
      </c>
      <c r="M31" s="157">
        <v>3.854583772391976</v>
      </c>
      <c r="N31" s="157">
        <v>31.434967106199935</v>
      </c>
    </row>
    <row r="32" spans="1:14">
      <c r="A32" s="151">
        <v>31</v>
      </c>
      <c r="B32" s="151" t="s">
        <v>65</v>
      </c>
      <c r="C32" s="151" t="s">
        <v>85</v>
      </c>
      <c r="D32" s="151">
        <v>78</v>
      </c>
      <c r="E32" s="151">
        <v>70</v>
      </c>
      <c r="F32" s="151">
        <v>87</v>
      </c>
      <c r="G32" s="151">
        <v>78</v>
      </c>
      <c r="H32" s="151">
        <v>313</v>
      </c>
      <c r="I32" s="151"/>
      <c r="J32" s="157">
        <v>7.5475749722324821</v>
      </c>
      <c r="K32" s="157">
        <v>13.59866716031101</v>
      </c>
      <c r="L32" s="157">
        <v>0</v>
      </c>
      <c r="M32" s="157">
        <v>8.7860906217070465</v>
      </c>
      <c r="N32" s="157">
        <v>29.932332754250538</v>
      </c>
    </row>
    <row r="33" spans="1:14">
      <c r="A33" s="151">
        <v>32</v>
      </c>
      <c r="B33" s="151" t="s">
        <v>88</v>
      </c>
      <c r="C33" s="151" t="s">
        <v>243</v>
      </c>
      <c r="D33" s="151">
        <v>84</v>
      </c>
      <c r="E33" s="151">
        <v>75</v>
      </c>
      <c r="F33" s="151">
        <v>75</v>
      </c>
      <c r="G33" s="151">
        <v>79</v>
      </c>
      <c r="H33" s="151">
        <v>313</v>
      </c>
      <c r="I33" s="151"/>
      <c r="J33" s="157">
        <v>1.6297667530544118</v>
      </c>
      <c r="K33" s="157">
        <v>8.6671603109959392</v>
      </c>
      <c r="L33" s="157">
        <v>11.365648050579537</v>
      </c>
      <c r="M33" s="157">
        <v>7.7997892518440324</v>
      </c>
      <c r="N33" s="157">
        <v>29.462364366473921</v>
      </c>
    </row>
    <row r="34" spans="1:14">
      <c r="A34" s="151">
        <v>33</v>
      </c>
      <c r="B34" s="151" t="s">
        <v>88</v>
      </c>
      <c r="C34" s="151" t="s">
        <v>96</v>
      </c>
      <c r="D34" s="151">
        <v>77</v>
      </c>
      <c r="E34" s="151">
        <v>80</v>
      </c>
      <c r="F34" s="151">
        <v>82</v>
      </c>
      <c r="G34" s="151">
        <v>77</v>
      </c>
      <c r="H34" s="151">
        <v>316</v>
      </c>
      <c r="I34" s="151"/>
      <c r="J34" s="157">
        <v>8.5338763420954962</v>
      </c>
      <c r="K34" s="157">
        <v>3.7356534616808688</v>
      </c>
      <c r="L34" s="157">
        <v>4.4615384615384386</v>
      </c>
      <c r="M34" s="157">
        <v>9.7723919915700606</v>
      </c>
      <c r="N34" s="157">
        <v>26.503460256884864</v>
      </c>
    </row>
    <row r="35" spans="1:14">
      <c r="A35" s="151">
        <v>34</v>
      </c>
      <c r="B35" s="151" t="s">
        <v>88</v>
      </c>
      <c r="C35" s="151" t="s">
        <v>95</v>
      </c>
      <c r="D35" s="151">
        <v>77</v>
      </c>
      <c r="E35" s="151">
        <v>78</v>
      </c>
      <c r="F35" s="151">
        <v>78</v>
      </c>
      <c r="G35" s="151">
        <v>87</v>
      </c>
      <c r="H35" s="151">
        <v>320</v>
      </c>
      <c r="I35" s="151"/>
      <c r="J35" s="157">
        <v>8.5338763420954962</v>
      </c>
      <c r="K35" s="157">
        <v>5.7082562014068969</v>
      </c>
      <c r="L35" s="157">
        <v>8.4067439409904949</v>
      </c>
      <c r="M35" s="157">
        <v>0</v>
      </c>
      <c r="N35" s="157">
        <v>22.648876484492888</v>
      </c>
    </row>
    <row r="36" spans="1:14">
      <c r="A36" s="151">
        <v>35</v>
      </c>
      <c r="B36" s="151" t="s">
        <v>88</v>
      </c>
      <c r="C36" s="151" t="s">
        <v>246</v>
      </c>
      <c r="D36" s="151">
        <v>81</v>
      </c>
      <c r="E36" s="151">
        <v>83</v>
      </c>
      <c r="F36" s="151">
        <v>78</v>
      </c>
      <c r="G36" s="151">
        <v>80</v>
      </c>
      <c r="H36" s="151">
        <v>322</v>
      </c>
      <c r="I36" s="151"/>
      <c r="J36" s="157">
        <v>4.5886708626434398</v>
      </c>
      <c r="K36" s="157">
        <v>0.77674935209182649</v>
      </c>
      <c r="L36" s="157">
        <v>8.4067439409904949</v>
      </c>
      <c r="M36" s="157">
        <v>6.8134878819810183</v>
      </c>
      <c r="N36" s="157">
        <v>20.58565203770678</v>
      </c>
    </row>
    <row r="37" spans="1:14">
      <c r="A37" s="151">
        <v>36</v>
      </c>
      <c r="B37" s="151" t="s">
        <v>88</v>
      </c>
      <c r="C37" s="151" t="s">
        <v>101</v>
      </c>
      <c r="D37" s="151">
        <v>87</v>
      </c>
      <c r="E37" s="151">
        <v>76</v>
      </c>
      <c r="F37" s="151">
        <v>81</v>
      </c>
      <c r="G37" s="151">
        <v>80</v>
      </c>
      <c r="H37" s="151">
        <v>324</v>
      </c>
      <c r="I37" s="151"/>
      <c r="J37" s="157">
        <v>0</v>
      </c>
      <c r="K37" s="157">
        <v>7.6808589411329251</v>
      </c>
      <c r="L37" s="157">
        <v>5.4478398314014527</v>
      </c>
      <c r="M37" s="157">
        <v>6.8134878819810183</v>
      </c>
      <c r="N37" s="157">
        <v>19.942186654515396</v>
      </c>
    </row>
    <row r="38" spans="1:14">
      <c r="A38" s="151">
        <v>37</v>
      </c>
      <c r="B38" s="151" t="s">
        <v>88</v>
      </c>
      <c r="C38" s="151" t="s">
        <v>239</v>
      </c>
      <c r="D38" s="151">
        <v>83</v>
      </c>
      <c r="E38" s="151">
        <v>83</v>
      </c>
      <c r="F38" s="151">
        <v>86</v>
      </c>
      <c r="G38" s="151">
        <v>77</v>
      </c>
      <c r="H38" s="151">
        <v>329</v>
      </c>
      <c r="I38" s="151"/>
      <c r="J38" s="157">
        <v>2.6160681229174116</v>
      </c>
      <c r="K38" s="157">
        <v>0.77674935209182649</v>
      </c>
      <c r="L38" s="157">
        <v>0.51633298208638223</v>
      </c>
      <c r="M38" s="157">
        <v>9.7723919915700606</v>
      </c>
      <c r="N38" s="157">
        <v>13.681542448665681</v>
      </c>
    </row>
    <row r="39" spans="1:14">
      <c r="A39" s="151">
        <v>38</v>
      </c>
      <c r="B39" s="151" t="s">
        <v>88</v>
      </c>
      <c r="C39" s="151" t="s">
        <v>228</v>
      </c>
      <c r="D39" s="151">
        <v>81</v>
      </c>
      <c r="E39" s="151">
        <v>78</v>
      </c>
      <c r="F39" s="151">
        <v>93</v>
      </c>
      <c r="G39" s="151">
        <v>81</v>
      </c>
      <c r="H39" s="151">
        <v>333</v>
      </c>
      <c r="I39" s="151"/>
      <c r="J39" s="157">
        <v>4.5886708626434398</v>
      </c>
      <c r="K39" s="157">
        <v>5.7082562014068969</v>
      </c>
      <c r="L39" s="157">
        <v>0</v>
      </c>
      <c r="M39" s="157">
        <v>5.8271865121180042</v>
      </c>
      <c r="N39" s="157">
        <v>16.124113576168341</v>
      </c>
    </row>
    <row r="40" spans="1:14">
      <c r="A40" s="151">
        <v>39</v>
      </c>
      <c r="B40" s="151" t="s">
        <v>88</v>
      </c>
      <c r="C40" s="151" t="s">
        <v>229</v>
      </c>
      <c r="D40" s="151">
        <v>81</v>
      </c>
      <c r="E40" s="151">
        <v>86</v>
      </c>
      <c r="F40" s="151">
        <v>81</v>
      </c>
      <c r="G40" s="151">
        <v>98</v>
      </c>
      <c r="H40" s="151">
        <v>346</v>
      </c>
      <c r="I40" s="151"/>
      <c r="J40" s="157">
        <v>4.5886708626434398</v>
      </c>
      <c r="K40" s="157">
        <v>0</v>
      </c>
      <c r="L40" s="157">
        <v>5.4478398314014527</v>
      </c>
      <c r="M40" s="157">
        <v>0</v>
      </c>
      <c r="N40" s="157">
        <v>10.036510694044892</v>
      </c>
    </row>
    <row r="41" spans="1:14">
      <c r="A41" s="151">
        <v>40</v>
      </c>
      <c r="B41" s="151" t="s">
        <v>41</v>
      </c>
      <c r="C41" s="151" t="s">
        <v>346</v>
      </c>
      <c r="D41" s="151">
        <v>81</v>
      </c>
      <c r="E41" s="151">
        <v>74</v>
      </c>
      <c r="F41" s="151">
        <v>0</v>
      </c>
      <c r="G41" s="151">
        <v>0</v>
      </c>
      <c r="H41" s="151">
        <v>155</v>
      </c>
      <c r="I41" s="151"/>
      <c r="J41" s="157">
        <v>4.5886708626434398</v>
      </c>
      <c r="K41" s="157">
        <v>9.6534616808589533</v>
      </c>
      <c r="L41" s="157" t="s">
        <v>392</v>
      </c>
      <c r="M41" s="157" t="s">
        <v>392</v>
      </c>
      <c r="N41" s="157">
        <v>14.242132543502393</v>
      </c>
    </row>
    <row r="42" spans="1:14">
      <c r="A42" s="151">
        <v>41</v>
      </c>
      <c r="B42" s="151" t="s">
        <v>41</v>
      </c>
      <c r="C42" s="151" t="s">
        <v>64</v>
      </c>
      <c r="D42" s="151">
        <v>79</v>
      </c>
      <c r="E42" s="151">
        <v>76</v>
      </c>
      <c r="F42" s="151">
        <v>0</v>
      </c>
      <c r="G42" s="151">
        <v>0</v>
      </c>
      <c r="H42" s="151">
        <v>155</v>
      </c>
      <c r="I42" s="151"/>
      <c r="J42" s="157">
        <v>6.561273602369468</v>
      </c>
      <c r="K42" s="157">
        <v>7.6808589411329251</v>
      </c>
      <c r="L42" s="157" t="s">
        <v>392</v>
      </c>
      <c r="M42" s="157" t="s">
        <v>392</v>
      </c>
      <c r="N42" s="157">
        <v>14.242132543502393</v>
      </c>
    </row>
    <row r="43" spans="1:14">
      <c r="A43" s="151">
        <v>42</v>
      </c>
      <c r="B43" s="151" t="s">
        <v>65</v>
      </c>
      <c r="C43" s="151" t="s">
        <v>89</v>
      </c>
      <c r="D43" s="151">
        <v>79</v>
      </c>
      <c r="E43" s="151">
        <v>76</v>
      </c>
      <c r="F43" s="151">
        <v>0</v>
      </c>
      <c r="G43" s="151">
        <v>0</v>
      </c>
      <c r="H43" s="151">
        <v>155</v>
      </c>
      <c r="I43" s="151"/>
      <c r="J43" s="157">
        <v>6.561273602369468</v>
      </c>
      <c r="K43" s="157">
        <v>7.6808589411329251</v>
      </c>
      <c r="L43" s="157" t="s">
        <v>392</v>
      </c>
      <c r="M43" s="157" t="s">
        <v>392</v>
      </c>
      <c r="N43" s="157">
        <v>14.242132543502393</v>
      </c>
    </row>
    <row r="44" spans="1:14">
      <c r="A44" s="151">
        <v>43</v>
      </c>
      <c r="B44" s="151" t="s">
        <v>41</v>
      </c>
      <c r="C44" s="151" t="s">
        <v>58</v>
      </c>
      <c r="D44" s="151">
        <v>78</v>
      </c>
      <c r="E44" s="151">
        <v>77</v>
      </c>
      <c r="F44" s="151">
        <v>0</v>
      </c>
      <c r="G44" s="151">
        <v>0</v>
      </c>
      <c r="H44" s="151">
        <v>155</v>
      </c>
      <c r="I44" s="151"/>
      <c r="J44" s="157">
        <v>7.5475749722324821</v>
      </c>
      <c r="K44" s="157">
        <v>6.694557571269911</v>
      </c>
      <c r="L44" s="157" t="s">
        <v>392</v>
      </c>
      <c r="M44" s="157" t="s">
        <v>392</v>
      </c>
      <c r="N44" s="157">
        <v>14.242132543502393</v>
      </c>
    </row>
    <row r="45" spans="1:14">
      <c r="A45" s="151">
        <v>44</v>
      </c>
      <c r="B45" s="151" t="s">
        <v>65</v>
      </c>
      <c r="C45" s="151" t="s">
        <v>71</v>
      </c>
      <c r="D45" s="151">
        <v>75</v>
      </c>
      <c r="E45" s="151">
        <v>80</v>
      </c>
      <c r="F45" s="151">
        <v>0</v>
      </c>
      <c r="G45" s="151">
        <v>0</v>
      </c>
      <c r="H45" s="151">
        <v>155</v>
      </c>
      <c r="I45" s="151"/>
      <c r="J45" s="157">
        <v>10.506479081821524</v>
      </c>
      <c r="K45" s="157">
        <v>3.7356534616808688</v>
      </c>
      <c r="L45" s="157" t="s">
        <v>392</v>
      </c>
      <c r="M45" s="157" t="s">
        <v>392</v>
      </c>
      <c r="N45" s="157">
        <v>14.242132543502393</v>
      </c>
    </row>
    <row r="46" spans="1:14">
      <c r="A46" s="151">
        <v>45</v>
      </c>
      <c r="B46" s="151" t="s">
        <v>41</v>
      </c>
      <c r="C46" s="151" t="s">
        <v>52</v>
      </c>
      <c r="D46" s="151">
        <v>80</v>
      </c>
      <c r="E46" s="151">
        <v>76</v>
      </c>
      <c r="F46" s="151">
        <v>0</v>
      </c>
      <c r="G46" s="151">
        <v>0</v>
      </c>
      <c r="H46" s="151">
        <v>156</v>
      </c>
      <c r="I46" s="151"/>
      <c r="J46" s="157">
        <v>5.5749722325064539</v>
      </c>
      <c r="K46" s="157">
        <v>7.6808589411329251</v>
      </c>
      <c r="L46" s="157" t="s">
        <v>392</v>
      </c>
      <c r="M46" s="157" t="s">
        <v>392</v>
      </c>
      <c r="N46" s="157">
        <v>13.255831173639379</v>
      </c>
    </row>
    <row r="47" spans="1:14">
      <c r="A47" s="151">
        <v>46</v>
      </c>
      <c r="B47" s="151" t="s">
        <v>65</v>
      </c>
      <c r="C47" s="151" t="s">
        <v>87</v>
      </c>
      <c r="D47" s="151">
        <v>80</v>
      </c>
      <c r="E47" s="151">
        <v>76</v>
      </c>
      <c r="F47" s="151">
        <v>0</v>
      </c>
      <c r="G47" s="151">
        <v>0</v>
      </c>
      <c r="H47" s="151">
        <v>156</v>
      </c>
      <c r="I47" s="151"/>
      <c r="J47" s="157">
        <v>5.5749722325064539</v>
      </c>
      <c r="K47" s="157">
        <v>7.6808589411329251</v>
      </c>
      <c r="L47" s="157" t="s">
        <v>392</v>
      </c>
      <c r="M47" s="157" t="s">
        <v>392</v>
      </c>
      <c r="N47" s="157">
        <v>13.255831173639379</v>
      </c>
    </row>
    <row r="48" spans="1:14">
      <c r="A48" s="151">
        <v>47</v>
      </c>
      <c r="B48" s="151" t="s">
        <v>65</v>
      </c>
      <c r="C48" s="151" t="s">
        <v>79</v>
      </c>
      <c r="D48" s="151">
        <v>79</v>
      </c>
      <c r="E48" s="151">
        <v>77</v>
      </c>
      <c r="F48" s="151">
        <v>0</v>
      </c>
      <c r="G48" s="151">
        <v>0</v>
      </c>
      <c r="H48" s="151">
        <v>156</v>
      </c>
      <c r="I48" s="151"/>
      <c r="J48" s="157">
        <v>6.561273602369468</v>
      </c>
      <c r="K48" s="157">
        <v>6.694557571269911</v>
      </c>
      <c r="L48" s="157" t="s">
        <v>392</v>
      </c>
      <c r="M48" s="157" t="s">
        <v>392</v>
      </c>
      <c r="N48" s="157">
        <v>13.255831173639379</v>
      </c>
    </row>
    <row r="49" spans="1:14">
      <c r="A49" s="151">
        <v>48</v>
      </c>
      <c r="B49" s="151" t="s">
        <v>41</v>
      </c>
      <c r="C49" s="151" t="s">
        <v>68</v>
      </c>
      <c r="D49" s="151">
        <v>78</v>
      </c>
      <c r="E49" s="151">
        <v>79</v>
      </c>
      <c r="F49" s="151">
        <v>0</v>
      </c>
      <c r="G49" s="151">
        <v>0</v>
      </c>
      <c r="H49" s="151">
        <v>157</v>
      </c>
      <c r="I49" s="151"/>
      <c r="J49" s="157">
        <v>7.5475749722324821</v>
      </c>
      <c r="K49" s="157">
        <v>4.7219548315438828</v>
      </c>
      <c r="L49" s="157" t="s">
        <v>392</v>
      </c>
      <c r="M49" s="157" t="s">
        <v>392</v>
      </c>
      <c r="N49" s="157">
        <v>12.269529803776365</v>
      </c>
    </row>
    <row r="50" spans="1:14">
      <c r="A50" s="151">
        <v>49</v>
      </c>
      <c r="B50" s="151" t="s">
        <v>65</v>
      </c>
      <c r="C50" s="151" t="s">
        <v>348</v>
      </c>
      <c r="D50" s="151">
        <v>77</v>
      </c>
      <c r="E50" s="151">
        <v>80</v>
      </c>
      <c r="F50" s="151">
        <v>0</v>
      </c>
      <c r="G50" s="151">
        <v>0</v>
      </c>
      <c r="H50" s="151">
        <v>157</v>
      </c>
      <c r="I50" s="151"/>
      <c r="J50" s="157">
        <v>8.5338763420954962</v>
      </c>
      <c r="K50" s="157">
        <v>3.7356534616808688</v>
      </c>
      <c r="L50" s="157" t="s">
        <v>392</v>
      </c>
      <c r="M50" s="157" t="s">
        <v>392</v>
      </c>
      <c r="N50" s="157">
        <v>12.269529803776365</v>
      </c>
    </row>
    <row r="51" spans="1:14">
      <c r="A51" s="151">
        <v>50</v>
      </c>
      <c r="B51" s="151" t="s">
        <v>41</v>
      </c>
      <c r="C51" s="151" t="s">
        <v>204</v>
      </c>
      <c r="D51" s="151">
        <v>79</v>
      </c>
      <c r="E51" s="151">
        <v>79</v>
      </c>
      <c r="F51" s="151">
        <v>0</v>
      </c>
      <c r="G51" s="151">
        <v>0</v>
      </c>
      <c r="H51" s="151">
        <v>158</v>
      </c>
      <c r="I51" s="151"/>
      <c r="J51" s="157">
        <v>6.561273602369468</v>
      </c>
      <c r="K51" s="157">
        <v>4.7219548315438828</v>
      </c>
      <c r="L51" s="157" t="s">
        <v>392</v>
      </c>
      <c r="M51" s="157" t="s">
        <v>392</v>
      </c>
      <c r="N51" s="157">
        <v>11.283228433913351</v>
      </c>
    </row>
    <row r="52" spans="1:14">
      <c r="A52" s="151">
        <v>51</v>
      </c>
      <c r="B52" s="151" t="s">
        <v>65</v>
      </c>
      <c r="C52" s="151" t="s">
        <v>349</v>
      </c>
      <c r="D52" s="151">
        <v>78</v>
      </c>
      <c r="E52" s="151">
        <v>80</v>
      </c>
      <c r="F52" s="151">
        <v>0</v>
      </c>
      <c r="G52" s="151">
        <v>0</v>
      </c>
      <c r="H52" s="151">
        <v>158</v>
      </c>
      <c r="I52" s="151"/>
      <c r="J52" s="157">
        <v>7.5475749722324821</v>
      </c>
      <c r="K52" s="157">
        <v>3.7356534616808688</v>
      </c>
      <c r="L52" s="157" t="s">
        <v>392</v>
      </c>
      <c r="M52" s="157" t="s">
        <v>392</v>
      </c>
      <c r="N52" s="157">
        <v>11.283228433913351</v>
      </c>
    </row>
    <row r="53" spans="1:14">
      <c r="A53" s="151">
        <v>52</v>
      </c>
      <c r="B53" s="151" t="s">
        <v>65</v>
      </c>
      <c r="C53" s="151" t="s">
        <v>92</v>
      </c>
      <c r="D53" s="151">
        <v>81</v>
      </c>
      <c r="E53" s="151">
        <v>78</v>
      </c>
      <c r="F53" s="151">
        <v>0</v>
      </c>
      <c r="G53" s="151">
        <v>0</v>
      </c>
      <c r="H53" s="151">
        <v>159</v>
      </c>
      <c r="I53" s="151"/>
      <c r="J53" s="157">
        <v>4.5886708626434398</v>
      </c>
      <c r="K53" s="157">
        <v>5.7082562014068969</v>
      </c>
      <c r="L53" s="157" t="s">
        <v>392</v>
      </c>
      <c r="M53" s="157" t="s">
        <v>392</v>
      </c>
      <c r="N53" s="157">
        <v>10.296927064050337</v>
      </c>
    </row>
    <row r="54" spans="1:14">
      <c r="A54" s="151">
        <v>53</v>
      </c>
      <c r="B54" s="151" t="s">
        <v>65</v>
      </c>
      <c r="C54" s="151" t="s">
        <v>105</v>
      </c>
      <c r="D54" s="151">
        <v>80</v>
      </c>
      <c r="E54" s="151">
        <v>80</v>
      </c>
      <c r="F54" s="151">
        <v>0</v>
      </c>
      <c r="G54" s="151">
        <v>0</v>
      </c>
      <c r="H54" s="151">
        <v>160</v>
      </c>
      <c r="I54" s="151"/>
      <c r="J54" s="157">
        <v>5.5749722325064539</v>
      </c>
      <c r="K54" s="157">
        <v>3.7356534616808688</v>
      </c>
      <c r="L54" s="157" t="s">
        <v>392</v>
      </c>
      <c r="M54" s="157" t="s">
        <v>392</v>
      </c>
      <c r="N54" s="157">
        <v>9.3106256941873227</v>
      </c>
    </row>
    <row r="55" spans="1:14">
      <c r="A55" s="151">
        <v>54</v>
      </c>
      <c r="B55" s="151" t="s">
        <v>65</v>
      </c>
      <c r="C55" s="151" t="s">
        <v>350</v>
      </c>
      <c r="D55" s="151">
        <v>79</v>
      </c>
      <c r="E55" s="151">
        <v>81</v>
      </c>
      <c r="F55" s="151">
        <v>0</v>
      </c>
      <c r="G55" s="151">
        <v>0</v>
      </c>
      <c r="H55" s="151">
        <v>160</v>
      </c>
      <c r="I55" s="151"/>
      <c r="J55" s="157">
        <v>6.561273602369468</v>
      </c>
      <c r="K55" s="157">
        <v>2.7493520918178547</v>
      </c>
      <c r="L55" s="157" t="s">
        <v>392</v>
      </c>
      <c r="M55" s="157" t="s">
        <v>392</v>
      </c>
      <c r="N55" s="157">
        <v>9.3106256941873227</v>
      </c>
    </row>
    <row r="56" spans="1:14">
      <c r="A56" s="151">
        <v>55</v>
      </c>
      <c r="B56" s="151" t="s">
        <v>65</v>
      </c>
      <c r="C56" s="151" t="s">
        <v>91</v>
      </c>
      <c r="D56" s="151">
        <v>84</v>
      </c>
      <c r="E56" s="151">
        <v>77</v>
      </c>
      <c r="F56" s="151">
        <v>0</v>
      </c>
      <c r="G56" s="151">
        <v>0</v>
      </c>
      <c r="H56" s="151">
        <v>161</v>
      </c>
      <c r="I56" s="151"/>
      <c r="J56" s="157">
        <v>1.6297667530544118</v>
      </c>
      <c r="K56" s="157">
        <v>6.694557571269911</v>
      </c>
      <c r="L56" s="157" t="s">
        <v>392</v>
      </c>
      <c r="M56" s="157" t="s">
        <v>392</v>
      </c>
      <c r="N56" s="157">
        <v>8.3243243243243228</v>
      </c>
    </row>
    <row r="57" spans="1:14">
      <c r="A57" s="151">
        <v>56</v>
      </c>
      <c r="B57" s="151" t="s">
        <v>41</v>
      </c>
      <c r="C57" s="151" t="s">
        <v>197</v>
      </c>
      <c r="D57" s="151">
        <v>76</v>
      </c>
      <c r="E57" s="151">
        <v>85</v>
      </c>
      <c r="F57" s="151">
        <v>0</v>
      </c>
      <c r="G57" s="151">
        <v>0</v>
      </c>
      <c r="H57" s="151">
        <v>161</v>
      </c>
      <c r="I57" s="151"/>
      <c r="J57" s="157">
        <v>9.5201777119585103</v>
      </c>
      <c r="K57" s="157">
        <v>0</v>
      </c>
      <c r="L57" s="157" t="s">
        <v>392</v>
      </c>
      <c r="M57" s="157" t="s">
        <v>392</v>
      </c>
      <c r="N57" s="157">
        <v>9.5201777119585103</v>
      </c>
    </row>
    <row r="58" spans="1:14">
      <c r="A58" s="151">
        <v>57</v>
      </c>
      <c r="B58" s="151" t="s">
        <v>65</v>
      </c>
      <c r="C58" s="151" t="s">
        <v>351</v>
      </c>
      <c r="D58" s="151">
        <v>88</v>
      </c>
      <c r="E58" s="151">
        <v>74</v>
      </c>
      <c r="F58" s="151">
        <v>0</v>
      </c>
      <c r="G58" s="151">
        <v>0</v>
      </c>
      <c r="H58" s="151">
        <v>162</v>
      </c>
      <c r="I58" s="151"/>
      <c r="J58" s="157">
        <v>0</v>
      </c>
      <c r="K58" s="157">
        <v>9.6534616808589533</v>
      </c>
      <c r="L58" s="157" t="s">
        <v>392</v>
      </c>
      <c r="M58" s="157" t="s">
        <v>392</v>
      </c>
      <c r="N58" s="157">
        <v>9.6534616808589533</v>
      </c>
    </row>
    <row r="59" spans="1:14">
      <c r="A59" s="151">
        <v>58</v>
      </c>
      <c r="B59" s="151" t="s">
        <v>65</v>
      </c>
      <c r="C59" s="151" t="s">
        <v>86</v>
      </c>
      <c r="D59" s="151">
        <v>84</v>
      </c>
      <c r="E59" s="151">
        <v>78</v>
      </c>
      <c r="F59" s="151">
        <v>0</v>
      </c>
      <c r="G59" s="151">
        <v>0</v>
      </c>
      <c r="H59" s="151">
        <v>162</v>
      </c>
      <c r="I59" s="151"/>
      <c r="J59" s="157">
        <v>1.6297667530544118</v>
      </c>
      <c r="K59" s="157">
        <v>5.7082562014068969</v>
      </c>
      <c r="L59" s="157" t="s">
        <v>392</v>
      </c>
      <c r="M59" s="157" t="s">
        <v>392</v>
      </c>
      <c r="N59" s="157">
        <v>7.3380229544613087</v>
      </c>
    </row>
    <row r="60" spans="1:14">
      <c r="A60" s="151">
        <v>59</v>
      </c>
      <c r="B60" s="151" t="s">
        <v>65</v>
      </c>
      <c r="C60" s="151" t="s">
        <v>104</v>
      </c>
      <c r="D60" s="151">
        <v>81</v>
      </c>
      <c r="E60" s="151">
        <v>81</v>
      </c>
      <c r="F60" s="151">
        <v>0</v>
      </c>
      <c r="G60" s="151">
        <v>0</v>
      </c>
      <c r="H60" s="151">
        <v>162</v>
      </c>
      <c r="I60" s="151"/>
      <c r="J60" s="157">
        <v>4.5886708626434398</v>
      </c>
      <c r="K60" s="157">
        <v>2.7493520918178547</v>
      </c>
      <c r="L60" s="157" t="s">
        <v>392</v>
      </c>
      <c r="M60" s="157" t="s">
        <v>392</v>
      </c>
      <c r="N60" s="157">
        <v>7.3380229544612945</v>
      </c>
    </row>
    <row r="61" spans="1:14">
      <c r="A61" s="151">
        <v>60</v>
      </c>
      <c r="B61" s="151" t="s">
        <v>41</v>
      </c>
      <c r="C61" s="151" t="s">
        <v>50</v>
      </c>
      <c r="D61" s="151">
        <v>83</v>
      </c>
      <c r="E61" s="151">
        <v>80</v>
      </c>
      <c r="F61" s="151">
        <v>0</v>
      </c>
      <c r="G61" s="151">
        <v>0</v>
      </c>
      <c r="H61" s="151">
        <v>163</v>
      </c>
      <c r="I61" s="151"/>
      <c r="J61" s="157">
        <v>2.6160681229174116</v>
      </c>
      <c r="K61" s="157">
        <v>3.7356534616808688</v>
      </c>
      <c r="L61" s="157" t="s">
        <v>392</v>
      </c>
      <c r="M61" s="157" t="s">
        <v>392</v>
      </c>
      <c r="N61" s="157">
        <v>6.3517215845982804</v>
      </c>
    </row>
    <row r="62" spans="1:14">
      <c r="A62" s="151">
        <v>61</v>
      </c>
      <c r="B62" s="151" t="s">
        <v>41</v>
      </c>
      <c r="C62" s="151" t="s">
        <v>347</v>
      </c>
      <c r="D62" s="151">
        <v>81</v>
      </c>
      <c r="E62" s="151">
        <v>84</v>
      </c>
      <c r="F62" s="151">
        <v>0</v>
      </c>
      <c r="G62" s="151">
        <v>0</v>
      </c>
      <c r="H62" s="151">
        <v>165</v>
      </c>
      <c r="I62" s="151"/>
      <c r="J62" s="157">
        <v>4.5886708626434398</v>
      </c>
      <c r="K62" s="157">
        <v>0</v>
      </c>
      <c r="L62" s="157" t="s">
        <v>392</v>
      </c>
      <c r="M62" s="157" t="s">
        <v>392</v>
      </c>
      <c r="N62" s="157">
        <v>4.5886708626434398</v>
      </c>
    </row>
    <row r="63" spans="1:14">
      <c r="A63" s="151">
        <v>62</v>
      </c>
      <c r="B63" s="151" t="s">
        <v>41</v>
      </c>
      <c r="C63" s="151" t="s">
        <v>194</v>
      </c>
      <c r="D63" s="151">
        <v>78</v>
      </c>
      <c r="E63" s="151">
        <v>89</v>
      </c>
      <c r="F63" s="151">
        <v>0</v>
      </c>
      <c r="G63" s="151">
        <v>0</v>
      </c>
      <c r="H63" s="151">
        <v>167</v>
      </c>
      <c r="I63" s="151"/>
      <c r="J63" s="157">
        <v>7.5475749722324821</v>
      </c>
      <c r="K63" s="157">
        <v>0</v>
      </c>
      <c r="L63" s="157" t="s">
        <v>392</v>
      </c>
      <c r="M63" s="157" t="s">
        <v>392</v>
      </c>
      <c r="N63" s="157">
        <v>7.5475749722324821</v>
      </c>
    </row>
    <row r="64" spans="1:14">
      <c r="A64" s="151">
        <v>63</v>
      </c>
      <c r="B64" s="151" t="s">
        <v>88</v>
      </c>
      <c r="C64" s="151" t="s">
        <v>111</v>
      </c>
      <c r="D64" s="151">
        <v>80</v>
      </c>
      <c r="E64" s="151">
        <v>88</v>
      </c>
      <c r="F64" s="151">
        <v>0</v>
      </c>
      <c r="G64" s="151">
        <v>0</v>
      </c>
      <c r="H64" s="151">
        <v>168</v>
      </c>
      <c r="I64" s="151"/>
      <c r="J64" s="157">
        <v>5.5749722325064539</v>
      </c>
      <c r="K64" s="157">
        <v>0</v>
      </c>
      <c r="L64" s="157" t="s">
        <v>392</v>
      </c>
      <c r="M64" s="157" t="s">
        <v>392</v>
      </c>
      <c r="N64" s="157">
        <v>5.5749722325064539</v>
      </c>
    </row>
    <row r="65" spans="1:14">
      <c r="A65" s="151">
        <v>64</v>
      </c>
      <c r="B65" s="151" t="s">
        <v>41</v>
      </c>
      <c r="C65" s="151" t="s">
        <v>193</v>
      </c>
      <c r="D65" s="151">
        <v>82</v>
      </c>
      <c r="E65" s="151">
        <v>87</v>
      </c>
      <c r="F65" s="151">
        <v>0</v>
      </c>
      <c r="G65" s="151">
        <v>0</v>
      </c>
      <c r="H65" s="151">
        <v>169</v>
      </c>
      <c r="I65" s="151"/>
      <c r="J65" s="157">
        <v>3.6023694927804257</v>
      </c>
      <c r="K65" s="157">
        <v>0</v>
      </c>
      <c r="L65" s="157" t="s">
        <v>392</v>
      </c>
      <c r="M65" s="157" t="s">
        <v>392</v>
      </c>
      <c r="N65" s="157">
        <v>3.6023694927804257</v>
      </c>
    </row>
    <row r="66" spans="1:14">
      <c r="A66" s="151">
        <v>65</v>
      </c>
      <c r="B66" s="151" t="s">
        <v>88</v>
      </c>
      <c r="C66" s="151" t="s">
        <v>97</v>
      </c>
      <c r="D66" s="151">
        <v>82</v>
      </c>
      <c r="E66" s="151">
        <v>87</v>
      </c>
      <c r="F66" s="151">
        <v>0</v>
      </c>
      <c r="G66" s="151">
        <v>0</v>
      </c>
      <c r="H66" s="151">
        <v>169</v>
      </c>
      <c r="I66" s="151"/>
      <c r="J66" s="157">
        <v>3.6023694927804257</v>
      </c>
      <c r="K66" s="157">
        <v>0</v>
      </c>
      <c r="L66" s="157" t="s">
        <v>392</v>
      </c>
      <c r="M66" s="157" t="s">
        <v>392</v>
      </c>
      <c r="N66" s="157">
        <v>3.6023694927804257</v>
      </c>
    </row>
    <row r="67" spans="1:14">
      <c r="A67" s="151">
        <v>66</v>
      </c>
      <c r="B67" s="151" t="s">
        <v>88</v>
      </c>
      <c r="C67" s="151" t="s">
        <v>100</v>
      </c>
      <c r="D67" s="151">
        <v>84</v>
      </c>
      <c r="E67" s="151">
        <v>86</v>
      </c>
      <c r="F67" s="151">
        <v>0</v>
      </c>
      <c r="G67" s="151">
        <v>0</v>
      </c>
      <c r="H67" s="151">
        <v>170</v>
      </c>
      <c r="I67" s="151"/>
      <c r="J67" s="157">
        <v>1.6297667530544118</v>
      </c>
      <c r="K67" s="157">
        <v>0</v>
      </c>
      <c r="L67" s="157" t="s">
        <v>392</v>
      </c>
      <c r="M67" s="157" t="s">
        <v>392</v>
      </c>
      <c r="N67" s="157">
        <v>1.6297667530544118</v>
      </c>
    </row>
    <row r="68" spans="1:14">
      <c r="A68" s="151">
        <v>67</v>
      </c>
      <c r="B68" s="151" t="s">
        <v>88</v>
      </c>
      <c r="C68" s="151" t="s">
        <v>176</v>
      </c>
      <c r="D68" s="151">
        <v>88</v>
      </c>
      <c r="E68" s="151">
        <v>83</v>
      </c>
      <c r="F68" s="151">
        <v>0</v>
      </c>
      <c r="G68" s="151">
        <v>0</v>
      </c>
      <c r="H68" s="151">
        <v>171</v>
      </c>
      <c r="I68" s="151"/>
      <c r="J68" s="157">
        <v>0</v>
      </c>
      <c r="K68" s="157">
        <v>0.77674935209182649</v>
      </c>
      <c r="L68" s="157" t="s">
        <v>392</v>
      </c>
      <c r="M68" s="157" t="s">
        <v>392</v>
      </c>
      <c r="N68" s="157">
        <v>0.77674935209182649</v>
      </c>
    </row>
    <row r="69" spans="1:14">
      <c r="A69" s="151">
        <v>68</v>
      </c>
      <c r="B69" s="151" t="s">
        <v>88</v>
      </c>
      <c r="C69" s="151" t="s">
        <v>353</v>
      </c>
      <c r="D69" s="151">
        <v>89</v>
      </c>
      <c r="E69" s="151">
        <v>83</v>
      </c>
      <c r="F69" s="151">
        <v>0</v>
      </c>
      <c r="G69" s="151">
        <v>0</v>
      </c>
      <c r="H69" s="151">
        <v>172</v>
      </c>
      <c r="I69" s="151"/>
      <c r="J69" s="157">
        <v>0</v>
      </c>
      <c r="K69" s="157">
        <v>0.77674935209182649</v>
      </c>
      <c r="L69" s="157" t="s">
        <v>392</v>
      </c>
      <c r="M69" s="157" t="s">
        <v>392</v>
      </c>
      <c r="N69" s="157">
        <v>0.77674935209182649</v>
      </c>
    </row>
    <row r="70" spans="1:14">
      <c r="A70" s="151">
        <v>69</v>
      </c>
      <c r="B70" s="151" t="s">
        <v>88</v>
      </c>
      <c r="C70" s="151" t="s">
        <v>108</v>
      </c>
      <c r="D70" s="151">
        <v>82</v>
      </c>
      <c r="E70" s="151">
        <v>91</v>
      </c>
      <c r="F70" s="151">
        <v>0</v>
      </c>
      <c r="G70" s="151">
        <v>0</v>
      </c>
      <c r="H70" s="151">
        <v>173</v>
      </c>
      <c r="I70" s="151"/>
      <c r="J70" s="157">
        <v>3.6023694927804257</v>
      </c>
      <c r="K70" s="157">
        <v>0</v>
      </c>
      <c r="L70" s="157" t="s">
        <v>392</v>
      </c>
      <c r="M70" s="157" t="s">
        <v>392</v>
      </c>
      <c r="N70" s="157">
        <v>3.6023694927804257</v>
      </c>
    </row>
    <row r="71" spans="1:14">
      <c r="A71" s="151">
        <v>70</v>
      </c>
      <c r="B71" s="151" t="s">
        <v>65</v>
      </c>
      <c r="C71" s="151" t="s">
        <v>240</v>
      </c>
      <c r="D71" s="151">
        <v>89</v>
      </c>
      <c r="E71" s="151">
        <v>87</v>
      </c>
      <c r="F71" s="151">
        <v>0</v>
      </c>
      <c r="G71" s="151">
        <v>0</v>
      </c>
      <c r="H71" s="151">
        <v>176</v>
      </c>
      <c r="I71" s="151"/>
      <c r="J71" s="157">
        <v>0</v>
      </c>
      <c r="K71" s="157">
        <v>0</v>
      </c>
      <c r="L71" s="157" t="s">
        <v>392</v>
      </c>
      <c r="M71" s="157" t="s">
        <v>392</v>
      </c>
      <c r="N71" s="157">
        <v>0</v>
      </c>
    </row>
    <row r="72" spans="1:14">
      <c r="A72" s="151">
        <v>71</v>
      </c>
      <c r="B72" s="151" t="s">
        <v>88</v>
      </c>
      <c r="C72" s="151" t="s">
        <v>234</v>
      </c>
      <c r="D72" s="151">
        <v>89</v>
      </c>
      <c r="E72" s="151">
        <v>87</v>
      </c>
      <c r="F72" s="151">
        <v>0</v>
      </c>
      <c r="G72" s="151">
        <v>0</v>
      </c>
      <c r="H72" s="151">
        <v>176</v>
      </c>
      <c r="I72" s="151"/>
      <c r="J72" s="157">
        <v>0</v>
      </c>
      <c r="K72" s="157">
        <v>0</v>
      </c>
      <c r="L72" s="157" t="s">
        <v>392</v>
      </c>
      <c r="M72" s="157" t="s">
        <v>392</v>
      </c>
      <c r="N72" s="157">
        <v>0</v>
      </c>
    </row>
    <row r="73" spans="1:14">
      <c r="A73" s="151">
        <v>72</v>
      </c>
      <c r="B73" s="151" t="s">
        <v>88</v>
      </c>
      <c r="C73" s="151" t="s">
        <v>242</v>
      </c>
      <c r="D73" s="151">
        <v>87</v>
      </c>
      <c r="E73" s="151">
        <v>91</v>
      </c>
      <c r="F73" s="151">
        <v>0</v>
      </c>
      <c r="G73" s="151">
        <v>0</v>
      </c>
      <c r="H73" s="151">
        <v>178</v>
      </c>
      <c r="I73" s="151"/>
      <c r="J73" s="157">
        <v>0</v>
      </c>
      <c r="K73" s="157">
        <v>0</v>
      </c>
      <c r="L73" s="157" t="s">
        <v>392</v>
      </c>
      <c r="M73" s="157" t="s">
        <v>392</v>
      </c>
      <c r="N73" s="157">
        <v>0</v>
      </c>
    </row>
    <row r="74" spans="1:14">
      <c r="A74" s="151">
        <v>73</v>
      </c>
      <c r="B74" s="151" t="s">
        <v>88</v>
      </c>
      <c r="C74" s="151" t="s">
        <v>354</v>
      </c>
      <c r="D74" s="151">
        <v>92</v>
      </c>
      <c r="E74" s="186">
        <v>101</v>
      </c>
      <c r="F74" s="151">
        <v>0</v>
      </c>
      <c r="G74" s="151">
        <v>0</v>
      </c>
      <c r="H74" s="151">
        <v>193</v>
      </c>
      <c r="I74" s="151"/>
      <c r="J74" s="157">
        <v>0</v>
      </c>
      <c r="K74" s="157">
        <v>0</v>
      </c>
      <c r="L74" s="157" t="s">
        <v>392</v>
      </c>
      <c r="M74" s="157" t="s">
        <v>392</v>
      </c>
      <c r="N74" s="157">
        <v>0</v>
      </c>
    </row>
    <row r="75" spans="1:14">
      <c r="A75" s="151">
        <v>74</v>
      </c>
      <c r="B75" s="151" t="s">
        <v>41</v>
      </c>
      <c r="C75" s="151" t="s">
        <v>47</v>
      </c>
      <c r="D75" s="151" t="s">
        <v>125</v>
      </c>
      <c r="E75" s="151">
        <v>0</v>
      </c>
      <c r="F75" s="151">
        <v>0</v>
      </c>
      <c r="G75" s="151">
        <v>0</v>
      </c>
      <c r="H75" s="151">
        <v>0</v>
      </c>
      <c r="I75" s="151"/>
      <c r="J75" s="157" t="s">
        <v>392</v>
      </c>
      <c r="K75" s="157" t="s">
        <v>392</v>
      </c>
      <c r="L75" s="157" t="s">
        <v>392</v>
      </c>
      <c r="M75" s="157" t="s">
        <v>392</v>
      </c>
      <c r="N75" s="157">
        <v>0</v>
      </c>
    </row>
    <row r="76" spans="1:14">
      <c r="A76" s="151">
        <v>75</v>
      </c>
      <c r="B76" s="151" t="s">
        <v>88</v>
      </c>
      <c r="C76" s="151" t="s">
        <v>355</v>
      </c>
      <c r="D76" s="151" t="s">
        <v>356</v>
      </c>
      <c r="E76" s="151">
        <v>0</v>
      </c>
      <c r="F76" s="151">
        <v>0</v>
      </c>
      <c r="G76" s="151">
        <v>0</v>
      </c>
      <c r="H76" s="151">
        <v>0</v>
      </c>
      <c r="I76" s="151"/>
      <c r="J76" s="157" t="s">
        <v>392</v>
      </c>
      <c r="K76" s="157" t="s">
        <v>392</v>
      </c>
      <c r="L76" s="157" t="s">
        <v>392</v>
      </c>
      <c r="M76" s="157" t="s">
        <v>392</v>
      </c>
      <c r="N76" s="157">
        <v>0</v>
      </c>
    </row>
    <row r="77" spans="1:14">
      <c r="A77" s="151">
        <v>76</v>
      </c>
      <c r="B77" s="151" t="s">
        <v>88</v>
      </c>
      <c r="C77" s="151" t="s">
        <v>357</v>
      </c>
      <c r="D77" s="151" t="s">
        <v>125</v>
      </c>
      <c r="E77" s="151">
        <v>0</v>
      </c>
      <c r="F77" s="151">
        <v>0</v>
      </c>
      <c r="G77" s="151">
        <v>0</v>
      </c>
      <c r="H77" s="151">
        <v>0</v>
      </c>
      <c r="I77" s="151"/>
      <c r="J77" s="157" t="s">
        <v>392</v>
      </c>
      <c r="K77" s="157" t="s">
        <v>392</v>
      </c>
      <c r="L77" s="157" t="s">
        <v>392</v>
      </c>
      <c r="M77" s="157" t="s">
        <v>392</v>
      </c>
      <c r="N77" s="157">
        <v>0</v>
      </c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45" priority="6">
      <formula>AND(XEG2=0,XEH2&lt;&gt;"")</formula>
    </cfRule>
  </conditionalFormatting>
  <conditionalFormatting sqref="A2:N102">
    <cfRule type="expression" dxfId="244" priority="5">
      <formula>AND(XEG2=0,XEH2&lt;&gt;"")</formula>
    </cfRule>
  </conditionalFormatting>
  <conditionalFormatting sqref="D2:G102">
    <cfRule type="cellIs" dxfId="243" priority="3" operator="lessThan">
      <formula>#REF!</formula>
    </cfRule>
    <cfRule type="cellIs" dxfId="242" priority="4" operator="equal">
      <formula>#REF!</formula>
    </cfRule>
  </conditionalFormatting>
  <conditionalFormatting sqref="H2:H102">
    <cfRule type="cellIs" dxfId="241" priority="1" operator="lessThan">
      <formula>#REF!*COUNTIF(D2:G2,"&gt;0")</formula>
    </cfRule>
    <cfRule type="cellIs" dxfId="24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2"/>
  <sheetViews>
    <sheetView workbookViewId="0">
      <selection activeCell="A2" sqref="A2:N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320</v>
      </c>
      <c r="B1" s="125" t="s">
        <v>321</v>
      </c>
      <c r="C1" s="125" t="s">
        <v>0</v>
      </c>
      <c r="D1" s="126" t="s">
        <v>295</v>
      </c>
      <c r="E1" s="126" t="s">
        <v>314</v>
      </c>
      <c r="F1" s="126" t="s">
        <v>323</v>
      </c>
      <c r="G1" s="126" t="s">
        <v>324</v>
      </c>
      <c r="H1" s="127" t="s">
        <v>3</v>
      </c>
      <c r="I1" s="125" t="s">
        <v>326</v>
      </c>
      <c r="J1" s="126" t="s">
        <v>295</v>
      </c>
      <c r="K1" s="126" t="s">
        <v>314</v>
      </c>
      <c r="L1" s="126" t="s">
        <v>323</v>
      </c>
      <c r="M1" s="126" t="s">
        <v>324</v>
      </c>
      <c r="N1" s="127" t="s">
        <v>3</v>
      </c>
    </row>
    <row r="2" spans="1:14">
      <c r="A2" s="148">
        <v>1</v>
      </c>
      <c r="B2" s="149" t="s">
        <v>127</v>
      </c>
      <c r="C2" s="150" t="s">
        <v>358</v>
      </c>
      <c r="D2" s="133">
        <v>77</v>
      </c>
      <c r="E2" s="133">
        <v>73</v>
      </c>
      <c r="F2" s="133">
        <v>73</v>
      </c>
      <c r="G2" s="133">
        <v>73</v>
      </c>
      <c r="H2" s="152">
        <v>296</v>
      </c>
      <c r="I2" s="153"/>
      <c r="J2" s="155">
        <f>IF(ISNA(VLOOKUP($C2,大女R1績分!$F$3:$H$102,3,FALSE))," ",VLOOKUP($C2,大女R1績分!$F$3:$H$102,3,FALSE))</f>
        <v>12.572960095294818</v>
      </c>
      <c r="K2" s="155">
        <f>IF(ISNA(VLOOKUP($C2,大女R2績分!$F$3:$I$102,4,FALSE))," ",VLOOKUP($C2,大女R2績分!$F$3:$I$102,4,FALSE))</f>
        <v>14.976338729763398</v>
      </c>
      <c r="L2" s="155">
        <f>IF(ISNA(VLOOKUP($C2,大女R3績分!$D$3:$H$102,5,FALSE))," ",VLOOKUP($C2,大女R3績分!$D$3:$H$102,5,FALSE))</f>
        <v>15.562739726027388</v>
      </c>
      <c r="M2" s="155">
        <f>IF(ISNA(VLOOKUP($C2,大女R4績分!$D$3:$I$102,6,FALSE))," ",VLOOKUP($C2,大女R4績分!$D$3:$I$102,6,FALSE))</f>
        <v>15.286575342465753</v>
      </c>
      <c r="N2" s="155">
        <f t="shared" ref="N2:N33" si="0">SUM(J2:M2)</f>
        <v>58.398613893551357</v>
      </c>
    </row>
    <row r="3" spans="1:14">
      <c r="A3" s="151">
        <v>2</v>
      </c>
      <c r="B3" s="149" t="s">
        <v>127</v>
      </c>
      <c r="C3" s="150" t="s">
        <v>136</v>
      </c>
      <c r="D3" s="133">
        <v>76</v>
      </c>
      <c r="E3" s="133">
        <v>75</v>
      </c>
      <c r="F3" s="133">
        <v>72</v>
      </c>
      <c r="G3" s="133">
        <v>77</v>
      </c>
      <c r="H3" s="152">
        <v>300</v>
      </c>
      <c r="I3" s="153"/>
      <c r="J3" s="155">
        <f>IF(ISNA(VLOOKUP($C3,大女R1績分!$F$3:$H$102,3,FALSE))," ",VLOOKUP($C3,大女R1績分!$F$3:$H$102,3,FALSE))</f>
        <v>13.559261465157832</v>
      </c>
      <c r="K3" s="155">
        <f>IF(ISNA(VLOOKUP($C3,大女R2績分!$F$3:$I$102,4,FALSE))," ",VLOOKUP($C3,大女R2績分!$F$3:$I$102,4,FALSE))</f>
        <v>13.00373599003737</v>
      </c>
      <c r="L3" s="155">
        <f>IF(ISNA(VLOOKUP($C3,大女R3績分!$D$3:$H$102,5,FALSE))," ",VLOOKUP($C3,大女R3績分!$D$3:$H$102,5,FALSE))</f>
        <v>16.549041095890402</v>
      </c>
      <c r="M3" s="155">
        <f>IF(ISNA(VLOOKUP($C3,大女R4績分!$D$3:$I$102,6,FALSE))," ",VLOOKUP($C3,大女R4績分!$D$3:$I$102,6,FALSE))</f>
        <v>11.341369863013696</v>
      </c>
      <c r="N3" s="155">
        <f t="shared" si="0"/>
        <v>54.4534084140993</v>
      </c>
    </row>
    <row r="4" spans="1:14">
      <c r="A4" s="151">
        <v>3</v>
      </c>
      <c r="B4" s="149" t="s">
        <v>127</v>
      </c>
      <c r="C4" s="150" t="s">
        <v>144</v>
      </c>
      <c r="D4" s="152">
        <v>80</v>
      </c>
      <c r="E4" s="152">
        <v>73</v>
      </c>
      <c r="F4" s="152">
        <v>73</v>
      </c>
      <c r="G4" s="152">
        <v>75</v>
      </c>
      <c r="H4" s="152">
        <v>301</v>
      </c>
      <c r="I4" s="153"/>
      <c r="J4" s="155">
        <f>IF(ISNA(VLOOKUP($C4,大女R1績分!$F$3:$H$102,3,FALSE))," ",VLOOKUP($C4,大女R1績分!$F$3:$H$102,3,FALSE))</f>
        <v>9.6140559857057752</v>
      </c>
      <c r="K4" s="155">
        <f>IF(ISNA(VLOOKUP($C4,大女R2績分!$F$3:$I$102,4,FALSE))," ",VLOOKUP($C4,大女R2績分!$F$3:$I$102,4,FALSE))</f>
        <v>14.976338729763398</v>
      </c>
      <c r="L4" s="155">
        <f>IF(ISNA(VLOOKUP($C4,大女R3績分!$D$3:$H$102,5,FALSE))," ",VLOOKUP($C4,大女R3績分!$D$3:$H$102,5,FALSE))</f>
        <v>15.562739726027388</v>
      </c>
      <c r="M4" s="155">
        <f>IF(ISNA(VLOOKUP($C4,大女R4績分!$D$3:$I$102,6,FALSE))," ",VLOOKUP($C4,大女R4績分!$D$3:$I$102,6,FALSE))</f>
        <v>13.313972602739724</v>
      </c>
      <c r="N4" s="155">
        <f t="shared" si="0"/>
        <v>53.467107044236286</v>
      </c>
    </row>
    <row r="5" spans="1:14">
      <c r="A5" s="151">
        <v>4</v>
      </c>
      <c r="B5" s="149" t="s">
        <v>127</v>
      </c>
      <c r="C5" s="150" t="s">
        <v>134</v>
      </c>
      <c r="D5" s="152">
        <v>80</v>
      </c>
      <c r="E5" s="152">
        <v>78</v>
      </c>
      <c r="F5" s="152">
        <v>73</v>
      </c>
      <c r="G5" s="152">
        <v>72</v>
      </c>
      <c r="H5" s="152">
        <v>303</v>
      </c>
      <c r="I5" s="153"/>
      <c r="J5" s="155">
        <f>IF(ISNA(VLOOKUP($C5,大女R1績分!$F$3:$H$102,3,FALSE))," ",VLOOKUP($C5,大女R1績分!$F$3:$H$102,3,FALSE))</f>
        <v>9.6140559857057752</v>
      </c>
      <c r="K5" s="155">
        <f>IF(ISNA(VLOOKUP($C5,大女R2績分!$F$3:$I$102,4,FALSE))," ",VLOOKUP($C5,大女R2績分!$F$3:$I$102,4,FALSE))</f>
        <v>10.044831880448328</v>
      </c>
      <c r="L5" s="155">
        <f>IF(ISNA(VLOOKUP($C5,大女R3績分!$D$3:$H$102,5,FALSE))," ",VLOOKUP($C5,大女R3績分!$D$3:$H$102,5,FALSE))</f>
        <v>15.562739726027388</v>
      </c>
      <c r="M5" s="155">
        <f>IF(ISNA(VLOOKUP($C5,大女R4績分!$D$3:$I$102,6,FALSE))," ",VLOOKUP($C5,大女R4績分!$D$3:$I$102,6,FALSE))</f>
        <v>16.272876712328767</v>
      </c>
      <c r="N5" s="155">
        <f t="shared" si="0"/>
        <v>51.494504304510258</v>
      </c>
    </row>
    <row r="6" spans="1:14">
      <c r="A6" s="151">
        <v>5</v>
      </c>
      <c r="B6" s="149" t="s">
        <v>114</v>
      </c>
      <c r="C6" s="150" t="s">
        <v>115</v>
      </c>
      <c r="D6" s="152">
        <v>79</v>
      </c>
      <c r="E6" s="152">
        <v>77</v>
      </c>
      <c r="F6" s="152">
        <v>73</v>
      </c>
      <c r="G6" s="152">
        <v>78</v>
      </c>
      <c r="H6" s="152">
        <v>307</v>
      </c>
      <c r="I6" s="153"/>
      <c r="J6" s="155">
        <f>IF(ISNA(VLOOKUP($C6,大女R1績分!$F$3:$H$102,3,FALSE))," ",VLOOKUP($C6,大女R1績分!$F$3:$H$102,3,FALSE))</f>
        <v>10.600357355568789</v>
      </c>
      <c r="K6" s="155">
        <f>IF(ISNA(VLOOKUP($C6,大女R2績分!$F$3:$I$102,4,FALSE))," ",VLOOKUP($C6,大女R2績分!$F$3:$I$102,4,FALSE))</f>
        <v>11.031133250311342</v>
      </c>
      <c r="L6" s="155">
        <f>IF(ISNA(VLOOKUP($C6,大女R3績分!$D$3:$H$102,5,FALSE))," ",VLOOKUP($C6,大女R3績分!$D$3:$H$102,5,FALSE))</f>
        <v>15.562739726027388</v>
      </c>
      <c r="M6" s="155">
        <f>IF(ISNA(VLOOKUP($C6,大女R4績分!$D$3:$I$102,6,FALSE))," ",VLOOKUP($C6,大女R4績分!$D$3:$I$102,6,FALSE))</f>
        <v>10.355068493150682</v>
      </c>
      <c r="N6" s="155">
        <f t="shared" si="0"/>
        <v>47.549298825058202</v>
      </c>
    </row>
    <row r="7" spans="1:14">
      <c r="A7" s="151">
        <v>6</v>
      </c>
      <c r="B7" s="149" t="s">
        <v>127</v>
      </c>
      <c r="C7" s="150" t="s">
        <v>359</v>
      </c>
      <c r="D7" s="152">
        <v>76</v>
      </c>
      <c r="E7" s="152">
        <v>76</v>
      </c>
      <c r="F7" s="152">
        <v>74</v>
      </c>
      <c r="G7" s="152">
        <v>81</v>
      </c>
      <c r="H7" s="152">
        <v>307</v>
      </c>
      <c r="I7" s="153"/>
      <c r="J7" s="155">
        <f>IF(ISNA(VLOOKUP($C7,大女R1績分!$F$3:$H$102,3,FALSE))," ",VLOOKUP($C7,大女R1績分!$F$3:$H$102,3,FALSE))</f>
        <v>13.559261465157832</v>
      </c>
      <c r="K7" s="155">
        <f>IF(ISNA(VLOOKUP($C7,大女R2績分!$F$3:$I$102,4,FALSE))," ",VLOOKUP($C7,大女R2績分!$F$3:$I$102,4,FALSE))</f>
        <v>12.017434620174356</v>
      </c>
      <c r="L7" s="155">
        <f>IF(ISNA(VLOOKUP($C7,大女R3績分!$D$3:$H$102,5,FALSE))," ",VLOOKUP($C7,大女R3績分!$D$3:$H$102,5,FALSE))</f>
        <v>14.576438356164374</v>
      </c>
      <c r="M7" s="155">
        <f>IF(ISNA(VLOOKUP($C7,大女R4績分!$D$3:$I$102,6,FALSE))," ",VLOOKUP($C7,大女R4績分!$D$3:$I$102,6,FALSE))</f>
        <v>7.39616438356164</v>
      </c>
      <c r="N7" s="155">
        <f t="shared" si="0"/>
        <v>47.549298825058202</v>
      </c>
    </row>
    <row r="8" spans="1:14">
      <c r="A8" s="151">
        <v>7</v>
      </c>
      <c r="B8" s="149" t="s">
        <v>148</v>
      </c>
      <c r="C8" s="150" t="s">
        <v>156</v>
      </c>
      <c r="D8" s="152">
        <v>81</v>
      </c>
      <c r="E8" s="152">
        <v>75</v>
      </c>
      <c r="F8" s="152">
        <v>75</v>
      </c>
      <c r="G8" s="152">
        <v>77</v>
      </c>
      <c r="H8" s="152">
        <v>308</v>
      </c>
      <c r="I8" s="153"/>
      <c r="J8" s="155">
        <f>IF(ISNA(VLOOKUP($C8,大女R1績分!$F$3:$H$102,3,FALSE))," ",VLOOKUP($C8,大女R1績分!$F$3:$H$102,3,FALSE))</f>
        <v>8.6277546158427612</v>
      </c>
      <c r="K8" s="155">
        <f>IF(ISNA(VLOOKUP($C8,大女R2績分!$F$3:$I$102,4,FALSE))," ",VLOOKUP($C8,大女R2績分!$F$3:$I$102,4,FALSE))</f>
        <v>13.00373599003737</v>
      </c>
      <c r="L8" s="155">
        <f>IF(ISNA(VLOOKUP($C8,大女R3績分!$D$3:$H$102,5,FALSE))," ",VLOOKUP($C8,大女R3績分!$D$3:$H$102,5,FALSE))</f>
        <v>13.59013698630136</v>
      </c>
      <c r="M8" s="155">
        <f>IF(ISNA(VLOOKUP($C8,大女R4績分!$D$3:$I$102,6,FALSE))," ",VLOOKUP($C8,大女R4績分!$D$3:$I$102,6,FALSE))</f>
        <v>11.341369863013696</v>
      </c>
      <c r="N8" s="155">
        <f t="shared" si="0"/>
        <v>46.562997455195188</v>
      </c>
    </row>
    <row r="9" spans="1:14">
      <c r="A9" s="151">
        <v>8</v>
      </c>
      <c r="B9" s="149" t="s">
        <v>114</v>
      </c>
      <c r="C9" s="150" t="s">
        <v>132</v>
      </c>
      <c r="D9" s="152">
        <v>83</v>
      </c>
      <c r="E9" s="152">
        <v>76</v>
      </c>
      <c r="F9" s="152">
        <v>79</v>
      </c>
      <c r="G9" s="152">
        <v>71</v>
      </c>
      <c r="H9" s="152">
        <v>309</v>
      </c>
      <c r="I9" s="153"/>
      <c r="J9" s="155">
        <f>IF(ISNA(VLOOKUP($C9,大女R1績分!$F$3:$H$102,3,FALSE))," ",VLOOKUP($C9,大女R1績分!$F$3:$H$102,3,FALSE))</f>
        <v>6.655151876116733</v>
      </c>
      <c r="K9" s="155">
        <f>IF(ISNA(VLOOKUP($C9,大女R2績分!$F$3:$I$102,4,FALSE))," ",VLOOKUP($C9,大女R2績分!$F$3:$I$102,4,FALSE))</f>
        <v>12.017434620174356</v>
      </c>
      <c r="L9" s="155">
        <f>IF(ISNA(VLOOKUP($C9,大女R3績分!$D$3:$H$102,5,FALSE))," ",VLOOKUP($C9,大女R3績分!$D$3:$H$102,5,FALSE))</f>
        <v>9.6449315068493036</v>
      </c>
      <c r="M9" s="155">
        <f>IF(ISNA(VLOOKUP($C9,大女R4績分!$D$3:$I$102,6,FALSE))," ",VLOOKUP($C9,大女R4績分!$D$3:$I$102,6,FALSE))</f>
        <v>17.259178082191781</v>
      </c>
      <c r="N9" s="155">
        <f t="shared" si="0"/>
        <v>45.576696085332173</v>
      </c>
    </row>
    <row r="10" spans="1:14">
      <c r="A10" s="151">
        <v>9</v>
      </c>
      <c r="B10" s="149" t="s">
        <v>127</v>
      </c>
      <c r="C10" s="150" t="s">
        <v>360</v>
      </c>
      <c r="D10" s="152">
        <v>74</v>
      </c>
      <c r="E10" s="152">
        <v>80</v>
      </c>
      <c r="F10" s="152">
        <v>77</v>
      </c>
      <c r="G10" s="152">
        <v>78</v>
      </c>
      <c r="H10" s="152">
        <v>309</v>
      </c>
      <c r="I10" s="153"/>
      <c r="J10" s="155">
        <f>IF(ISNA(VLOOKUP($C10,大女R1績分!$F$3:$H$102,3,FALSE))," ",VLOOKUP($C10,大女R1績分!$F$3:$H$102,3,FALSE))</f>
        <v>15.53186420488386</v>
      </c>
      <c r="K10" s="155">
        <f>IF(ISNA(VLOOKUP($C10,大女R2績分!$F$3:$I$102,4,FALSE))," ",VLOOKUP($C10,大女R2績分!$F$3:$I$102,4,FALSE))</f>
        <v>8.0722291407222997</v>
      </c>
      <c r="L10" s="155">
        <f>IF(ISNA(VLOOKUP($C10,大女R3績分!$D$3:$H$102,5,FALSE))," ",VLOOKUP($C10,大女R3績分!$D$3:$H$102,5,FALSE))</f>
        <v>11.617534246575332</v>
      </c>
      <c r="M10" s="155">
        <f>IF(ISNA(VLOOKUP($C10,大女R4績分!$D$3:$I$102,6,FALSE))," ",VLOOKUP($C10,大女R4績分!$D$3:$I$102,6,FALSE))</f>
        <v>10.355068493150682</v>
      </c>
      <c r="N10" s="155">
        <f t="shared" si="0"/>
        <v>45.576696085332173</v>
      </c>
    </row>
    <row r="11" spans="1:14">
      <c r="A11" s="151">
        <v>10</v>
      </c>
      <c r="B11" s="149" t="s">
        <v>127</v>
      </c>
      <c r="C11" s="150" t="s">
        <v>137</v>
      </c>
      <c r="D11" s="152">
        <v>77</v>
      </c>
      <c r="E11" s="152">
        <v>82</v>
      </c>
      <c r="F11" s="152">
        <v>74</v>
      </c>
      <c r="G11" s="152">
        <v>78</v>
      </c>
      <c r="H11" s="152">
        <v>311</v>
      </c>
      <c r="I11" s="153"/>
      <c r="J11" s="155">
        <f>IF(ISNA(VLOOKUP($C11,大女R1績分!$F$3:$H$102,3,FALSE))," ",VLOOKUP($C11,大女R1績分!$F$3:$H$102,3,FALSE))</f>
        <v>12.572960095294818</v>
      </c>
      <c r="K11" s="155">
        <f>IF(ISNA(VLOOKUP($C11,大女R2績分!$F$3:$I$102,4,FALSE))," ",VLOOKUP($C11,大女R2績分!$F$3:$I$102,4,FALSE))</f>
        <v>6.0996264009962715</v>
      </c>
      <c r="L11" s="155">
        <f>IF(ISNA(VLOOKUP($C11,大女R3績分!$D$3:$H$102,5,FALSE))," ",VLOOKUP($C11,大女R3績分!$D$3:$H$102,5,FALSE))</f>
        <v>14.576438356164374</v>
      </c>
      <c r="M11" s="155">
        <f>IF(ISNA(VLOOKUP($C11,大女R4績分!$D$3:$I$102,6,FALSE))," ",VLOOKUP($C11,大女R4績分!$D$3:$I$102,6,FALSE))</f>
        <v>10.355068493150682</v>
      </c>
      <c r="N11" s="155">
        <f t="shared" si="0"/>
        <v>43.604093345606145</v>
      </c>
    </row>
    <row r="12" spans="1:14">
      <c r="A12" s="151">
        <v>11</v>
      </c>
      <c r="B12" s="149" t="s">
        <v>114</v>
      </c>
      <c r="C12" s="150" t="s">
        <v>128</v>
      </c>
      <c r="D12" s="152">
        <v>78</v>
      </c>
      <c r="E12" s="152">
        <v>82</v>
      </c>
      <c r="F12" s="152">
        <v>76</v>
      </c>
      <c r="G12" s="152">
        <v>77</v>
      </c>
      <c r="H12" s="152">
        <v>313</v>
      </c>
      <c r="I12" s="153"/>
      <c r="J12" s="155">
        <f>IF(ISNA(VLOOKUP($C12,大女R1績分!$F$3:$H$102,3,FALSE))," ",VLOOKUP($C12,大女R1績分!$F$3:$H$102,3,FALSE))</f>
        <v>11.586658725431803</v>
      </c>
      <c r="K12" s="155">
        <f>IF(ISNA(VLOOKUP($C12,大女R2績分!$F$3:$I$102,4,FALSE))," ",VLOOKUP($C12,大女R2績分!$F$3:$I$102,4,FALSE))</f>
        <v>6.0996264009962715</v>
      </c>
      <c r="L12" s="155">
        <f>IF(ISNA(VLOOKUP($C12,大女R3績分!$D$3:$H$102,5,FALSE))," ",VLOOKUP($C12,大女R3績分!$D$3:$H$102,5,FALSE))</f>
        <v>12.603835616438346</v>
      </c>
      <c r="M12" s="155">
        <f>IF(ISNA(VLOOKUP($C12,大女R4績分!$D$3:$I$102,6,FALSE))," ",VLOOKUP($C12,大女R4績分!$D$3:$I$102,6,FALSE))</f>
        <v>11.341369863013696</v>
      </c>
      <c r="N12" s="155">
        <f t="shared" si="0"/>
        <v>41.631490605880117</v>
      </c>
    </row>
    <row r="13" spans="1:14">
      <c r="A13" s="151">
        <v>12</v>
      </c>
      <c r="B13" s="149" t="s">
        <v>148</v>
      </c>
      <c r="C13" s="150" t="s">
        <v>153</v>
      </c>
      <c r="D13" s="152">
        <v>76</v>
      </c>
      <c r="E13" s="152">
        <v>77</v>
      </c>
      <c r="F13" s="152">
        <v>80</v>
      </c>
      <c r="G13" s="152">
        <v>82</v>
      </c>
      <c r="H13" s="152">
        <v>315</v>
      </c>
      <c r="I13" s="153"/>
      <c r="J13" s="155">
        <f>IF(ISNA(VLOOKUP($C13,大女R1績分!$F$3:$H$102,3,FALSE))," ",VLOOKUP($C13,大女R1績分!$F$3:$H$102,3,FALSE))</f>
        <v>13.559261465157832</v>
      </c>
      <c r="K13" s="155">
        <f>IF(ISNA(VLOOKUP($C13,大女R2績分!$F$3:$I$102,4,FALSE))," ",VLOOKUP($C13,大女R2績分!$F$3:$I$102,4,FALSE))</f>
        <v>11.031133250311342</v>
      </c>
      <c r="L13" s="155">
        <f>IF(ISNA(VLOOKUP($C13,大女R3績分!$D$3:$H$102,5,FALSE))," ",VLOOKUP($C13,大女R3績分!$D$3:$H$102,5,FALSE))</f>
        <v>8.6586301369862895</v>
      </c>
      <c r="M13" s="155">
        <f>IF(ISNA(VLOOKUP($C13,大女R4績分!$D$3:$I$102,6,FALSE))," ",VLOOKUP($C13,大女R4績分!$D$3:$I$102,6,FALSE))</f>
        <v>6.4098630136986259</v>
      </c>
      <c r="N13" s="155">
        <f t="shared" si="0"/>
        <v>39.658887866154089</v>
      </c>
    </row>
    <row r="14" spans="1:14">
      <c r="A14" s="151">
        <v>13</v>
      </c>
      <c r="B14" s="149" t="s">
        <v>127</v>
      </c>
      <c r="C14" s="150" t="s">
        <v>362</v>
      </c>
      <c r="D14" s="152">
        <v>83</v>
      </c>
      <c r="E14" s="152">
        <v>78</v>
      </c>
      <c r="F14" s="152">
        <v>80</v>
      </c>
      <c r="G14" s="152">
        <v>77</v>
      </c>
      <c r="H14" s="152">
        <v>318</v>
      </c>
      <c r="I14" s="153"/>
      <c r="J14" s="155">
        <f>IF(ISNA(VLOOKUP($C14,大女R1績分!$F$3:$H$102,3,FALSE))," ",VLOOKUP($C14,大女R1績分!$F$3:$H$102,3,FALSE))</f>
        <v>6.655151876116733</v>
      </c>
      <c r="K14" s="155">
        <f>IF(ISNA(VLOOKUP($C14,大女R2績分!$F$3:$I$102,4,FALSE))," ",VLOOKUP($C14,大女R2績分!$F$3:$I$102,4,FALSE))</f>
        <v>10.044831880448328</v>
      </c>
      <c r="L14" s="155">
        <f>IF(ISNA(VLOOKUP($C14,大女R3績分!$D$3:$H$102,5,FALSE))," ",VLOOKUP($C14,大女R3績分!$D$3:$H$102,5,FALSE))</f>
        <v>8.6586301369862895</v>
      </c>
      <c r="M14" s="155">
        <f>IF(ISNA(VLOOKUP($C14,大女R4績分!$D$3:$I$102,6,FALSE))," ",VLOOKUP($C14,大女R4績分!$D$3:$I$102,6,FALSE))</f>
        <v>11.341369863013696</v>
      </c>
      <c r="N14" s="155">
        <f t="shared" si="0"/>
        <v>36.699983756565047</v>
      </c>
    </row>
    <row r="15" spans="1:14">
      <c r="A15" s="151">
        <v>14</v>
      </c>
      <c r="B15" s="149" t="s">
        <v>114</v>
      </c>
      <c r="C15" s="150" t="s">
        <v>118</v>
      </c>
      <c r="D15" s="152">
        <v>82</v>
      </c>
      <c r="E15" s="152">
        <v>83</v>
      </c>
      <c r="F15" s="152">
        <v>73</v>
      </c>
      <c r="G15" s="152">
        <v>80</v>
      </c>
      <c r="H15" s="152">
        <v>318</v>
      </c>
      <c r="I15" s="153"/>
      <c r="J15" s="155">
        <f>IF(ISNA(VLOOKUP($C15,大女R1績分!$F$3:$H$102,3,FALSE))," ",VLOOKUP($C15,大女R1績分!$F$3:$H$102,3,FALSE))</f>
        <v>7.6414532459797471</v>
      </c>
      <c r="K15" s="155">
        <f>IF(ISNA(VLOOKUP($C15,大女R2績分!$F$3:$I$102,4,FALSE))," ",VLOOKUP($C15,大女R2績分!$F$3:$I$102,4,FALSE))</f>
        <v>5.1133250311332574</v>
      </c>
      <c r="L15" s="155">
        <f>IF(ISNA(VLOOKUP($C15,大女R3績分!$D$3:$H$102,5,FALSE))," ",VLOOKUP($C15,大女R3績分!$D$3:$H$102,5,FALSE))</f>
        <v>15.562739726027388</v>
      </c>
      <c r="M15" s="155">
        <f>IF(ISNA(VLOOKUP($C15,大女R4績分!$D$3:$I$102,6,FALSE))," ",VLOOKUP($C15,大女R4績分!$D$3:$I$102,6,FALSE))</f>
        <v>8.3824657534246541</v>
      </c>
      <c r="N15" s="155">
        <f t="shared" si="0"/>
        <v>36.699983756565047</v>
      </c>
    </row>
    <row r="16" spans="1:14">
      <c r="A16" s="151">
        <v>15</v>
      </c>
      <c r="B16" s="149" t="s">
        <v>148</v>
      </c>
      <c r="C16" s="150" t="s">
        <v>166</v>
      </c>
      <c r="D16" s="152">
        <v>82</v>
      </c>
      <c r="E16" s="152">
        <v>79</v>
      </c>
      <c r="F16" s="152">
        <v>82</v>
      </c>
      <c r="G16" s="152">
        <v>78</v>
      </c>
      <c r="H16" s="152">
        <v>321</v>
      </c>
      <c r="I16" s="153"/>
      <c r="J16" s="155">
        <f>IF(ISNA(VLOOKUP($C16,大女R1績分!$F$3:$H$102,3,FALSE))," ",VLOOKUP($C16,大女R1績分!$F$3:$H$102,3,FALSE))</f>
        <v>7.6414532459797471</v>
      </c>
      <c r="K16" s="155">
        <f>IF(ISNA(VLOOKUP($C16,大女R2績分!$F$3:$I$102,4,FALSE))," ",VLOOKUP($C16,大女R2績分!$F$3:$I$102,4,FALSE))</f>
        <v>9.0585305105853138</v>
      </c>
      <c r="L16" s="155">
        <f>IF(ISNA(VLOOKUP($C16,大女R3績分!$D$3:$H$102,5,FALSE))," ",VLOOKUP($C16,大女R3績分!$D$3:$H$102,5,FALSE))</f>
        <v>6.6860273972602613</v>
      </c>
      <c r="M16" s="155">
        <f>IF(ISNA(VLOOKUP($C16,大女R4績分!$D$3:$I$102,6,FALSE))," ",VLOOKUP($C16,大女R4績分!$D$3:$I$102,6,FALSE))</f>
        <v>10.355068493150682</v>
      </c>
      <c r="N16" s="155">
        <f t="shared" si="0"/>
        <v>33.741079646976004</v>
      </c>
    </row>
    <row r="17" spans="1:14">
      <c r="A17" s="151">
        <v>16</v>
      </c>
      <c r="B17" s="149" t="s">
        <v>127</v>
      </c>
      <c r="C17" s="150" t="s">
        <v>361</v>
      </c>
      <c r="D17" s="152">
        <v>81</v>
      </c>
      <c r="E17" s="152">
        <v>76</v>
      </c>
      <c r="F17" s="152">
        <v>81</v>
      </c>
      <c r="G17" s="152">
        <v>83</v>
      </c>
      <c r="H17" s="152">
        <v>321</v>
      </c>
      <c r="I17" s="153"/>
      <c r="J17" s="155">
        <f>IF(ISNA(VLOOKUP($C17,大女R1績分!$F$3:$H$102,3,FALSE))," ",VLOOKUP($C17,大女R1績分!$F$3:$H$102,3,FALSE))</f>
        <v>8.6277546158427612</v>
      </c>
      <c r="K17" s="155">
        <f>IF(ISNA(VLOOKUP($C17,大女R2績分!$F$3:$I$102,4,FALSE))," ",VLOOKUP($C17,大女R2績分!$F$3:$I$102,4,FALSE))</f>
        <v>12.017434620174356</v>
      </c>
      <c r="L17" s="155">
        <f>IF(ISNA(VLOOKUP($C17,大女R3績分!$D$3:$H$102,5,FALSE))," ",VLOOKUP($C17,大女R3績分!$D$3:$H$102,5,FALSE))</f>
        <v>7.6723287671232754</v>
      </c>
      <c r="M17" s="155">
        <f>IF(ISNA(VLOOKUP($C17,大女R4績分!$D$3:$I$102,6,FALSE))," ",VLOOKUP($C17,大女R4績分!$D$3:$I$102,6,FALSE))</f>
        <v>5.4235616438356118</v>
      </c>
      <c r="N17" s="155">
        <f t="shared" si="0"/>
        <v>33.741079646976004</v>
      </c>
    </row>
    <row r="18" spans="1:14">
      <c r="A18" s="151">
        <v>17</v>
      </c>
      <c r="B18" s="149" t="s">
        <v>148</v>
      </c>
      <c r="C18" s="150" t="s">
        <v>155</v>
      </c>
      <c r="D18" s="152">
        <v>83</v>
      </c>
      <c r="E18" s="152">
        <v>80</v>
      </c>
      <c r="F18" s="152">
        <v>84</v>
      </c>
      <c r="G18" s="152">
        <v>75</v>
      </c>
      <c r="H18" s="152">
        <v>322</v>
      </c>
      <c r="I18" s="153"/>
      <c r="J18" s="155">
        <f>IF(ISNA(VLOOKUP($C18,大女R1績分!$F$3:$H$102,3,FALSE))," ",VLOOKUP($C18,大女R1績分!$F$3:$H$102,3,FALSE))</f>
        <v>6.655151876116733</v>
      </c>
      <c r="K18" s="155">
        <f>IF(ISNA(VLOOKUP($C18,大女R2績分!$F$3:$I$102,4,FALSE))," ",VLOOKUP($C18,大女R2績分!$F$3:$I$102,4,FALSE))</f>
        <v>8.0722291407222997</v>
      </c>
      <c r="L18" s="155">
        <f>IF(ISNA(VLOOKUP($C18,大女R3績分!$D$3:$H$102,5,FALSE))," ",VLOOKUP($C18,大女R3績分!$D$3:$H$102,5,FALSE))</f>
        <v>4.7134246575342473</v>
      </c>
      <c r="M18" s="155">
        <f>IF(ISNA(VLOOKUP($C18,大女R4績分!$D$3:$I$102,6,FALSE))," ",VLOOKUP($C18,大女R4績分!$D$3:$I$102,6,FALSE))</f>
        <v>13.313972602739724</v>
      </c>
      <c r="N18" s="155">
        <f t="shared" si="0"/>
        <v>32.754778277113004</v>
      </c>
    </row>
    <row r="19" spans="1:14">
      <c r="A19" s="151">
        <v>18</v>
      </c>
      <c r="B19" s="149" t="s">
        <v>127</v>
      </c>
      <c r="C19" s="150" t="s">
        <v>141</v>
      </c>
      <c r="D19" s="152">
        <v>79</v>
      </c>
      <c r="E19" s="152">
        <v>80</v>
      </c>
      <c r="F19" s="152">
        <v>84</v>
      </c>
      <c r="G19" s="152">
        <v>79</v>
      </c>
      <c r="H19" s="152">
        <v>322</v>
      </c>
      <c r="I19" s="153"/>
      <c r="J19" s="155">
        <f>IF(ISNA(VLOOKUP($C19,大女R1績分!$F$3:$H$102,3,FALSE))," ",VLOOKUP($C19,大女R1績分!$F$3:$H$102,3,FALSE))</f>
        <v>10.600357355568789</v>
      </c>
      <c r="K19" s="155">
        <f>IF(ISNA(VLOOKUP($C19,大女R2績分!$F$3:$I$102,4,FALSE))," ",VLOOKUP($C19,大女R2績分!$F$3:$I$102,4,FALSE))</f>
        <v>8.0722291407222997</v>
      </c>
      <c r="L19" s="155">
        <f>IF(ISNA(VLOOKUP($C19,大女R3績分!$D$3:$H$102,5,FALSE))," ",VLOOKUP($C19,大女R3績分!$D$3:$H$102,5,FALSE))</f>
        <v>4.7134246575342473</v>
      </c>
      <c r="M19" s="155">
        <f>IF(ISNA(VLOOKUP($C19,大女R4績分!$D$3:$I$102,6,FALSE))," ",VLOOKUP($C19,大女R4績分!$D$3:$I$102,6,FALSE))</f>
        <v>9.3687671232876681</v>
      </c>
      <c r="N19" s="155">
        <f t="shared" si="0"/>
        <v>32.754778277113004</v>
      </c>
    </row>
    <row r="20" spans="1:14">
      <c r="A20" s="151">
        <v>19</v>
      </c>
      <c r="B20" s="149" t="s">
        <v>148</v>
      </c>
      <c r="C20" s="150" t="s">
        <v>366</v>
      </c>
      <c r="D20" s="152">
        <v>82</v>
      </c>
      <c r="E20" s="152">
        <v>83</v>
      </c>
      <c r="F20" s="152">
        <v>80</v>
      </c>
      <c r="G20" s="152">
        <v>78</v>
      </c>
      <c r="H20" s="152">
        <v>323</v>
      </c>
      <c r="I20" s="153"/>
      <c r="J20" s="155">
        <f>IF(ISNA(VLOOKUP($C20,大女R1績分!$F$3:$H$102,3,FALSE))," ",VLOOKUP($C20,大女R1績分!$F$3:$H$102,3,FALSE))</f>
        <v>7.6414532459797471</v>
      </c>
      <c r="K20" s="155">
        <f>IF(ISNA(VLOOKUP($C20,大女R2績分!$F$3:$I$102,4,FALSE))," ",VLOOKUP($C20,大女R2績分!$F$3:$I$102,4,FALSE))</f>
        <v>5.1133250311332574</v>
      </c>
      <c r="L20" s="155">
        <f>IF(ISNA(VLOOKUP($C20,大女R3績分!$D$3:$H$102,5,FALSE))," ",VLOOKUP($C20,大女R3績分!$D$3:$H$102,5,FALSE))</f>
        <v>8.6586301369862895</v>
      </c>
      <c r="M20" s="155">
        <f>IF(ISNA(VLOOKUP($C20,大女R4績分!$D$3:$I$102,6,FALSE))," ",VLOOKUP($C20,大女R4績分!$D$3:$I$102,6,FALSE))</f>
        <v>10.355068493150682</v>
      </c>
      <c r="N20" s="155">
        <f t="shared" si="0"/>
        <v>31.768476907249976</v>
      </c>
    </row>
    <row r="21" spans="1:14">
      <c r="A21" s="151">
        <v>20</v>
      </c>
      <c r="B21" s="149" t="s">
        <v>148</v>
      </c>
      <c r="C21" s="150" t="s">
        <v>159</v>
      </c>
      <c r="D21" s="152">
        <v>81</v>
      </c>
      <c r="E21" s="152">
        <v>80</v>
      </c>
      <c r="F21" s="152">
        <v>82</v>
      </c>
      <c r="G21" s="152">
        <v>80</v>
      </c>
      <c r="H21" s="152">
        <v>323</v>
      </c>
      <c r="I21" s="153"/>
      <c r="J21" s="155">
        <f>IF(ISNA(VLOOKUP($C21,大女R1績分!$F$3:$H$102,3,FALSE))," ",VLOOKUP($C21,大女R1績分!$F$3:$H$102,3,FALSE))</f>
        <v>8.6277546158427612</v>
      </c>
      <c r="K21" s="155">
        <f>IF(ISNA(VLOOKUP($C21,大女R2績分!$F$3:$I$102,4,FALSE))," ",VLOOKUP($C21,大女R2績分!$F$3:$I$102,4,FALSE))</f>
        <v>8.0722291407222997</v>
      </c>
      <c r="L21" s="155">
        <f>IF(ISNA(VLOOKUP($C21,大女R3績分!$D$3:$H$102,5,FALSE))," ",VLOOKUP($C21,大女R3績分!$D$3:$H$102,5,FALSE))</f>
        <v>6.6860273972602613</v>
      </c>
      <c r="M21" s="155">
        <f>IF(ISNA(VLOOKUP($C21,大女R4績分!$D$3:$I$102,6,FALSE))," ",VLOOKUP($C21,大女R4績分!$D$3:$I$102,6,FALSE))</f>
        <v>8.3824657534246541</v>
      </c>
      <c r="N21" s="155">
        <f t="shared" si="0"/>
        <v>31.768476907249976</v>
      </c>
    </row>
    <row r="22" spans="1:14">
      <c r="A22" s="151">
        <v>21</v>
      </c>
      <c r="B22" s="149" t="s">
        <v>114</v>
      </c>
      <c r="C22" s="150" t="s">
        <v>122</v>
      </c>
      <c r="D22" s="152">
        <v>82</v>
      </c>
      <c r="E22" s="152">
        <v>83</v>
      </c>
      <c r="F22" s="152">
        <v>79</v>
      </c>
      <c r="G22" s="152">
        <v>80</v>
      </c>
      <c r="H22" s="152">
        <v>324</v>
      </c>
      <c r="I22" s="153"/>
      <c r="J22" s="155">
        <f>IF(ISNA(VLOOKUP($C22,大女R1績分!$F$3:$H$102,3,FALSE))," ",VLOOKUP($C22,大女R1績分!$F$3:$H$102,3,FALSE))</f>
        <v>7.6414532459797471</v>
      </c>
      <c r="K22" s="155">
        <f>IF(ISNA(VLOOKUP($C22,大女R2績分!$F$3:$I$102,4,FALSE))," ",VLOOKUP($C22,大女R2績分!$F$3:$I$102,4,FALSE))</f>
        <v>5.1133250311332574</v>
      </c>
      <c r="L22" s="155">
        <f>IF(ISNA(VLOOKUP($C22,大女R3績分!$D$3:$H$102,5,FALSE))," ",VLOOKUP($C22,大女R3績分!$D$3:$H$102,5,FALSE))</f>
        <v>9.6449315068493036</v>
      </c>
      <c r="M22" s="155">
        <f>IF(ISNA(VLOOKUP($C22,大女R4績分!$D$3:$I$102,6,FALSE))," ",VLOOKUP($C22,大女R4績分!$D$3:$I$102,6,FALSE))</f>
        <v>8.3824657534246541</v>
      </c>
      <c r="N22" s="155">
        <f t="shared" si="0"/>
        <v>30.782175537386962</v>
      </c>
    </row>
    <row r="23" spans="1:14">
      <c r="A23" s="151">
        <v>22</v>
      </c>
      <c r="B23" s="149" t="s">
        <v>148</v>
      </c>
      <c r="C23" s="150" t="s">
        <v>162</v>
      </c>
      <c r="D23" s="152">
        <v>84</v>
      </c>
      <c r="E23" s="152">
        <v>81</v>
      </c>
      <c r="F23" s="152">
        <v>79</v>
      </c>
      <c r="G23" s="152">
        <v>82</v>
      </c>
      <c r="H23" s="152">
        <v>326</v>
      </c>
      <c r="I23" s="153"/>
      <c r="J23" s="155">
        <f>IF(ISNA(VLOOKUP($C23,大女R1績分!$F$3:$H$102,3,FALSE))," ",VLOOKUP($C23,大女R1績分!$F$3:$H$102,3,FALSE))</f>
        <v>5.6688505062537331</v>
      </c>
      <c r="K23" s="155">
        <f>IF(ISNA(VLOOKUP($C23,大女R2績分!$F$3:$I$102,4,FALSE))," ",VLOOKUP($C23,大女R2績分!$F$3:$I$102,4,FALSE))</f>
        <v>7.0859277708592856</v>
      </c>
      <c r="L23" s="155">
        <f>IF(ISNA(VLOOKUP($C23,大女R3績分!$D$3:$H$102,5,FALSE))," ",VLOOKUP($C23,大女R3績分!$D$3:$H$102,5,FALSE))</f>
        <v>9.6449315068493036</v>
      </c>
      <c r="M23" s="155">
        <f>IF(ISNA(VLOOKUP($C23,大女R4績分!$D$3:$I$102,6,FALSE))," ",VLOOKUP($C23,大女R4績分!$D$3:$I$102,6,FALSE))</f>
        <v>6.4098630136986259</v>
      </c>
      <c r="N23" s="155">
        <f t="shared" si="0"/>
        <v>28.809572797660948</v>
      </c>
    </row>
    <row r="24" spans="1:14">
      <c r="A24" s="151">
        <v>23</v>
      </c>
      <c r="B24" s="149" t="s">
        <v>148</v>
      </c>
      <c r="C24" s="150" t="s">
        <v>158</v>
      </c>
      <c r="D24" s="152">
        <v>80</v>
      </c>
      <c r="E24" s="152">
        <v>87</v>
      </c>
      <c r="F24" s="152">
        <v>82</v>
      </c>
      <c r="G24" s="152">
        <v>80</v>
      </c>
      <c r="H24" s="152">
        <v>329</v>
      </c>
      <c r="I24" s="153"/>
      <c r="J24" s="155">
        <f>IF(ISNA(VLOOKUP($C24,大女R1績分!$F$3:$H$102,3,FALSE))," ",VLOOKUP($C24,大女R1績分!$F$3:$H$102,3,FALSE))</f>
        <v>9.6140559857057752</v>
      </c>
      <c r="K24" s="155">
        <f>IF(ISNA(VLOOKUP($C24,大女R2績分!$F$3:$I$102,4,FALSE))," ",VLOOKUP($C24,大女R2績分!$F$3:$I$102,4,FALSE))</f>
        <v>1.1681195516812011</v>
      </c>
      <c r="L24" s="155">
        <f>IF(ISNA(VLOOKUP($C24,大女R3績分!$D$3:$H$102,5,FALSE))," ",VLOOKUP($C24,大女R3績分!$D$3:$H$102,5,FALSE))</f>
        <v>6.6860273972602613</v>
      </c>
      <c r="M24" s="155">
        <f>IF(ISNA(VLOOKUP($C24,大女R4績分!$D$3:$I$102,6,FALSE))," ",VLOOKUP($C24,大女R4績分!$D$3:$I$102,6,FALSE))</f>
        <v>8.3824657534246541</v>
      </c>
      <c r="N24" s="155">
        <f t="shared" si="0"/>
        <v>25.850668688071892</v>
      </c>
    </row>
    <row r="25" spans="1:14">
      <c r="A25" s="151">
        <v>24</v>
      </c>
      <c r="B25" s="149" t="s">
        <v>148</v>
      </c>
      <c r="C25" s="150" t="s">
        <v>365</v>
      </c>
      <c r="D25" s="152">
        <v>81</v>
      </c>
      <c r="E25" s="152">
        <v>83</v>
      </c>
      <c r="F25" s="152">
        <v>93</v>
      </c>
      <c r="G25" s="152">
        <v>79</v>
      </c>
      <c r="H25" s="152">
        <v>336</v>
      </c>
      <c r="I25" s="153"/>
      <c r="J25" s="155">
        <f>IF(ISNA(VLOOKUP($C25,大女R1績分!$F$3:$H$102,3,FALSE))," ",VLOOKUP($C25,大女R1績分!$F$3:$H$102,3,FALSE))</f>
        <v>8.6277546158427612</v>
      </c>
      <c r="K25" s="155">
        <f>IF(ISNA(VLOOKUP($C25,大女R2績分!$F$3:$I$102,4,FALSE))," ",VLOOKUP($C25,大女R2績分!$F$3:$I$102,4,FALSE))</f>
        <v>5.1133250311332574</v>
      </c>
      <c r="L25" s="155">
        <f>IF(ISNA(VLOOKUP($C25,大女R3績分!$D$3:$H$102,5,FALSE))," ",VLOOKUP($C25,大女R3績分!$D$3:$H$102,5,FALSE))</f>
        <v>0</v>
      </c>
      <c r="M25" s="155">
        <f>IF(ISNA(VLOOKUP($C25,大女R4績分!$D$3:$I$102,6,FALSE))," ",VLOOKUP($C25,大女R4績分!$D$3:$I$102,6,FALSE))</f>
        <v>9.3687671232876681</v>
      </c>
      <c r="N25" s="155">
        <f t="shared" si="0"/>
        <v>23.109846770263687</v>
      </c>
    </row>
    <row r="26" spans="1:14">
      <c r="A26" s="151">
        <v>25</v>
      </c>
      <c r="B26" s="149" t="s">
        <v>148</v>
      </c>
      <c r="C26" s="150" t="s">
        <v>261</v>
      </c>
      <c r="D26" s="152">
        <v>87</v>
      </c>
      <c r="E26" s="152">
        <v>82</v>
      </c>
      <c r="F26" s="152">
        <v>88</v>
      </c>
      <c r="G26" s="152">
        <v>89</v>
      </c>
      <c r="H26" s="152">
        <v>346</v>
      </c>
      <c r="I26" s="153"/>
      <c r="J26" s="155">
        <f>IF(ISNA(VLOOKUP($C26,大女R1績分!$F$3:$H$102,3,FALSE))," ",VLOOKUP($C26,大女R1績分!$F$3:$H$102,3,FALSE))</f>
        <v>2.7099463966646766</v>
      </c>
      <c r="K26" s="155">
        <f>IF(ISNA(VLOOKUP($C26,大女R2績分!$F$3:$I$102,4,FALSE))," ",VLOOKUP($C26,大女R2績分!$F$3:$I$102,4,FALSE))</f>
        <v>6.0996264009962715</v>
      </c>
      <c r="L26" s="155">
        <f>IF(ISNA(VLOOKUP($C26,大女R3績分!$D$3:$H$102,5,FALSE))," ",VLOOKUP($C26,大女R3績分!$D$3:$H$102,5,FALSE))</f>
        <v>0.76821917808219098</v>
      </c>
      <c r="M26" s="155">
        <f>IF(ISNA(VLOOKUP($C26,大女R4績分!$D$3:$I$102,6,FALSE))," ",VLOOKUP($C26,大女R4績分!$D$3:$I$102,6,FALSE))</f>
        <v>0</v>
      </c>
      <c r="N26" s="155">
        <f t="shared" si="0"/>
        <v>9.5777919757431391</v>
      </c>
    </row>
    <row r="27" spans="1:14">
      <c r="A27" s="151">
        <v>26</v>
      </c>
      <c r="B27" s="149" t="s">
        <v>127</v>
      </c>
      <c r="C27" s="150" t="s">
        <v>143</v>
      </c>
      <c r="D27" s="152">
        <v>81</v>
      </c>
      <c r="E27" s="152">
        <v>81</v>
      </c>
      <c r="F27" s="152">
        <v>0</v>
      </c>
      <c r="G27" s="152">
        <v>0</v>
      </c>
      <c r="H27" s="152">
        <v>162</v>
      </c>
      <c r="I27" s="153"/>
      <c r="J27" s="155">
        <f>IF(ISNA(VLOOKUP($C27,大女R1績分!$F$3:$H$102,3,FALSE))," ",VLOOKUP($C27,大女R1績分!$F$3:$H$102,3,FALSE))</f>
        <v>8.6277546158427612</v>
      </c>
      <c r="K27" s="155">
        <f>IF(ISNA(VLOOKUP($C27,大女R2績分!$F$3:$I$102,4,FALSE))," ",VLOOKUP($C27,大女R2績分!$F$3:$I$102,4,FALSE))</f>
        <v>7.0859277708592856</v>
      </c>
      <c r="L27" s="155" t="str">
        <f>IF(ISNA(VLOOKUP($C27,大女R3績分!$D$3:$H$102,5,FALSE))," ",VLOOKUP($C27,大女R3績分!$D$3:$H$102,5,FALSE))</f>
        <v xml:space="preserve"> </v>
      </c>
      <c r="M27" s="155" t="str">
        <f>IF(ISNA(VLOOKUP($C27,大女R4績分!$D$3:$I$102,6,FALSE))," ",VLOOKUP($C27,大女R4績分!$D$3:$I$102,6,FALSE))</f>
        <v xml:space="preserve"> </v>
      </c>
      <c r="N27" s="155">
        <f t="shared" si="0"/>
        <v>15.713682386702047</v>
      </c>
    </row>
    <row r="28" spans="1:14">
      <c r="A28" s="151">
        <v>27</v>
      </c>
      <c r="B28" s="149" t="s">
        <v>127</v>
      </c>
      <c r="C28" s="150" t="s">
        <v>140</v>
      </c>
      <c r="D28" s="152">
        <v>85</v>
      </c>
      <c r="E28" s="152">
        <v>79</v>
      </c>
      <c r="F28" s="152">
        <v>0</v>
      </c>
      <c r="G28" s="152">
        <v>0</v>
      </c>
      <c r="H28" s="152">
        <v>164</v>
      </c>
      <c r="I28" s="153"/>
      <c r="J28" s="155">
        <f>IF(ISNA(VLOOKUP($C28,大女R1績分!$F$3:$H$102,3,FALSE))," ",VLOOKUP($C28,大女R1績分!$F$3:$H$102,3,FALSE))</f>
        <v>4.6825491363907048</v>
      </c>
      <c r="K28" s="155">
        <f>IF(ISNA(VLOOKUP($C28,大女R2績分!$F$3:$I$102,4,FALSE))," ",VLOOKUP($C28,大女R2績分!$F$3:$I$102,4,FALSE))</f>
        <v>9.0585305105853138</v>
      </c>
      <c r="L28" s="155" t="str">
        <f>IF(ISNA(VLOOKUP($C28,大女R3績分!$D$3:$H$102,5,FALSE))," ",VLOOKUP($C28,大女R3績分!$D$3:$H$102,5,FALSE))</f>
        <v xml:space="preserve"> </v>
      </c>
      <c r="M28" s="155" t="str">
        <f>IF(ISNA(VLOOKUP($C28,大女R4績分!$D$3:$I$102,6,FALSE))," ",VLOOKUP($C28,大女R4績分!$D$3:$I$102,6,FALSE))</f>
        <v xml:space="preserve"> </v>
      </c>
      <c r="N28" s="155">
        <f t="shared" si="0"/>
        <v>13.741079646976019</v>
      </c>
    </row>
    <row r="29" spans="1:14">
      <c r="A29" s="151">
        <v>28</v>
      </c>
      <c r="B29" s="149" t="s">
        <v>127</v>
      </c>
      <c r="C29" s="150" t="s">
        <v>253</v>
      </c>
      <c r="D29" s="152">
        <v>85</v>
      </c>
      <c r="E29" s="152">
        <v>79</v>
      </c>
      <c r="F29" s="152">
        <v>0</v>
      </c>
      <c r="G29" s="152">
        <v>0</v>
      </c>
      <c r="H29" s="152">
        <v>164</v>
      </c>
      <c r="I29" s="153"/>
      <c r="J29" s="155">
        <f>IF(ISNA(VLOOKUP($C29,大女R1績分!$F$3:$H$102,3,FALSE))," ",VLOOKUP($C29,大女R1績分!$F$3:$H$102,3,FALSE))</f>
        <v>4.6825491363907048</v>
      </c>
      <c r="K29" s="155">
        <f>IF(ISNA(VLOOKUP($C29,大女R2績分!$F$3:$I$102,4,FALSE))," ",VLOOKUP($C29,大女R2績分!$F$3:$I$102,4,FALSE))</f>
        <v>9.0585305105853138</v>
      </c>
      <c r="L29" s="155" t="str">
        <f>IF(ISNA(VLOOKUP($C29,大女R3績分!$D$3:$H$102,5,FALSE))," ",VLOOKUP($C29,大女R3績分!$D$3:$H$102,5,FALSE))</f>
        <v xml:space="preserve"> </v>
      </c>
      <c r="M29" s="155" t="str">
        <f>IF(ISNA(VLOOKUP($C29,大女R4績分!$D$3:$I$102,6,FALSE))," ",VLOOKUP($C29,大女R4績分!$D$3:$I$102,6,FALSE))</f>
        <v xml:space="preserve"> </v>
      </c>
      <c r="N29" s="155">
        <f t="shared" si="0"/>
        <v>13.741079646976019</v>
      </c>
    </row>
    <row r="30" spans="1:14">
      <c r="A30" s="151">
        <v>29</v>
      </c>
      <c r="B30" s="149" t="s">
        <v>127</v>
      </c>
      <c r="C30" s="150" t="s">
        <v>254</v>
      </c>
      <c r="D30" s="152">
        <v>83</v>
      </c>
      <c r="E30" s="152">
        <v>83</v>
      </c>
      <c r="F30" s="152">
        <v>0</v>
      </c>
      <c r="G30" s="152">
        <v>0</v>
      </c>
      <c r="H30" s="152">
        <v>166</v>
      </c>
      <c r="I30" s="153"/>
      <c r="J30" s="155">
        <f>IF(ISNA(VLOOKUP($C30,大女R1績分!$F$3:$H$102,3,FALSE))," ",VLOOKUP($C30,大女R1績分!$F$3:$H$102,3,FALSE))</f>
        <v>6.655151876116733</v>
      </c>
      <c r="K30" s="155">
        <f>IF(ISNA(VLOOKUP($C30,大女R2績分!$F$3:$I$102,4,FALSE))," ",VLOOKUP($C30,大女R2績分!$F$3:$I$102,4,FALSE))</f>
        <v>5.1133250311332574</v>
      </c>
      <c r="L30" s="155" t="str">
        <f>IF(ISNA(VLOOKUP($C30,大女R3績分!$D$3:$H$102,5,FALSE))," ",VLOOKUP($C30,大女R3績分!$D$3:$H$102,5,FALSE))</f>
        <v xml:space="preserve"> </v>
      </c>
      <c r="M30" s="155" t="str">
        <f>IF(ISNA(VLOOKUP($C30,大女R4績分!$D$3:$I$102,6,FALSE))," ",VLOOKUP($C30,大女R4績分!$D$3:$I$102,6,FALSE))</f>
        <v xml:space="preserve"> </v>
      </c>
      <c r="N30" s="155">
        <f t="shared" si="0"/>
        <v>11.76847690724999</v>
      </c>
    </row>
    <row r="31" spans="1:14">
      <c r="A31" s="151">
        <v>30</v>
      </c>
      <c r="B31" s="149" t="s">
        <v>114</v>
      </c>
      <c r="C31" s="150" t="s">
        <v>139</v>
      </c>
      <c r="D31" s="152">
        <v>85</v>
      </c>
      <c r="E31" s="152">
        <v>84</v>
      </c>
      <c r="F31" s="152">
        <v>0</v>
      </c>
      <c r="G31" s="152">
        <v>0</v>
      </c>
      <c r="H31" s="152">
        <v>169</v>
      </c>
      <c r="I31" s="153"/>
      <c r="J31" s="155">
        <f>IF(ISNA(VLOOKUP($C31,大女R1績分!$F$3:$H$102,3,FALSE))," ",VLOOKUP($C31,大女R1績分!$F$3:$H$102,3,FALSE))</f>
        <v>4.6825491363907048</v>
      </c>
      <c r="K31" s="155">
        <f>IF(ISNA(VLOOKUP($C31,大女R2績分!$F$3:$I$102,4,FALSE))," ",VLOOKUP($C31,大女R2績分!$F$3:$I$102,4,FALSE))</f>
        <v>4.1270236612702575</v>
      </c>
      <c r="L31" s="155" t="str">
        <f>IF(ISNA(VLOOKUP($C31,大女R3績分!$D$3:$H$102,5,FALSE))," ",VLOOKUP($C31,大女R3績分!$D$3:$H$102,5,FALSE))</f>
        <v xml:space="preserve"> </v>
      </c>
      <c r="M31" s="155" t="str">
        <f>IF(ISNA(VLOOKUP($C31,大女R4績分!$D$3:$I$102,6,FALSE))," ",VLOOKUP($C31,大女R4績分!$D$3:$I$102,6,FALSE))</f>
        <v xml:space="preserve"> </v>
      </c>
      <c r="N31" s="155">
        <f t="shared" si="0"/>
        <v>8.8095727976609624</v>
      </c>
    </row>
    <row r="32" spans="1:14">
      <c r="A32" s="151">
        <v>31</v>
      </c>
      <c r="B32" s="149" t="s">
        <v>148</v>
      </c>
      <c r="C32" s="150" t="s">
        <v>160</v>
      </c>
      <c r="D32" s="152">
        <v>87</v>
      </c>
      <c r="E32" s="152">
        <v>83</v>
      </c>
      <c r="F32" s="152">
        <v>0</v>
      </c>
      <c r="G32" s="152">
        <v>0</v>
      </c>
      <c r="H32" s="152">
        <v>170</v>
      </c>
      <c r="I32" s="153"/>
      <c r="J32" s="155">
        <f>IF(ISNA(VLOOKUP($C32,大女R1績分!$F$3:$H$102,3,FALSE))," ",VLOOKUP($C32,大女R1績分!$F$3:$H$102,3,FALSE))</f>
        <v>2.7099463966646766</v>
      </c>
      <c r="K32" s="155">
        <f>IF(ISNA(VLOOKUP($C32,大女R2績分!$F$3:$I$102,4,FALSE))," ",VLOOKUP($C32,大女R2績分!$F$3:$I$102,4,FALSE))</f>
        <v>5.1133250311332574</v>
      </c>
      <c r="L32" s="155" t="str">
        <f>IF(ISNA(VLOOKUP($C32,大女R3績分!$D$3:$H$102,5,FALSE))," ",VLOOKUP($C32,大女R3績分!$D$3:$H$102,5,FALSE))</f>
        <v xml:space="preserve"> </v>
      </c>
      <c r="M32" s="155" t="str">
        <f>IF(ISNA(VLOOKUP($C32,大女R4績分!$D$3:$I$102,6,FALSE))," ",VLOOKUP($C32,大女R4績分!$D$3:$I$102,6,FALSE))</f>
        <v xml:space="preserve"> </v>
      </c>
      <c r="N32" s="155">
        <f t="shared" si="0"/>
        <v>7.8232714277979341</v>
      </c>
    </row>
    <row r="33" spans="1:14">
      <c r="A33" s="151">
        <v>32</v>
      </c>
      <c r="B33" s="149" t="s">
        <v>148</v>
      </c>
      <c r="C33" s="150" t="s">
        <v>161</v>
      </c>
      <c r="D33" s="152">
        <v>85</v>
      </c>
      <c r="E33" s="152">
        <v>85</v>
      </c>
      <c r="F33" s="152">
        <v>0</v>
      </c>
      <c r="G33" s="152">
        <v>0</v>
      </c>
      <c r="H33" s="152">
        <v>170</v>
      </c>
      <c r="I33" s="153"/>
      <c r="J33" s="155">
        <f>IF(ISNA(VLOOKUP($C33,大女R1績分!$F$3:$H$102,3,FALSE))," ",VLOOKUP($C33,大女R1績分!$F$3:$H$102,3,FALSE))</f>
        <v>4.6825491363907048</v>
      </c>
      <c r="K33" s="155">
        <f>IF(ISNA(VLOOKUP($C33,大女R2績分!$F$3:$I$102,4,FALSE))," ",VLOOKUP($C33,大女R2績分!$F$3:$I$102,4,FALSE))</f>
        <v>3.1407222914072292</v>
      </c>
      <c r="L33" s="155" t="str">
        <f>IF(ISNA(VLOOKUP($C33,大女R3績分!$D$3:$H$102,5,FALSE))," ",VLOOKUP($C33,大女R3績分!$D$3:$H$102,5,FALSE))</f>
        <v xml:space="preserve"> </v>
      </c>
      <c r="M33" s="155" t="str">
        <f>IF(ISNA(VLOOKUP($C33,大女R4績分!$D$3:$I$102,6,FALSE))," ",VLOOKUP($C33,大女R4績分!$D$3:$I$102,6,FALSE))</f>
        <v xml:space="preserve"> </v>
      </c>
      <c r="N33" s="155">
        <f t="shared" si="0"/>
        <v>7.8232714277979341</v>
      </c>
    </row>
    <row r="34" spans="1:14">
      <c r="A34" s="151">
        <v>33</v>
      </c>
      <c r="B34" s="149" t="s">
        <v>127</v>
      </c>
      <c r="C34" s="150" t="s">
        <v>151</v>
      </c>
      <c r="D34" s="152">
        <v>84</v>
      </c>
      <c r="E34" s="152">
        <v>86</v>
      </c>
      <c r="F34" s="152">
        <v>0</v>
      </c>
      <c r="G34" s="152">
        <v>0</v>
      </c>
      <c r="H34" s="152">
        <v>170</v>
      </c>
      <c r="I34" s="153"/>
      <c r="J34" s="155">
        <f>IF(ISNA(VLOOKUP($C34,大女R1績分!$F$3:$H$102,3,FALSE))," ",VLOOKUP($C34,大女R1績分!$F$3:$H$102,3,FALSE))</f>
        <v>5.6688505062537331</v>
      </c>
      <c r="K34" s="155">
        <f>IF(ISNA(VLOOKUP($C34,大女R2績分!$F$3:$I$102,4,FALSE))," ",VLOOKUP($C34,大女R2績分!$F$3:$I$102,4,FALSE))</f>
        <v>2.1544209215442152</v>
      </c>
      <c r="L34" s="155" t="str">
        <f>IF(ISNA(VLOOKUP($C34,大女R3績分!$D$3:$H$102,5,FALSE))," ",VLOOKUP($C34,大女R3績分!$D$3:$H$102,5,FALSE))</f>
        <v xml:space="preserve"> </v>
      </c>
      <c r="M34" s="155" t="str">
        <f>IF(ISNA(VLOOKUP($C34,大女R4績分!$D$3:$I$102,6,FALSE))," ",VLOOKUP($C34,大女R4績分!$D$3:$I$102,6,FALSE))</f>
        <v xml:space="preserve"> </v>
      </c>
      <c r="N34" s="155">
        <f t="shared" ref="N34:N65" si="1">SUM(J34:M34)</f>
        <v>7.8232714277979483</v>
      </c>
    </row>
    <row r="35" spans="1:14">
      <c r="A35" s="151">
        <v>34</v>
      </c>
      <c r="B35" s="149" t="s">
        <v>127</v>
      </c>
      <c r="C35" s="150" t="s">
        <v>363</v>
      </c>
      <c r="D35" s="152">
        <v>87</v>
      </c>
      <c r="E35" s="152">
        <v>85</v>
      </c>
      <c r="F35" s="152">
        <v>0</v>
      </c>
      <c r="G35" s="152">
        <v>0</v>
      </c>
      <c r="H35" s="152">
        <v>172</v>
      </c>
      <c r="I35" s="153"/>
      <c r="J35" s="155">
        <f>IF(ISNA(VLOOKUP($C35,大女R1績分!$F$3:$H$102,3,FALSE))," ",VLOOKUP($C35,大女R1績分!$F$3:$H$102,3,FALSE))</f>
        <v>2.7099463966646766</v>
      </c>
      <c r="K35" s="155">
        <f>IF(ISNA(VLOOKUP($C35,大女R2績分!$F$3:$I$102,4,FALSE))," ",VLOOKUP($C35,大女R2績分!$F$3:$I$102,4,FALSE))</f>
        <v>3.1407222914072292</v>
      </c>
      <c r="L35" s="155" t="str">
        <f>IF(ISNA(VLOOKUP($C35,大女R3績分!$D$3:$H$102,5,FALSE))," ",VLOOKUP($C35,大女R3績分!$D$3:$H$102,5,FALSE))</f>
        <v xml:space="preserve"> </v>
      </c>
      <c r="M35" s="155" t="str">
        <f>IF(ISNA(VLOOKUP($C35,大女R4績分!$D$3:$I$102,6,FALSE))," ",VLOOKUP($C35,大女R4績分!$D$3:$I$102,6,FALSE))</f>
        <v xml:space="preserve"> </v>
      </c>
      <c r="N35" s="155">
        <f t="shared" si="1"/>
        <v>5.8506686880719059</v>
      </c>
    </row>
    <row r="36" spans="1:14">
      <c r="A36" s="151">
        <v>35</v>
      </c>
      <c r="B36" s="149" t="s">
        <v>148</v>
      </c>
      <c r="C36" s="150" t="s">
        <v>163</v>
      </c>
      <c r="D36" s="152">
        <v>87</v>
      </c>
      <c r="E36" s="152">
        <v>85</v>
      </c>
      <c r="F36" s="152">
        <v>0</v>
      </c>
      <c r="G36" s="152">
        <v>0</v>
      </c>
      <c r="H36" s="152">
        <v>172</v>
      </c>
      <c r="I36" s="153"/>
      <c r="J36" s="155">
        <f>IF(ISNA(VLOOKUP($C36,大女R1績分!$F$3:$H$102,3,FALSE))," ",VLOOKUP($C36,大女R1績分!$F$3:$H$102,3,FALSE))</f>
        <v>2.7099463966646766</v>
      </c>
      <c r="K36" s="155">
        <f>IF(ISNA(VLOOKUP($C36,大女R2績分!$F$3:$I$102,4,FALSE))," ",VLOOKUP($C36,大女R2績分!$F$3:$I$102,4,FALSE))</f>
        <v>3.1407222914072292</v>
      </c>
      <c r="L36" s="155" t="str">
        <f>IF(ISNA(VLOOKUP($C36,大女R3績分!$D$3:$H$102,5,FALSE))," ",VLOOKUP($C36,大女R3績分!$D$3:$H$102,5,FALSE))</f>
        <v xml:space="preserve"> </v>
      </c>
      <c r="M36" s="155" t="str">
        <f>IF(ISNA(VLOOKUP($C36,大女R4績分!$D$3:$I$102,6,FALSE))," ",VLOOKUP($C36,大女R4績分!$D$3:$I$102,6,FALSE))</f>
        <v xml:space="preserve"> </v>
      </c>
      <c r="N36" s="155">
        <f t="shared" si="1"/>
        <v>5.8506686880719059</v>
      </c>
    </row>
    <row r="37" spans="1:14">
      <c r="A37" s="151">
        <v>36</v>
      </c>
      <c r="B37" s="149" t="s">
        <v>127</v>
      </c>
      <c r="C37" s="150" t="s">
        <v>364</v>
      </c>
      <c r="D37" s="152">
        <v>89</v>
      </c>
      <c r="E37" s="152">
        <v>84</v>
      </c>
      <c r="F37" s="152">
        <v>0</v>
      </c>
      <c r="G37" s="152">
        <v>0</v>
      </c>
      <c r="H37" s="152">
        <v>173</v>
      </c>
      <c r="I37" s="153"/>
      <c r="J37" s="155">
        <f>IF(ISNA(VLOOKUP($C37,大女R1績分!$F$3:$H$102,3,FALSE))," ",VLOOKUP($C37,大女R1績分!$F$3:$H$102,3,FALSE))</f>
        <v>0.73734365693864845</v>
      </c>
      <c r="K37" s="155">
        <f>IF(ISNA(VLOOKUP($C37,大女R2績分!$F$3:$I$102,4,FALSE))," ",VLOOKUP($C37,大女R2績分!$F$3:$I$102,4,FALSE))</f>
        <v>4.1270236612702575</v>
      </c>
      <c r="L37" s="155" t="str">
        <f>IF(ISNA(VLOOKUP($C37,大女R3績分!$D$3:$H$102,5,FALSE))," ",VLOOKUP($C37,大女R3績分!$D$3:$H$102,5,FALSE))</f>
        <v xml:space="preserve"> </v>
      </c>
      <c r="M37" s="155" t="str">
        <f>IF(ISNA(VLOOKUP($C37,大女R4績分!$D$3:$I$102,6,FALSE))," ",VLOOKUP($C37,大女R4績分!$D$3:$I$102,6,FALSE))</f>
        <v xml:space="preserve"> </v>
      </c>
      <c r="N37" s="155">
        <f t="shared" si="1"/>
        <v>4.864367318208906</v>
      </c>
    </row>
    <row r="38" spans="1:14">
      <c r="A38" s="151">
        <v>37</v>
      </c>
      <c r="B38" s="149" t="s">
        <v>148</v>
      </c>
      <c r="C38" s="150" t="s">
        <v>260</v>
      </c>
      <c r="D38" s="152">
        <v>87</v>
      </c>
      <c r="E38" s="152">
        <v>87</v>
      </c>
      <c r="F38" s="152">
        <v>0</v>
      </c>
      <c r="G38" s="152">
        <v>0</v>
      </c>
      <c r="H38" s="152">
        <v>174</v>
      </c>
      <c r="I38" s="153"/>
      <c r="J38" s="155">
        <f>IF(ISNA(VLOOKUP($C38,大女R1績分!$F$3:$H$102,3,FALSE))," ",VLOOKUP($C38,大女R1績分!$F$3:$H$102,3,FALSE))</f>
        <v>2.7099463966646766</v>
      </c>
      <c r="K38" s="155">
        <f>IF(ISNA(VLOOKUP($C38,大女R2績分!$F$3:$I$102,4,FALSE))," ",VLOOKUP($C38,大女R2績分!$F$3:$I$102,4,FALSE))</f>
        <v>1.1681195516812011</v>
      </c>
      <c r="L38" s="155" t="str">
        <f>IF(ISNA(VLOOKUP($C38,大女R3績分!$D$3:$H$102,5,FALSE))," ",VLOOKUP($C38,大女R3績分!$D$3:$H$102,5,FALSE))</f>
        <v xml:space="preserve"> </v>
      </c>
      <c r="M38" s="155" t="str">
        <f>IF(ISNA(VLOOKUP($C38,大女R4績分!$D$3:$I$102,6,FALSE))," ",VLOOKUP($C38,大女R4績分!$D$3:$I$102,6,FALSE))</f>
        <v xml:space="preserve"> </v>
      </c>
      <c r="N38" s="155">
        <f t="shared" si="1"/>
        <v>3.8780659483458777</v>
      </c>
    </row>
    <row r="39" spans="1:14">
      <c r="A39" s="151">
        <v>38</v>
      </c>
      <c r="B39" s="149" t="s">
        <v>114</v>
      </c>
      <c r="C39" s="150" t="s">
        <v>250</v>
      </c>
      <c r="D39" s="152">
        <v>87</v>
      </c>
      <c r="E39" s="152">
        <v>88</v>
      </c>
      <c r="F39" s="152">
        <v>0</v>
      </c>
      <c r="G39" s="152">
        <v>0</v>
      </c>
      <c r="H39" s="152">
        <v>175</v>
      </c>
      <c r="I39" s="153"/>
      <c r="J39" s="155">
        <f>IF(ISNA(VLOOKUP($C39,大女R1績分!$F$3:$H$102,3,FALSE))," ",VLOOKUP($C39,大女R1績分!$F$3:$H$102,3,FALSE))</f>
        <v>2.7099463966646766</v>
      </c>
      <c r="K39" s="155">
        <f>IF(ISNA(VLOOKUP($C39,大女R2績分!$F$3:$I$102,4,FALSE))," ",VLOOKUP($C39,大女R2績分!$F$3:$I$102,4,FALSE))</f>
        <v>0.1818181818182012</v>
      </c>
      <c r="L39" s="155" t="str">
        <f>IF(ISNA(VLOOKUP($C39,大女R3績分!$D$3:$H$102,5,FALSE))," ",VLOOKUP($C39,大女R3績分!$D$3:$H$102,5,FALSE))</f>
        <v xml:space="preserve"> </v>
      </c>
      <c r="M39" s="155" t="str">
        <f>IF(ISNA(VLOOKUP($C39,大女R4績分!$D$3:$I$102,6,FALSE))," ",VLOOKUP($C39,大女R4績分!$D$3:$I$102,6,FALSE))</f>
        <v xml:space="preserve"> </v>
      </c>
      <c r="N39" s="155">
        <f t="shared" si="1"/>
        <v>2.8917645784828778</v>
      </c>
    </row>
    <row r="40" spans="1:14">
      <c r="A40" s="151">
        <v>39</v>
      </c>
      <c r="B40" s="149" t="s">
        <v>148</v>
      </c>
      <c r="C40" s="150" t="s">
        <v>262</v>
      </c>
      <c r="D40" s="152">
        <v>89</v>
      </c>
      <c r="E40" s="152">
        <v>87</v>
      </c>
      <c r="F40" s="152">
        <v>0</v>
      </c>
      <c r="G40" s="152">
        <v>0</v>
      </c>
      <c r="H40" s="152">
        <v>176</v>
      </c>
      <c r="I40" s="153"/>
      <c r="J40" s="155">
        <f>IF(ISNA(VLOOKUP($C40,大女R1績分!$F$3:$H$102,3,FALSE))," ",VLOOKUP($C40,大女R1績分!$F$3:$H$102,3,FALSE))</f>
        <v>0.73734365693864845</v>
      </c>
      <c r="K40" s="155">
        <f>IF(ISNA(VLOOKUP($C40,大女R2績分!$F$3:$I$102,4,FALSE))," ",VLOOKUP($C40,大女R2績分!$F$3:$I$102,4,FALSE))</f>
        <v>1.1681195516812011</v>
      </c>
      <c r="L40" s="155" t="str">
        <f>IF(ISNA(VLOOKUP($C40,大女R3績分!$D$3:$H$102,5,FALSE))," ",VLOOKUP($C40,大女R3績分!$D$3:$H$102,5,FALSE))</f>
        <v xml:space="preserve"> </v>
      </c>
      <c r="M40" s="155" t="str">
        <f>IF(ISNA(VLOOKUP($C40,大女R4績分!$D$3:$I$102,6,FALSE))," ",VLOOKUP($C40,大女R4績分!$D$3:$I$102,6,FALSE))</f>
        <v xml:space="preserve"> </v>
      </c>
      <c r="N40" s="155">
        <f t="shared" si="1"/>
        <v>1.9054632086198495</v>
      </c>
    </row>
    <row r="41" spans="1:14">
      <c r="A41" s="151">
        <v>40</v>
      </c>
      <c r="B41" s="149" t="s">
        <v>127</v>
      </c>
      <c r="C41" s="150" t="s">
        <v>252</v>
      </c>
      <c r="D41" s="152">
        <v>87</v>
      </c>
      <c r="E41" s="152">
        <v>89</v>
      </c>
      <c r="F41" s="152">
        <v>0</v>
      </c>
      <c r="G41" s="152">
        <v>0</v>
      </c>
      <c r="H41" s="152">
        <v>176</v>
      </c>
      <c r="I41" s="153"/>
      <c r="J41" s="155">
        <f>IF(ISNA(VLOOKUP($C41,大女R1績分!$F$3:$H$102,3,FALSE))," ",VLOOKUP($C41,大女R1績分!$F$3:$H$102,3,FALSE))</f>
        <v>2.7099463966646766</v>
      </c>
      <c r="K41" s="155">
        <f>IF(ISNA(VLOOKUP($C41,大女R2績分!$F$3:$I$102,4,FALSE))," ",VLOOKUP($C41,大女R2績分!$F$3:$I$102,4,FALSE))</f>
        <v>0</v>
      </c>
      <c r="L41" s="155" t="str">
        <f>IF(ISNA(VLOOKUP($C41,大女R3績分!$D$3:$H$102,5,FALSE))," ",VLOOKUP($C41,大女R3績分!$D$3:$H$102,5,FALSE))</f>
        <v xml:space="preserve"> </v>
      </c>
      <c r="M41" s="155" t="str">
        <f>IF(ISNA(VLOOKUP($C41,大女R4績分!$D$3:$I$102,6,FALSE))," ",VLOOKUP($C41,大女R4績分!$D$3:$I$102,6,FALSE))</f>
        <v xml:space="preserve"> </v>
      </c>
      <c r="N41" s="155">
        <f t="shared" si="1"/>
        <v>2.7099463966646766</v>
      </c>
    </row>
    <row r="42" spans="1:14">
      <c r="A42" s="151">
        <v>41</v>
      </c>
      <c r="B42" s="149" t="s">
        <v>127</v>
      </c>
      <c r="C42" s="150" t="s">
        <v>259</v>
      </c>
      <c r="D42" s="152">
        <v>91</v>
      </c>
      <c r="E42" s="152">
        <v>92</v>
      </c>
      <c r="F42" s="152">
        <v>0</v>
      </c>
      <c r="G42" s="152">
        <v>0</v>
      </c>
      <c r="H42" s="152">
        <v>183</v>
      </c>
      <c r="I42" s="153"/>
      <c r="J42" s="155">
        <f>IF(ISNA(VLOOKUP($C42,大女R1績分!$F$3:$H$102,3,FALSE))," ",VLOOKUP($C42,大女R1績分!$F$3:$H$102,3,FALSE))</f>
        <v>0</v>
      </c>
      <c r="K42" s="155">
        <f>IF(ISNA(VLOOKUP($C42,大女R2績分!$F$3:$I$102,4,FALSE))," ",VLOOKUP($C42,大女R2績分!$F$3:$I$102,4,FALSE))</f>
        <v>0</v>
      </c>
      <c r="L42" s="155" t="str">
        <f>IF(ISNA(VLOOKUP($C42,大女R3績分!$D$3:$H$102,5,FALSE))," ",VLOOKUP($C42,大女R3績分!$D$3:$H$102,5,FALSE))</f>
        <v xml:space="preserve"> </v>
      </c>
      <c r="M42" s="155" t="str">
        <f>IF(ISNA(VLOOKUP($C42,大女R4績分!$D$3:$I$102,6,FALSE))," ",VLOOKUP($C42,大女R4績分!$D$3:$I$102,6,FALSE))</f>
        <v xml:space="preserve"> </v>
      </c>
      <c r="N42" s="155">
        <f t="shared" si="1"/>
        <v>0</v>
      </c>
    </row>
    <row r="43" spans="1:14">
      <c r="A43" s="151">
        <v>42</v>
      </c>
      <c r="B43" s="149" t="s">
        <v>148</v>
      </c>
      <c r="C43" s="150" t="s">
        <v>157</v>
      </c>
      <c r="D43" s="152">
        <v>95</v>
      </c>
      <c r="E43" s="152">
        <v>90</v>
      </c>
      <c r="F43" s="152">
        <v>0</v>
      </c>
      <c r="G43" s="152">
        <v>0</v>
      </c>
      <c r="H43" s="152">
        <v>185</v>
      </c>
      <c r="I43" s="153"/>
      <c r="J43" s="155">
        <f>IF(ISNA(VLOOKUP($C43,大女R1績分!$F$3:$H$102,3,FALSE))," ",VLOOKUP($C43,大女R1績分!$F$3:$H$102,3,FALSE))</f>
        <v>0</v>
      </c>
      <c r="K43" s="155">
        <f>IF(ISNA(VLOOKUP($C43,大女R2績分!$F$3:$I$102,4,FALSE))," ",VLOOKUP($C43,大女R2績分!$F$3:$I$102,4,FALSE))</f>
        <v>0</v>
      </c>
      <c r="L43" s="155" t="str">
        <f>IF(ISNA(VLOOKUP($C43,大女R3績分!$D$3:$H$102,5,FALSE))," ",VLOOKUP($C43,大女R3績分!$D$3:$H$102,5,FALSE))</f>
        <v xml:space="preserve"> </v>
      </c>
      <c r="M43" s="155" t="str">
        <f>IF(ISNA(VLOOKUP($C43,大女R4績分!$D$3:$I$102,6,FALSE))," ",VLOOKUP($C43,大女R4績分!$D$3:$I$102,6,FALSE))</f>
        <v xml:space="preserve"> </v>
      </c>
      <c r="N43" s="155">
        <f t="shared" si="1"/>
        <v>0</v>
      </c>
    </row>
    <row r="44" spans="1:14">
      <c r="A44" s="151">
        <v>43</v>
      </c>
      <c r="B44" s="149" t="s">
        <v>148</v>
      </c>
      <c r="C44" s="150" t="s">
        <v>37</v>
      </c>
      <c r="D44" s="152">
        <v>103</v>
      </c>
      <c r="E44" s="152">
        <v>95</v>
      </c>
      <c r="F44" s="152">
        <v>0</v>
      </c>
      <c r="G44" s="152">
        <v>0</v>
      </c>
      <c r="H44" s="152">
        <v>198</v>
      </c>
      <c r="I44" s="153"/>
      <c r="J44" s="155">
        <f>IF(ISNA(VLOOKUP($C44,大女R1績分!$F$3:$H$102,3,FALSE))," ",VLOOKUP($C44,大女R1績分!$F$3:$H$102,3,FALSE))</f>
        <v>0</v>
      </c>
      <c r="K44" s="155">
        <f>IF(ISNA(VLOOKUP($C44,大女R2績分!$F$3:$I$102,4,FALSE))," ",VLOOKUP($C44,大女R2績分!$F$3:$I$102,4,FALSE))</f>
        <v>0</v>
      </c>
      <c r="L44" s="155" t="str">
        <f>IF(ISNA(VLOOKUP($C44,大女R3績分!$D$3:$H$102,5,FALSE))," ",VLOOKUP($C44,大女R3績分!$D$3:$H$102,5,FALSE))</f>
        <v xml:space="preserve"> </v>
      </c>
      <c r="M44" s="155" t="str">
        <f>IF(ISNA(VLOOKUP($C44,大女R4績分!$D$3:$I$102,6,FALSE))," ",VLOOKUP($C44,大女R4績分!$D$3:$I$102,6,FALSE))</f>
        <v xml:space="preserve"> </v>
      </c>
      <c r="N44" s="155">
        <f t="shared" si="1"/>
        <v>0</v>
      </c>
    </row>
    <row r="45" spans="1:14">
      <c r="A45" s="151">
        <v>44</v>
      </c>
      <c r="B45" s="149" t="s">
        <v>148</v>
      </c>
      <c r="C45" s="150" t="s">
        <v>367</v>
      </c>
      <c r="D45" s="152">
        <v>104</v>
      </c>
      <c r="E45" s="152">
        <v>105</v>
      </c>
      <c r="F45" s="152">
        <v>0</v>
      </c>
      <c r="G45" s="152">
        <v>0</v>
      </c>
      <c r="H45" s="152">
        <v>209</v>
      </c>
      <c r="I45" s="153"/>
      <c r="J45" s="155">
        <f>IF(ISNA(VLOOKUP($C45,大女R1績分!$F$3:$H$102,3,FALSE))," ",VLOOKUP($C45,大女R1績分!$F$3:$H$102,3,FALSE))</f>
        <v>0</v>
      </c>
      <c r="K45" s="155">
        <f>IF(ISNA(VLOOKUP($C45,大女R2績分!$F$3:$I$102,4,FALSE))," ",VLOOKUP($C45,大女R2績分!$F$3:$I$102,4,FALSE))</f>
        <v>0</v>
      </c>
      <c r="L45" s="155" t="str">
        <f>IF(ISNA(VLOOKUP($C45,大女R3績分!$D$3:$H$102,5,FALSE))," ",VLOOKUP($C45,大女R3績分!$D$3:$H$102,5,FALSE))</f>
        <v xml:space="preserve"> </v>
      </c>
      <c r="M45" s="155" t="str">
        <f>IF(ISNA(VLOOKUP($C45,大女R4績分!$D$3:$I$102,6,FALSE))," ",VLOOKUP($C45,大女R4績分!$D$3:$I$102,6,FALSE))</f>
        <v xml:space="preserve"> </v>
      </c>
      <c r="N45" s="155">
        <f t="shared" si="1"/>
        <v>0</v>
      </c>
    </row>
    <row r="46" spans="1:14">
      <c r="A46" s="151">
        <v>45</v>
      </c>
      <c r="B46" s="149" t="s">
        <v>148</v>
      </c>
      <c r="C46" s="150" t="s">
        <v>152</v>
      </c>
      <c r="D46" s="152">
        <v>85</v>
      </c>
      <c r="E46" s="152" t="s">
        <v>212</v>
      </c>
      <c r="F46" s="152">
        <v>0</v>
      </c>
      <c r="G46" s="152">
        <v>0</v>
      </c>
      <c r="H46" s="152">
        <v>85</v>
      </c>
      <c r="I46" s="153"/>
      <c r="J46" s="155">
        <f>IF(ISNA(VLOOKUP($C46,大女R1績分!$F$3:$H$102,3,FALSE))," ",VLOOKUP($C46,大女R1績分!$F$3:$H$102,3,FALSE))</f>
        <v>4.6825491363907048</v>
      </c>
      <c r="K46" s="155" t="str">
        <f>IF(ISNA(VLOOKUP($C46,大女R2績分!$F$3:$I$102,4,FALSE))," ",VLOOKUP($C46,大女R2績分!$F$3:$I$102,4,FALSE))</f>
        <v xml:space="preserve"> </v>
      </c>
      <c r="L46" s="155" t="str">
        <f>IF(ISNA(VLOOKUP($C46,大女R3績分!$D$3:$H$102,5,FALSE))," ",VLOOKUP($C46,大女R3績分!$D$3:$H$102,5,FALSE))</f>
        <v xml:space="preserve"> </v>
      </c>
      <c r="M46" s="155" t="str">
        <f>IF(ISNA(VLOOKUP($C46,大女R4績分!$D$3:$I$102,6,FALSE))," ",VLOOKUP($C46,大女R4績分!$D$3:$I$102,6,FALSE))</f>
        <v xml:space="preserve"> </v>
      </c>
      <c r="N46" s="155">
        <f t="shared" si="1"/>
        <v>4.6825491363907048</v>
      </c>
    </row>
    <row r="47" spans="1:14">
      <c r="A47" s="151">
        <v>46</v>
      </c>
      <c r="B47" s="149" t="s">
        <v>114</v>
      </c>
      <c r="C47" s="150" t="s">
        <v>251</v>
      </c>
      <c r="D47" s="152" t="s">
        <v>212</v>
      </c>
      <c r="E47" s="152">
        <v>0</v>
      </c>
      <c r="F47" s="152">
        <v>0</v>
      </c>
      <c r="G47" s="152">
        <v>0</v>
      </c>
      <c r="H47" s="152">
        <v>0</v>
      </c>
      <c r="I47" s="153"/>
      <c r="J47" s="155" t="str">
        <f>IF(ISNA(VLOOKUP($C47,大女R1績分!$F$3:$H$102,3,FALSE))," ",VLOOKUP($C47,大女R1績分!$F$3:$H$102,3,FALSE))</f>
        <v xml:space="preserve"> </v>
      </c>
      <c r="K47" s="155" t="str">
        <f>IF(ISNA(VLOOKUP($C47,大女R2績分!$F$3:$I$102,4,FALSE))," ",VLOOKUP($C47,大女R2績分!$F$3:$I$102,4,FALSE))</f>
        <v xml:space="preserve"> </v>
      </c>
      <c r="L47" s="155" t="str">
        <f>IF(ISNA(VLOOKUP($C47,大女R3績分!$D$3:$H$102,5,FALSE))," ",VLOOKUP($C47,大女R3績分!$D$3:$H$102,5,FALSE))</f>
        <v xml:space="preserve"> </v>
      </c>
      <c r="M47" s="155" t="str">
        <f>IF(ISNA(VLOOKUP($C47,大女R4績分!$D$3:$I$102,6,FALSE))," ",VLOOKUP($C47,大女R4績分!$D$3:$I$102,6,FALSE))</f>
        <v xml:space="preserve"> </v>
      </c>
      <c r="N47" s="155">
        <f t="shared" si="1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 t="str">
        <f>IF(ISNA(VLOOKUP($C48,大女R1績分!$F$3:$H$102,3,FALSE))," ",VLOOKUP($C48,大女R1績分!$F$3:$H$102,3,FALSE))</f>
        <v xml:space="preserve"> </v>
      </c>
      <c r="K48" s="155" t="str">
        <f>IF(ISNA(VLOOKUP($C48,大女R2績分!$F$3:$I$102,4,FALSE))," ",VLOOKUP($C48,大女R2績分!$F$3:$I$102,4,FALSE))</f>
        <v xml:space="preserve"> </v>
      </c>
      <c r="L48" s="155" t="str">
        <f>IF(ISNA(VLOOKUP($C48,大女R3績分!$D$3:$H$102,5,FALSE))," ",VLOOKUP($C48,大女R3績分!$D$3:$H$102,5,FALSE))</f>
        <v xml:space="preserve"> </v>
      </c>
      <c r="M48" s="155" t="str">
        <f>IF(ISNA(VLOOKUP($C48,大女R4績分!$D$3:$I$102,6,FALSE))," ",VLOOKUP($C48,大女R4績分!$D$3:$I$102,6,FALSE))</f>
        <v xml:space="preserve"> </v>
      </c>
      <c r="N48" s="155">
        <f t="shared" si="1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 t="str">
        <f>IF(ISNA(VLOOKUP($C49,大女R1績分!$F$3:$H$102,3,FALSE))," ",VLOOKUP($C49,大女R1績分!$F$3:$H$102,3,FALSE))</f>
        <v xml:space="preserve"> </v>
      </c>
      <c r="K49" s="155" t="str">
        <f>IF(ISNA(VLOOKUP($C49,大女R2績分!$F$3:$I$102,4,FALSE))," ",VLOOKUP($C49,大女R2績分!$F$3:$I$102,4,FALSE))</f>
        <v xml:space="preserve"> </v>
      </c>
      <c r="L49" s="155" t="str">
        <f>IF(ISNA(VLOOKUP($C49,大女R3績分!$D$3:$H$102,5,FALSE))," ",VLOOKUP($C49,大女R3績分!$D$3:$H$102,5,FALSE))</f>
        <v xml:space="preserve"> </v>
      </c>
      <c r="M49" s="155" t="str">
        <f>IF(ISNA(VLOOKUP($C49,大女R4績分!$D$3:$I$102,6,FALSE))," ",VLOOKUP($C49,大女R4績分!$D$3:$I$102,6,FALSE))</f>
        <v xml:space="preserve"> </v>
      </c>
      <c r="N49" s="155">
        <f t="shared" si="1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 t="str">
        <f>IF(ISNA(VLOOKUP($C50,大女R1績分!$F$3:$H$102,3,FALSE))," ",VLOOKUP($C50,大女R1績分!$F$3:$H$102,3,FALSE))</f>
        <v xml:space="preserve"> </v>
      </c>
      <c r="K50" s="155" t="str">
        <f>IF(ISNA(VLOOKUP($C50,大女R2績分!$F$3:$I$102,4,FALSE))," ",VLOOKUP($C50,大女R2績分!$F$3:$I$102,4,FALSE))</f>
        <v xml:space="preserve"> </v>
      </c>
      <c r="L50" s="155" t="str">
        <f>IF(ISNA(VLOOKUP($C50,大女R3績分!$D$3:$H$102,5,FALSE))," ",VLOOKUP($C50,大女R3績分!$D$3:$H$102,5,FALSE))</f>
        <v xml:space="preserve"> </v>
      </c>
      <c r="M50" s="155" t="str">
        <f>IF(ISNA(VLOOKUP($C50,大女R4績分!$D$3:$I$102,6,FALSE))," ",VLOOKUP($C50,大女R4績分!$D$3:$I$102,6,FALSE))</f>
        <v xml:space="preserve"> </v>
      </c>
      <c r="N50" s="155">
        <f t="shared" si="1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 t="str">
        <f>IF(ISNA(VLOOKUP($C51,大女R1績分!$F$3:$H$102,3,FALSE))," ",VLOOKUP($C51,大女R1績分!$F$3:$H$102,3,FALSE))</f>
        <v xml:space="preserve"> </v>
      </c>
      <c r="K51" s="155" t="str">
        <f>IF(ISNA(VLOOKUP($C51,大女R2績分!$F$3:$I$102,4,FALSE))," ",VLOOKUP($C51,大女R2績分!$F$3:$I$102,4,FALSE))</f>
        <v xml:space="preserve"> </v>
      </c>
      <c r="L51" s="155" t="str">
        <f>IF(ISNA(VLOOKUP($C51,大女R3績分!$D$3:$H$102,5,FALSE))," ",VLOOKUP($C51,大女R3績分!$D$3:$H$102,5,FALSE))</f>
        <v xml:space="preserve"> </v>
      </c>
      <c r="M51" s="155" t="str">
        <f>IF(ISNA(VLOOKUP($C51,大女R4績分!$D$3:$I$102,6,FALSE))," ",VLOOKUP($C51,大女R4績分!$D$3:$I$102,6,FALSE))</f>
        <v xml:space="preserve"> </v>
      </c>
      <c r="N51" s="155">
        <f t="shared" si="1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 t="str">
        <f>IF(ISNA(VLOOKUP($C52,大女R1績分!$F$3:$H$102,3,FALSE))," ",VLOOKUP($C52,大女R1績分!$F$3:$H$102,3,FALSE))</f>
        <v xml:space="preserve"> </v>
      </c>
      <c r="K52" s="155" t="str">
        <f>IF(ISNA(VLOOKUP($C52,大女R2績分!$F$3:$I$102,4,FALSE))," ",VLOOKUP($C52,大女R2績分!$F$3:$I$102,4,FALSE))</f>
        <v xml:space="preserve"> </v>
      </c>
      <c r="L52" s="155" t="str">
        <f>IF(ISNA(VLOOKUP($C52,大女R3績分!$D$3:$H$102,5,FALSE))," ",VLOOKUP($C52,大女R3績分!$D$3:$H$102,5,FALSE))</f>
        <v xml:space="preserve"> </v>
      </c>
      <c r="M52" s="155" t="str">
        <f>IF(ISNA(VLOOKUP($C52,大女R4績分!$D$3:$I$102,6,FALSE))," ",VLOOKUP($C52,大女R4績分!$D$3:$I$102,6,FALSE))</f>
        <v xml:space="preserve"> </v>
      </c>
      <c r="N52" s="155">
        <f t="shared" si="1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 t="str">
        <f>IF(ISNA(VLOOKUP($C53,大女R1績分!$F$3:$H$102,3,FALSE))," ",VLOOKUP($C53,大女R1績分!$F$3:$H$102,3,FALSE))</f>
        <v xml:space="preserve"> </v>
      </c>
      <c r="K53" s="155" t="str">
        <f>IF(ISNA(VLOOKUP($C53,大女R2績分!$F$3:$I$102,4,FALSE))," ",VLOOKUP($C53,大女R2績分!$F$3:$I$102,4,FALSE))</f>
        <v xml:space="preserve"> </v>
      </c>
      <c r="L53" s="155" t="str">
        <f>IF(ISNA(VLOOKUP($C53,大女R3績分!$D$3:$H$102,5,FALSE))," ",VLOOKUP($C53,大女R3績分!$D$3:$H$102,5,FALSE))</f>
        <v xml:space="preserve"> </v>
      </c>
      <c r="M53" s="155" t="str">
        <f>IF(ISNA(VLOOKUP($C53,大女R4績分!$D$3:$I$102,6,FALSE))," ",VLOOKUP($C53,大女R4績分!$D$3:$I$102,6,FALSE))</f>
        <v xml:space="preserve"> </v>
      </c>
      <c r="N53" s="155">
        <f t="shared" si="1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 t="str">
        <f>IF(ISNA(VLOOKUP($C54,大女R1績分!$F$3:$H$102,3,FALSE))," ",VLOOKUP($C54,大女R1績分!$F$3:$H$102,3,FALSE))</f>
        <v xml:space="preserve"> </v>
      </c>
      <c r="K54" s="155" t="str">
        <f>IF(ISNA(VLOOKUP($C54,大女R2績分!$F$3:$I$102,4,FALSE))," ",VLOOKUP($C54,大女R2績分!$F$3:$I$102,4,FALSE))</f>
        <v xml:space="preserve"> </v>
      </c>
      <c r="L54" s="155" t="str">
        <f>IF(ISNA(VLOOKUP($C54,大女R3績分!$D$3:$H$102,5,FALSE))," ",VLOOKUP($C54,大女R3績分!$D$3:$H$102,5,FALSE))</f>
        <v xml:space="preserve"> </v>
      </c>
      <c r="M54" s="155" t="str">
        <f>IF(ISNA(VLOOKUP($C54,大女R4績分!$D$3:$I$102,6,FALSE))," ",VLOOKUP($C54,大女R4績分!$D$3:$I$102,6,FALSE))</f>
        <v xml:space="preserve"> </v>
      </c>
      <c r="N54" s="155">
        <f t="shared" si="1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 t="str">
        <f>IF(ISNA(VLOOKUP($C55,大女R1績分!$F$3:$H$102,3,FALSE))," ",VLOOKUP($C55,大女R1績分!$F$3:$H$102,3,FALSE))</f>
        <v xml:space="preserve"> </v>
      </c>
      <c r="K55" s="155" t="str">
        <f>IF(ISNA(VLOOKUP($C55,大女R2績分!$F$3:$I$102,4,FALSE))," ",VLOOKUP($C55,大女R2績分!$F$3:$I$102,4,FALSE))</f>
        <v xml:space="preserve"> </v>
      </c>
      <c r="L55" s="155" t="str">
        <f>IF(ISNA(VLOOKUP($C55,大女R3績分!$D$3:$H$102,5,FALSE))," ",VLOOKUP($C55,大女R3績分!$D$3:$H$102,5,FALSE))</f>
        <v xml:space="preserve"> </v>
      </c>
      <c r="M55" s="155" t="str">
        <f>IF(ISNA(VLOOKUP($C55,大女R4績分!$D$3:$I$102,6,FALSE))," ",VLOOKUP($C55,大女R4績分!$D$3:$I$102,6,FALSE))</f>
        <v xml:space="preserve"> </v>
      </c>
      <c r="N55" s="155">
        <f t="shared" si="1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 t="str">
        <f>IF(ISNA(VLOOKUP($C56,大女R1績分!$F$3:$H$102,3,FALSE))," ",VLOOKUP($C56,大女R1績分!$F$3:$H$102,3,FALSE))</f>
        <v xml:space="preserve"> </v>
      </c>
      <c r="K56" s="155" t="str">
        <f>IF(ISNA(VLOOKUP($C56,大女R2績分!$F$3:$I$102,4,FALSE))," ",VLOOKUP($C56,大女R2績分!$F$3:$I$102,4,FALSE))</f>
        <v xml:space="preserve"> </v>
      </c>
      <c r="L56" s="155" t="str">
        <f>IF(ISNA(VLOOKUP($C56,大女R3績分!$D$3:$H$102,5,FALSE))," ",VLOOKUP($C56,大女R3績分!$D$3:$H$102,5,FALSE))</f>
        <v xml:space="preserve"> </v>
      </c>
      <c r="M56" s="155" t="str">
        <f>IF(ISNA(VLOOKUP($C56,大女R4績分!$D$3:$I$102,6,FALSE))," ",VLOOKUP($C56,大女R4績分!$D$3:$I$102,6,FALSE))</f>
        <v xml:space="preserve"> </v>
      </c>
      <c r="N56" s="155">
        <f t="shared" si="1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 t="str">
        <f>IF(ISNA(VLOOKUP($C57,大女R1績分!$F$3:$H$102,3,FALSE))," ",VLOOKUP($C57,大女R1績分!$F$3:$H$102,3,FALSE))</f>
        <v xml:space="preserve"> </v>
      </c>
      <c r="K57" s="155" t="str">
        <f>IF(ISNA(VLOOKUP($C57,大女R2績分!$F$3:$I$102,4,FALSE))," ",VLOOKUP($C57,大女R2績分!$F$3:$I$102,4,FALSE))</f>
        <v xml:space="preserve"> </v>
      </c>
      <c r="L57" s="155" t="str">
        <f>IF(ISNA(VLOOKUP($C57,大女R3績分!$D$3:$H$102,5,FALSE))," ",VLOOKUP($C57,大女R3績分!$D$3:$H$102,5,FALSE))</f>
        <v xml:space="preserve"> </v>
      </c>
      <c r="M57" s="155" t="str">
        <f>IF(ISNA(VLOOKUP($C57,大女R4績分!$D$3:$I$102,6,FALSE))," ",VLOOKUP($C57,大女R4績分!$D$3:$I$102,6,FALSE))</f>
        <v xml:space="preserve"> </v>
      </c>
      <c r="N57" s="155">
        <f t="shared" si="1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 t="str">
        <f>IF(ISNA(VLOOKUP($C58,大女R1績分!$F$3:$H$102,3,FALSE))," ",VLOOKUP($C58,大女R1績分!$F$3:$H$102,3,FALSE))</f>
        <v xml:space="preserve"> </v>
      </c>
      <c r="K58" s="155" t="str">
        <f>IF(ISNA(VLOOKUP($C58,大女R2績分!$F$3:$I$102,4,FALSE))," ",VLOOKUP($C58,大女R2績分!$F$3:$I$102,4,FALSE))</f>
        <v xml:space="preserve"> </v>
      </c>
      <c r="L58" s="155" t="str">
        <f>IF(ISNA(VLOOKUP($C58,大女R3績分!$D$3:$H$102,5,FALSE))," ",VLOOKUP($C58,大女R3績分!$D$3:$H$102,5,FALSE))</f>
        <v xml:space="preserve"> </v>
      </c>
      <c r="M58" s="155" t="str">
        <f>IF(ISNA(VLOOKUP($C58,大女R4績分!$D$3:$I$102,6,FALSE))," ",VLOOKUP($C58,大女R4績分!$D$3:$I$102,6,FALSE))</f>
        <v xml:space="preserve"> </v>
      </c>
      <c r="N58" s="155">
        <f t="shared" si="1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 t="str">
        <f>IF(ISNA(VLOOKUP($C59,大女R1績分!$F$3:$H$102,3,FALSE))," ",VLOOKUP($C59,大女R1績分!$F$3:$H$102,3,FALSE))</f>
        <v xml:space="preserve"> </v>
      </c>
      <c r="K59" s="155" t="str">
        <f>IF(ISNA(VLOOKUP($C59,大女R2績分!$F$3:$I$102,4,FALSE))," ",VLOOKUP($C59,大女R2績分!$F$3:$I$102,4,FALSE))</f>
        <v xml:space="preserve"> </v>
      </c>
      <c r="L59" s="155" t="str">
        <f>IF(ISNA(VLOOKUP($C59,大女R3績分!$D$3:$H$102,5,FALSE))," ",VLOOKUP($C59,大女R3績分!$D$3:$H$102,5,FALSE))</f>
        <v xml:space="preserve"> </v>
      </c>
      <c r="M59" s="155" t="str">
        <f>IF(ISNA(VLOOKUP($C59,大女R4績分!$D$3:$I$102,6,FALSE))," ",VLOOKUP($C59,大女R4績分!$D$3:$I$102,6,FALSE))</f>
        <v xml:space="preserve"> </v>
      </c>
      <c r="N59" s="155">
        <f t="shared" si="1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 t="str">
        <f>IF(ISNA(VLOOKUP($C60,大女R1績分!$F$3:$H$102,3,FALSE))," ",VLOOKUP($C60,大女R1績分!$F$3:$H$102,3,FALSE))</f>
        <v xml:space="preserve"> </v>
      </c>
      <c r="K60" s="155" t="str">
        <f>IF(ISNA(VLOOKUP($C60,大女R2績分!$F$3:$I$102,4,FALSE))," ",VLOOKUP($C60,大女R2績分!$F$3:$I$102,4,FALSE))</f>
        <v xml:space="preserve"> </v>
      </c>
      <c r="L60" s="155" t="str">
        <f>IF(ISNA(VLOOKUP($C60,大女R3績分!$D$3:$H$102,5,FALSE))," ",VLOOKUP($C60,大女R3績分!$D$3:$H$102,5,FALSE))</f>
        <v xml:space="preserve"> </v>
      </c>
      <c r="M60" s="155" t="str">
        <f>IF(ISNA(VLOOKUP($C60,大女R4績分!$D$3:$I$102,6,FALSE))," ",VLOOKUP($C60,大女R4績分!$D$3:$I$102,6,FALSE))</f>
        <v xml:space="preserve"> </v>
      </c>
      <c r="N60" s="155">
        <f t="shared" si="1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 t="str">
        <f>IF(ISNA(VLOOKUP($C61,大女R1績分!$F$3:$H$102,3,FALSE))," ",VLOOKUP($C61,大女R1績分!$F$3:$H$102,3,FALSE))</f>
        <v xml:space="preserve"> </v>
      </c>
      <c r="K61" s="155" t="str">
        <f>IF(ISNA(VLOOKUP($C61,大女R2績分!$F$3:$I$102,4,FALSE))," ",VLOOKUP($C61,大女R2績分!$F$3:$I$102,4,FALSE))</f>
        <v xml:space="preserve"> </v>
      </c>
      <c r="L61" s="155" t="str">
        <f>IF(ISNA(VLOOKUP($C61,大女R3績分!$D$3:$H$102,5,FALSE))," ",VLOOKUP($C61,大女R3績分!$D$3:$H$102,5,FALSE))</f>
        <v xml:space="preserve"> </v>
      </c>
      <c r="M61" s="155" t="str">
        <f>IF(ISNA(VLOOKUP($C61,大女R4績分!$D$3:$I$102,6,FALSE))," ",VLOOKUP($C61,大女R4績分!$D$3:$I$102,6,FALSE))</f>
        <v xml:space="preserve"> </v>
      </c>
      <c r="N61" s="155">
        <f t="shared" si="1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 t="str">
        <f>IF(ISNA(VLOOKUP($C62,大女R1績分!$F$3:$H$102,3,FALSE))," ",VLOOKUP($C62,大女R1績分!$F$3:$H$102,3,FALSE))</f>
        <v xml:space="preserve"> </v>
      </c>
      <c r="K62" s="155" t="str">
        <f>IF(ISNA(VLOOKUP($C62,大女R2績分!$F$3:$I$102,4,FALSE))," ",VLOOKUP($C62,大女R2績分!$F$3:$I$102,4,FALSE))</f>
        <v xml:space="preserve"> </v>
      </c>
      <c r="L62" s="155" t="str">
        <f>IF(ISNA(VLOOKUP($C62,大女R3績分!$D$3:$H$102,5,FALSE))," ",VLOOKUP($C62,大女R3績分!$D$3:$H$102,5,FALSE))</f>
        <v xml:space="preserve"> </v>
      </c>
      <c r="M62" s="155" t="str">
        <f>IF(ISNA(VLOOKUP($C62,大女R4績分!$D$3:$I$102,6,FALSE))," ",VLOOKUP($C62,大女R4績分!$D$3:$I$102,6,FALSE))</f>
        <v xml:space="preserve"> </v>
      </c>
      <c r="N62" s="155">
        <f t="shared" si="1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 t="str">
        <f>IF(ISNA(VLOOKUP($C63,大女R1績分!$F$3:$H$102,3,FALSE))," ",VLOOKUP($C63,大女R1績分!$F$3:$H$102,3,FALSE))</f>
        <v xml:space="preserve"> </v>
      </c>
      <c r="K63" s="155" t="str">
        <f>IF(ISNA(VLOOKUP($C63,大女R2績分!$F$3:$I$102,4,FALSE))," ",VLOOKUP($C63,大女R2績分!$F$3:$I$102,4,FALSE))</f>
        <v xml:space="preserve"> </v>
      </c>
      <c r="L63" s="155" t="str">
        <f>IF(ISNA(VLOOKUP($C63,大女R3績分!$D$3:$H$102,5,FALSE))," ",VLOOKUP($C63,大女R3績分!$D$3:$H$102,5,FALSE))</f>
        <v xml:space="preserve"> </v>
      </c>
      <c r="M63" s="155" t="str">
        <f>IF(ISNA(VLOOKUP($C63,大女R4績分!$D$3:$I$102,6,FALSE))," ",VLOOKUP($C63,大女R4績分!$D$3:$I$102,6,FALSE))</f>
        <v xml:space="preserve"> </v>
      </c>
      <c r="N63" s="155">
        <f t="shared" si="1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 t="str">
        <f>IF(ISNA(VLOOKUP($C64,大女R1績分!$F$3:$H$102,3,FALSE))," ",VLOOKUP($C64,大女R1績分!$F$3:$H$102,3,FALSE))</f>
        <v xml:space="preserve"> </v>
      </c>
      <c r="K64" s="155" t="str">
        <f>IF(ISNA(VLOOKUP($C64,大女R2績分!$F$3:$I$102,4,FALSE))," ",VLOOKUP($C64,大女R2績分!$F$3:$I$102,4,FALSE))</f>
        <v xml:space="preserve"> </v>
      </c>
      <c r="L64" s="155" t="str">
        <f>IF(ISNA(VLOOKUP($C64,大女R3績分!$D$3:$H$102,5,FALSE))," ",VLOOKUP($C64,大女R3績分!$D$3:$H$102,5,FALSE))</f>
        <v xml:space="preserve"> </v>
      </c>
      <c r="M64" s="155" t="str">
        <f>IF(ISNA(VLOOKUP($C64,大女R4績分!$D$3:$I$102,6,FALSE))," ",VLOOKUP($C64,大女R4績分!$D$3:$I$102,6,FALSE))</f>
        <v xml:space="preserve"> </v>
      </c>
      <c r="N64" s="155">
        <f t="shared" si="1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 t="str">
        <f>IF(ISNA(VLOOKUP($C65,大女R1績分!$F$3:$H$102,3,FALSE))," ",VLOOKUP($C65,大女R1績分!$F$3:$H$102,3,FALSE))</f>
        <v xml:space="preserve"> </v>
      </c>
      <c r="K65" s="155" t="str">
        <f>IF(ISNA(VLOOKUP($C65,大女R2績分!$F$3:$I$102,4,FALSE))," ",VLOOKUP($C65,大女R2績分!$F$3:$I$102,4,FALSE))</f>
        <v xml:space="preserve"> </v>
      </c>
      <c r="L65" s="155" t="str">
        <f>IF(ISNA(VLOOKUP($C65,大女R3績分!$D$3:$H$102,5,FALSE))," ",VLOOKUP($C65,大女R3績分!$D$3:$H$102,5,FALSE))</f>
        <v xml:space="preserve"> </v>
      </c>
      <c r="M65" s="155" t="str">
        <f>IF(ISNA(VLOOKUP($C65,大女R4績分!$D$3:$I$102,6,FALSE))," ",VLOOKUP($C65,大女R4績分!$D$3:$I$102,6,FALSE))</f>
        <v xml:space="preserve"> </v>
      </c>
      <c r="N65" s="155">
        <f t="shared" si="1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 t="str">
        <f>IF(ISNA(VLOOKUP($C66,大女R1績分!$F$3:$H$102,3,FALSE))," ",VLOOKUP($C66,大女R1績分!$F$3:$H$102,3,FALSE))</f>
        <v xml:space="preserve"> </v>
      </c>
      <c r="K66" s="155" t="str">
        <f>IF(ISNA(VLOOKUP($C66,大女R2績分!$F$3:$I$102,4,FALSE))," ",VLOOKUP($C66,大女R2績分!$F$3:$I$102,4,FALSE))</f>
        <v xml:space="preserve"> </v>
      </c>
      <c r="L66" s="155" t="str">
        <f>IF(ISNA(VLOOKUP($C66,大女R3績分!$D$3:$H$102,5,FALSE))," ",VLOOKUP($C66,大女R3績分!$D$3:$H$102,5,FALSE))</f>
        <v xml:space="preserve"> </v>
      </c>
      <c r="M66" s="155" t="str">
        <f>IF(ISNA(VLOOKUP($C66,大女R4績分!$D$3:$I$102,6,FALSE))," ",VLOOKUP($C66,大女R4績分!$D$3:$I$102,6,FALSE))</f>
        <v xml:space="preserve"> </v>
      </c>
      <c r="N66" s="155">
        <f t="shared" ref="N66:N97" si="2">SUM(J66:M66)</f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 t="str">
        <f>IF(ISNA(VLOOKUP($C67,大女R1績分!$F$3:$H$102,3,FALSE))," ",VLOOKUP($C67,大女R1績分!$F$3:$H$102,3,FALSE))</f>
        <v xml:space="preserve"> </v>
      </c>
      <c r="K67" s="155" t="str">
        <f>IF(ISNA(VLOOKUP($C67,大女R2績分!$F$3:$I$102,4,FALSE))," ",VLOOKUP($C67,大女R2績分!$F$3:$I$102,4,FALSE))</f>
        <v xml:space="preserve"> </v>
      </c>
      <c r="L67" s="155" t="str">
        <f>IF(ISNA(VLOOKUP($C67,大女R3績分!$D$3:$H$102,5,FALSE))," ",VLOOKUP($C67,大女R3績分!$D$3:$H$102,5,FALSE))</f>
        <v xml:space="preserve"> </v>
      </c>
      <c r="M67" s="155" t="str">
        <f>IF(ISNA(VLOOKUP($C67,大女R4績分!$D$3:$I$102,6,FALSE))," ",VLOOKUP($C67,大女R4績分!$D$3:$I$102,6,FALSE))</f>
        <v xml:space="preserve"> </v>
      </c>
      <c r="N67" s="155">
        <f t="shared" si="2"/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 t="str">
        <f>IF(ISNA(VLOOKUP($C68,大女R1績分!$F$3:$H$102,3,FALSE))," ",VLOOKUP($C68,大女R1績分!$F$3:$H$102,3,FALSE))</f>
        <v xml:space="preserve"> </v>
      </c>
      <c r="K68" s="155" t="str">
        <f>IF(ISNA(VLOOKUP($C68,大女R2績分!$F$3:$I$102,4,FALSE))," ",VLOOKUP($C68,大女R2績分!$F$3:$I$102,4,FALSE))</f>
        <v xml:space="preserve"> </v>
      </c>
      <c r="L68" s="155" t="str">
        <f>IF(ISNA(VLOOKUP($C68,大女R3績分!$D$3:$H$102,5,FALSE))," ",VLOOKUP($C68,大女R3績分!$D$3:$H$102,5,FALSE))</f>
        <v xml:space="preserve"> </v>
      </c>
      <c r="M68" s="155" t="str">
        <f>IF(ISNA(VLOOKUP($C68,大女R4績分!$D$3:$I$102,6,FALSE))," ",VLOOKUP($C68,大女R4績分!$D$3:$I$102,6,FALSE))</f>
        <v xml:space="preserve"> </v>
      </c>
      <c r="N68" s="155">
        <f t="shared" si="2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 t="str">
        <f>IF(ISNA(VLOOKUP($C69,大女R1績分!$F$3:$H$102,3,FALSE))," ",VLOOKUP($C69,大女R1績分!$F$3:$H$102,3,FALSE))</f>
        <v xml:space="preserve"> </v>
      </c>
      <c r="K69" s="155" t="str">
        <f>IF(ISNA(VLOOKUP($C69,大女R2績分!$F$3:$I$102,4,FALSE))," ",VLOOKUP($C69,大女R2績分!$F$3:$I$102,4,FALSE))</f>
        <v xml:space="preserve"> </v>
      </c>
      <c r="L69" s="155" t="str">
        <f>IF(ISNA(VLOOKUP($C69,大女R3績分!$D$3:$H$102,5,FALSE))," ",VLOOKUP($C69,大女R3績分!$D$3:$H$102,5,FALSE))</f>
        <v xml:space="preserve"> </v>
      </c>
      <c r="M69" s="155" t="str">
        <f>IF(ISNA(VLOOKUP($C69,大女R4績分!$D$3:$I$102,6,FALSE))," ",VLOOKUP($C69,大女R4績分!$D$3:$I$102,6,FALSE))</f>
        <v xml:space="preserve"> </v>
      </c>
      <c r="N69" s="155">
        <f t="shared" si="2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 t="str">
        <f>IF(ISNA(VLOOKUP($C70,大女R1績分!$F$3:$H$102,3,FALSE))," ",VLOOKUP($C70,大女R1績分!$F$3:$H$102,3,FALSE))</f>
        <v xml:space="preserve"> </v>
      </c>
      <c r="K70" s="155" t="str">
        <f>IF(ISNA(VLOOKUP($C70,大女R2績分!$F$3:$I$102,4,FALSE))," ",VLOOKUP($C70,大女R2績分!$F$3:$I$102,4,FALSE))</f>
        <v xml:space="preserve"> </v>
      </c>
      <c r="L70" s="155" t="str">
        <f>IF(ISNA(VLOOKUP($C70,大女R3績分!$D$3:$H$102,5,FALSE))," ",VLOOKUP($C70,大女R3績分!$D$3:$H$102,5,FALSE))</f>
        <v xml:space="preserve"> </v>
      </c>
      <c r="M70" s="155" t="str">
        <f>IF(ISNA(VLOOKUP($C70,大女R4績分!$D$3:$I$102,6,FALSE))," ",VLOOKUP($C70,大女R4績分!$D$3:$I$102,6,FALSE))</f>
        <v xml:space="preserve"> </v>
      </c>
      <c r="N70" s="155">
        <f t="shared" si="2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 t="str">
        <f>IF(ISNA(VLOOKUP($C71,大女R1績分!$F$3:$H$102,3,FALSE))," ",VLOOKUP($C71,大女R1績分!$F$3:$H$102,3,FALSE))</f>
        <v xml:space="preserve"> </v>
      </c>
      <c r="K71" s="155" t="str">
        <f>IF(ISNA(VLOOKUP($C71,大女R2績分!$F$3:$I$102,4,FALSE))," ",VLOOKUP($C71,大女R2績分!$F$3:$I$102,4,FALSE))</f>
        <v xml:space="preserve"> </v>
      </c>
      <c r="L71" s="155" t="str">
        <f>IF(ISNA(VLOOKUP($C71,大女R3績分!$D$3:$H$102,5,FALSE))," ",VLOOKUP($C71,大女R3績分!$D$3:$H$102,5,FALSE))</f>
        <v xml:space="preserve"> </v>
      </c>
      <c r="M71" s="155" t="str">
        <f>IF(ISNA(VLOOKUP($C71,大女R4績分!$D$3:$I$102,6,FALSE))," ",VLOOKUP($C71,大女R4績分!$D$3:$I$102,6,FALSE))</f>
        <v xml:space="preserve"> </v>
      </c>
      <c r="N71" s="155">
        <f t="shared" si="2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 t="str">
        <f>IF(ISNA(VLOOKUP($C72,大女R1績分!$F$3:$H$102,3,FALSE))," ",VLOOKUP($C72,大女R1績分!$F$3:$H$102,3,FALSE))</f>
        <v xml:space="preserve"> </v>
      </c>
      <c r="K72" s="155" t="str">
        <f>IF(ISNA(VLOOKUP($C72,大女R2績分!$F$3:$I$102,4,FALSE))," ",VLOOKUP($C72,大女R2績分!$F$3:$I$102,4,FALSE))</f>
        <v xml:space="preserve"> </v>
      </c>
      <c r="L72" s="155" t="str">
        <f>IF(ISNA(VLOOKUP($C72,大女R3績分!$D$3:$H$102,5,FALSE))," ",VLOOKUP($C72,大女R3績分!$D$3:$H$102,5,FALSE))</f>
        <v xml:space="preserve"> </v>
      </c>
      <c r="M72" s="155" t="str">
        <f>IF(ISNA(VLOOKUP($C72,大女R4績分!$D$3:$I$102,6,FALSE))," ",VLOOKUP($C72,大女R4績分!$D$3:$I$102,6,FALSE))</f>
        <v xml:space="preserve"> </v>
      </c>
      <c r="N72" s="155">
        <f t="shared" si="2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 t="str">
        <f>IF(ISNA(VLOOKUP($C73,大女R1績分!$F$3:$H$102,3,FALSE))," ",VLOOKUP($C73,大女R1績分!$F$3:$H$102,3,FALSE))</f>
        <v xml:space="preserve"> </v>
      </c>
      <c r="K73" s="155" t="str">
        <f>IF(ISNA(VLOOKUP($C73,大女R2績分!$F$3:$I$102,4,FALSE))," ",VLOOKUP($C73,大女R2績分!$F$3:$I$102,4,FALSE))</f>
        <v xml:space="preserve"> </v>
      </c>
      <c r="L73" s="155" t="str">
        <f>IF(ISNA(VLOOKUP($C73,大女R3績分!$D$3:$H$102,5,FALSE))," ",VLOOKUP($C73,大女R3績分!$D$3:$H$102,5,FALSE))</f>
        <v xml:space="preserve"> </v>
      </c>
      <c r="M73" s="155" t="str">
        <f>IF(ISNA(VLOOKUP($C73,大女R4績分!$D$3:$I$102,6,FALSE))," ",VLOOKUP($C73,大女R4績分!$D$3:$I$102,6,FALSE))</f>
        <v xml:space="preserve"> </v>
      </c>
      <c r="N73" s="155">
        <f t="shared" si="2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 t="str">
        <f>IF(ISNA(VLOOKUP($C74,大女R1績分!$F$3:$H$102,3,FALSE))," ",VLOOKUP($C74,大女R1績分!$F$3:$H$102,3,FALSE))</f>
        <v xml:space="preserve"> </v>
      </c>
      <c r="K74" s="155" t="str">
        <f>IF(ISNA(VLOOKUP($C74,大女R2績分!$F$3:$I$102,4,FALSE))," ",VLOOKUP($C74,大女R2績分!$F$3:$I$102,4,FALSE))</f>
        <v xml:space="preserve"> </v>
      </c>
      <c r="L74" s="155" t="str">
        <f>IF(ISNA(VLOOKUP($C74,大女R3績分!$D$3:$H$102,5,FALSE))," ",VLOOKUP($C74,大女R3績分!$D$3:$H$102,5,FALSE))</f>
        <v xml:space="preserve"> </v>
      </c>
      <c r="M74" s="155" t="str">
        <f>IF(ISNA(VLOOKUP($C74,大女R4績分!$D$3:$I$102,6,FALSE))," ",VLOOKUP($C74,大女R4績分!$D$3:$I$102,6,FALSE))</f>
        <v xml:space="preserve"> </v>
      </c>
      <c r="N74" s="155">
        <f t="shared" si="2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 t="str">
        <f>IF(ISNA(VLOOKUP($C75,大女R1績分!$F$3:$H$102,3,FALSE))," ",VLOOKUP($C75,大女R1績分!$F$3:$H$102,3,FALSE))</f>
        <v xml:space="preserve"> </v>
      </c>
      <c r="K75" s="155" t="str">
        <f>IF(ISNA(VLOOKUP($C75,大女R2績分!$F$3:$I$102,4,FALSE))," ",VLOOKUP($C75,大女R2績分!$F$3:$I$102,4,FALSE))</f>
        <v xml:space="preserve"> </v>
      </c>
      <c r="L75" s="155" t="str">
        <f>IF(ISNA(VLOOKUP($C75,大女R3績分!$D$3:$H$102,5,FALSE))," ",VLOOKUP($C75,大女R3績分!$D$3:$H$102,5,FALSE))</f>
        <v xml:space="preserve"> </v>
      </c>
      <c r="M75" s="155" t="str">
        <f>IF(ISNA(VLOOKUP($C75,大女R4績分!$D$3:$I$102,6,FALSE))," ",VLOOKUP($C75,大女R4績分!$D$3:$I$102,6,FALSE))</f>
        <v xml:space="preserve"> </v>
      </c>
      <c r="N75" s="155">
        <f t="shared" si="2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 t="str">
        <f>IF(ISNA(VLOOKUP($C76,大女R1績分!$F$3:$H$102,3,FALSE))," ",VLOOKUP($C76,大女R1績分!$F$3:$H$102,3,FALSE))</f>
        <v xml:space="preserve"> </v>
      </c>
      <c r="K76" s="155" t="str">
        <f>IF(ISNA(VLOOKUP($C76,大女R2績分!$F$3:$I$102,4,FALSE))," ",VLOOKUP($C76,大女R2績分!$F$3:$I$102,4,FALSE))</f>
        <v xml:space="preserve"> </v>
      </c>
      <c r="L76" s="155" t="str">
        <f>IF(ISNA(VLOOKUP($C76,大女R3績分!$D$3:$H$102,5,FALSE))," ",VLOOKUP($C76,大女R3績分!$D$3:$H$102,5,FALSE))</f>
        <v xml:space="preserve"> </v>
      </c>
      <c r="M76" s="155" t="str">
        <f>IF(ISNA(VLOOKUP($C76,大女R4績分!$D$3:$I$102,6,FALSE))," ",VLOOKUP($C76,大女R4績分!$D$3:$I$102,6,FALSE))</f>
        <v xml:space="preserve"> </v>
      </c>
      <c r="N76" s="155">
        <f t="shared" si="2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 t="str">
        <f>IF(ISNA(VLOOKUP($C77,大女R1績分!$F$3:$H$102,3,FALSE))," ",VLOOKUP($C77,大女R1績分!$F$3:$H$102,3,FALSE))</f>
        <v xml:space="preserve"> </v>
      </c>
      <c r="K77" s="155" t="str">
        <f>IF(ISNA(VLOOKUP($C77,大女R2績分!$F$3:$I$102,4,FALSE))," ",VLOOKUP($C77,大女R2績分!$F$3:$I$102,4,FALSE))</f>
        <v xml:space="preserve"> </v>
      </c>
      <c r="L77" s="155" t="str">
        <f>IF(ISNA(VLOOKUP($C77,大女R3績分!$D$3:$H$102,5,FALSE))," ",VLOOKUP($C77,大女R3績分!$D$3:$H$102,5,FALSE))</f>
        <v xml:space="preserve"> </v>
      </c>
      <c r="M77" s="155" t="str">
        <f>IF(ISNA(VLOOKUP($C77,大女R4績分!$D$3:$I$102,6,FALSE))," ",VLOOKUP($C77,大女R4績分!$D$3:$I$102,6,FALSE))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IF(ISNA(VLOOKUP($C78,大女R1績分!$F$3:$H$102,3,FALSE))," ",VLOOKUP($C78,大女R1績分!$F$3:$H$102,3,FALSE))</f>
        <v xml:space="preserve"> </v>
      </c>
      <c r="K78" s="155" t="str">
        <f>IF(ISNA(VLOOKUP($C78,大女R2績分!$F$3:$I$102,4,FALSE))," ",VLOOKUP($C78,大女R2績分!$F$3:$I$102,4,FALSE))</f>
        <v xml:space="preserve"> </v>
      </c>
      <c r="L78" s="155" t="str">
        <f>IF(ISNA(VLOOKUP($C78,大女R3績分!$D$3:$H$102,5,FALSE))," ",VLOOKUP($C78,大女R3績分!$D$3:$H$102,5,FALSE))</f>
        <v xml:space="preserve"> </v>
      </c>
      <c r="M78" s="155" t="str">
        <f>IF(ISNA(VLOOKUP($C78,大女R4績分!$D$3:$I$102,6,FALSE))," ",VLOOKUP($C78,大女R4績分!$D$3:$I$102,6,FALSE))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IF(ISNA(VLOOKUP($C79,大女R1績分!$F$3:$H$102,3,FALSE))," ",VLOOKUP($C79,大女R1績分!$F$3:$H$102,3,FALSE))</f>
        <v xml:space="preserve"> </v>
      </c>
      <c r="K79" s="155" t="str">
        <f>IF(ISNA(VLOOKUP($C79,大女R2績分!$F$3:$I$102,4,FALSE))," ",VLOOKUP($C79,大女R2績分!$F$3:$I$102,4,FALSE))</f>
        <v xml:space="preserve"> </v>
      </c>
      <c r="L79" s="155" t="str">
        <f>IF(ISNA(VLOOKUP($C79,大女R3績分!$D$3:$H$102,5,FALSE))," ",VLOOKUP($C79,大女R3績分!$D$3:$H$102,5,FALSE))</f>
        <v xml:space="preserve"> </v>
      </c>
      <c r="M79" s="155" t="str">
        <f>IF(ISNA(VLOOKUP($C79,大女R4績分!$D$3:$I$102,6,FALSE))," ",VLOOKUP($C79,大女R4績分!$D$3:$I$102,6,FALSE))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IF(ISNA(VLOOKUP($C80,大女R1績分!$F$3:$H$102,3,FALSE))," ",VLOOKUP($C80,大女R1績分!$F$3:$H$102,3,FALSE))</f>
        <v xml:space="preserve"> </v>
      </c>
      <c r="K80" s="155" t="str">
        <f>IF(ISNA(VLOOKUP($C80,大女R2績分!$F$3:$I$102,4,FALSE))," ",VLOOKUP($C80,大女R2績分!$F$3:$I$102,4,FALSE))</f>
        <v xml:space="preserve"> </v>
      </c>
      <c r="L80" s="155" t="str">
        <f>IF(ISNA(VLOOKUP($C80,大女R3績分!$D$3:$H$102,5,FALSE))," ",VLOOKUP($C80,大女R3績分!$D$3:$H$102,5,FALSE))</f>
        <v xml:space="preserve"> </v>
      </c>
      <c r="M80" s="155" t="str">
        <f>IF(ISNA(VLOOKUP($C80,大女R4績分!$D$3:$I$102,6,FALSE))," ",VLOOKUP($C80,大女R4績分!$D$3:$I$102,6,FALSE))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IF(ISNA(VLOOKUP($C81,大女R1績分!$F$3:$H$102,3,FALSE))," ",VLOOKUP($C81,大女R1績分!$F$3:$H$102,3,FALSE))</f>
        <v xml:space="preserve"> </v>
      </c>
      <c r="K81" s="155" t="str">
        <f>IF(ISNA(VLOOKUP($C81,大女R2績分!$F$3:$I$102,4,FALSE))," ",VLOOKUP($C81,大女R2績分!$F$3:$I$102,4,FALSE))</f>
        <v xml:space="preserve"> </v>
      </c>
      <c r="L81" s="155" t="str">
        <f>IF(ISNA(VLOOKUP($C81,大女R3績分!$D$3:$H$102,5,FALSE))," ",VLOOKUP($C81,大女R3績分!$D$3:$H$102,5,FALSE))</f>
        <v xml:space="preserve"> </v>
      </c>
      <c r="M81" s="155" t="str">
        <f>IF(ISNA(VLOOKUP($C81,大女R4績分!$D$3:$I$102,6,FALSE))," ",VLOOKUP($C81,大女R4績分!$D$3:$I$102,6,FALSE))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IF(ISNA(VLOOKUP($C82,大女R1績分!$F$3:$H$102,3,FALSE))," ",VLOOKUP($C82,大女R1績分!$F$3:$H$102,3,FALSE))</f>
        <v xml:space="preserve"> </v>
      </c>
      <c r="K82" s="155" t="str">
        <f>IF(ISNA(VLOOKUP($C82,大女R2績分!$F$3:$I$102,4,FALSE))," ",VLOOKUP($C82,大女R2績分!$F$3:$I$102,4,FALSE))</f>
        <v xml:space="preserve"> </v>
      </c>
      <c r="L82" s="155" t="str">
        <f>IF(ISNA(VLOOKUP($C82,大女R3績分!$D$3:$H$102,5,FALSE))," ",VLOOKUP($C82,大女R3績分!$D$3:$H$102,5,FALSE))</f>
        <v xml:space="preserve"> </v>
      </c>
      <c r="M82" s="155" t="str">
        <f>IF(ISNA(VLOOKUP($C82,大女R4績分!$D$3:$I$102,6,FALSE))," ",VLOOKUP($C82,大女R4績分!$D$3:$I$102,6,FALSE))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IF(ISNA(VLOOKUP($C83,大女R1績分!$F$3:$H$102,3,FALSE))," ",VLOOKUP($C83,大女R1績分!$F$3:$H$102,3,FALSE))</f>
        <v xml:space="preserve"> </v>
      </c>
      <c r="K83" s="155" t="str">
        <f>IF(ISNA(VLOOKUP($C83,大女R2績分!$F$3:$I$102,4,FALSE))," ",VLOOKUP($C83,大女R2績分!$F$3:$I$102,4,FALSE))</f>
        <v xml:space="preserve"> </v>
      </c>
      <c r="L83" s="155" t="str">
        <f>IF(ISNA(VLOOKUP($C83,大女R3績分!$D$3:$H$102,5,FALSE))," ",VLOOKUP($C83,大女R3績分!$D$3:$H$102,5,FALSE))</f>
        <v xml:space="preserve"> </v>
      </c>
      <c r="M83" s="155" t="str">
        <f>IF(ISNA(VLOOKUP($C83,大女R4績分!$D$3:$I$102,6,FALSE))," ",VLOOKUP($C83,大女R4績分!$D$3:$I$102,6,FALSE))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IF(ISNA(VLOOKUP($C84,大女R1績分!$F$3:$H$102,3,FALSE))," ",VLOOKUP($C84,大女R1績分!$F$3:$H$102,3,FALSE))</f>
        <v xml:space="preserve"> </v>
      </c>
      <c r="K84" s="155" t="str">
        <f>IF(ISNA(VLOOKUP($C84,大女R2績分!$F$3:$I$102,4,FALSE))," ",VLOOKUP($C84,大女R2績分!$F$3:$I$102,4,FALSE))</f>
        <v xml:space="preserve"> </v>
      </c>
      <c r="L84" s="155" t="str">
        <f>IF(ISNA(VLOOKUP($C84,大女R3績分!$D$3:$H$102,5,FALSE))," ",VLOOKUP($C84,大女R3績分!$D$3:$H$102,5,FALSE))</f>
        <v xml:space="preserve"> </v>
      </c>
      <c r="M84" s="155" t="str">
        <f>IF(ISNA(VLOOKUP($C84,大女R4績分!$D$3:$I$102,6,FALSE))," ",VLOOKUP($C84,大女R4績分!$D$3:$I$102,6,FALSE))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IF(ISNA(VLOOKUP($C85,大女R1績分!$F$3:$H$102,3,FALSE))," ",VLOOKUP($C85,大女R1績分!$F$3:$H$102,3,FALSE))</f>
        <v xml:space="preserve"> </v>
      </c>
      <c r="K85" s="155" t="str">
        <f>IF(ISNA(VLOOKUP($C85,大女R2績分!$F$3:$I$102,4,FALSE))," ",VLOOKUP($C85,大女R2績分!$F$3:$I$102,4,FALSE))</f>
        <v xml:space="preserve"> </v>
      </c>
      <c r="L85" s="155" t="str">
        <f>IF(ISNA(VLOOKUP($C85,大女R3績分!$D$3:$H$102,5,FALSE))," ",VLOOKUP($C85,大女R3績分!$D$3:$H$102,5,FALSE))</f>
        <v xml:space="preserve"> </v>
      </c>
      <c r="M85" s="155" t="str">
        <f>IF(ISNA(VLOOKUP($C85,大女R4績分!$D$3:$I$102,6,FALSE))," ",VLOOKUP($C85,大女R4績分!$D$3:$I$102,6,FALSE))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IF(ISNA(VLOOKUP($C86,大女R1績分!$F$3:$H$102,3,FALSE))," ",VLOOKUP($C86,大女R1績分!$F$3:$H$102,3,FALSE))</f>
        <v xml:space="preserve"> </v>
      </c>
      <c r="K86" s="155" t="str">
        <f>IF(ISNA(VLOOKUP($C86,大女R2績分!$F$3:$I$102,4,FALSE))," ",VLOOKUP($C86,大女R2績分!$F$3:$I$102,4,FALSE))</f>
        <v xml:space="preserve"> </v>
      </c>
      <c r="L86" s="155" t="str">
        <f>IF(ISNA(VLOOKUP($C86,大女R3績分!$D$3:$H$102,5,FALSE))," ",VLOOKUP($C86,大女R3績分!$D$3:$H$102,5,FALSE))</f>
        <v xml:space="preserve"> </v>
      </c>
      <c r="M86" s="155" t="str">
        <f>IF(ISNA(VLOOKUP($C86,大女R4績分!$D$3:$I$102,6,FALSE))," ",VLOOKUP($C86,大女R4績分!$D$3:$I$102,6,FALSE))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IF(ISNA(VLOOKUP($C87,大女R1績分!$F$3:$H$102,3,FALSE))," ",VLOOKUP($C87,大女R1績分!$F$3:$H$102,3,FALSE))</f>
        <v xml:space="preserve"> </v>
      </c>
      <c r="K87" s="155" t="str">
        <f>IF(ISNA(VLOOKUP($C87,大女R2績分!$F$3:$I$102,4,FALSE))," ",VLOOKUP($C87,大女R2績分!$F$3:$I$102,4,FALSE))</f>
        <v xml:space="preserve"> </v>
      </c>
      <c r="L87" s="155" t="str">
        <f>IF(ISNA(VLOOKUP($C87,大女R3績分!$D$3:$H$102,5,FALSE))," ",VLOOKUP($C87,大女R3績分!$D$3:$H$102,5,FALSE))</f>
        <v xml:space="preserve"> </v>
      </c>
      <c r="M87" s="155" t="str">
        <f>IF(ISNA(VLOOKUP($C87,大女R4績分!$D$3:$I$102,6,FALSE))," ",VLOOKUP($C87,大女R4績分!$D$3:$I$102,6,FALSE))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IF(ISNA(VLOOKUP($C88,大女R1績分!$F$3:$H$102,3,FALSE))," ",VLOOKUP($C88,大女R1績分!$F$3:$H$102,3,FALSE))</f>
        <v xml:space="preserve"> </v>
      </c>
      <c r="K88" s="155" t="str">
        <f>IF(ISNA(VLOOKUP($C88,大女R2績分!$F$3:$I$102,4,FALSE))," ",VLOOKUP($C88,大女R2績分!$F$3:$I$102,4,FALSE))</f>
        <v xml:space="preserve"> </v>
      </c>
      <c r="L88" s="155" t="str">
        <f>IF(ISNA(VLOOKUP($C88,大女R3績分!$D$3:$H$102,5,FALSE))," ",VLOOKUP($C88,大女R3績分!$D$3:$H$102,5,FALSE))</f>
        <v xml:space="preserve"> </v>
      </c>
      <c r="M88" s="155" t="str">
        <f>IF(ISNA(VLOOKUP($C88,大女R4績分!$D$3:$I$102,6,FALSE))," ",VLOOKUP($C88,大女R4績分!$D$3:$I$102,6,FALSE))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IF(ISNA(VLOOKUP($C89,大女R1績分!$F$3:$H$102,3,FALSE))," ",VLOOKUP($C89,大女R1績分!$F$3:$H$102,3,FALSE))</f>
        <v xml:space="preserve"> </v>
      </c>
      <c r="K89" s="155" t="str">
        <f>IF(ISNA(VLOOKUP($C89,大女R2績分!$F$3:$I$102,4,FALSE))," ",VLOOKUP($C89,大女R2績分!$F$3:$I$102,4,FALSE))</f>
        <v xml:space="preserve"> </v>
      </c>
      <c r="L89" s="155" t="str">
        <f>IF(ISNA(VLOOKUP($C89,大女R3績分!$D$3:$H$102,5,FALSE))," ",VLOOKUP($C89,大女R3績分!$D$3:$H$102,5,FALSE))</f>
        <v xml:space="preserve"> </v>
      </c>
      <c r="M89" s="155" t="str">
        <f>IF(ISNA(VLOOKUP($C89,大女R4績分!$D$3:$I$102,6,FALSE))," ",VLOOKUP($C89,大女R4績分!$D$3:$I$102,6,FALSE))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IF(ISNA(VLOOKUP($C90,大女R1績分!$F$3:$H$102,3,FALSE))," ",VLOOKUP($C90,大女R1績分!$F$3:$H$102,3,FALSE))</f>
        <v xml:space="preserve"> </v>
      </c>
      <c r="K90" s="155" t="str">
        <f>IF(ISNA(VLOOKUP($C90,大女R2績分!$F$3:$I$102,4,FALSE))," ",VLOOKUP($C90,大女R2績分!$F$3:$I$102,4,FALSE))</f>
        <v xml:space="preserve"> </v>
      </c>
      <c r="L90" s="155" t="str">
        <f>IF(ISNA(VLOOKUP($C90,大女R3績分!$D$3:$H$102,5,FALSE))," ",VLOOKUP($C90,大女R3績分!$D$3:$H$102,5,FALSE))</f>
        <v xml:space="preserve"> </v>
      </c>
      <c r="M90" s="155" t="str">
        <f>IF(ISNA(VLOOKUP($C90,大女R4績分!$D$3:$I$102,6,FALSE))," ",VLOOKUP($C90,大女R4績分!$D$3:$I$102,6,FALSE))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IF(ISNA(VLOOKUP($C91,大女R1績分!$F$3:$H$102,3,FALSE))," ",VLOOKUP($C91,大女R1績分!$F$3:$H$102,3,FALSE))</f>
        <v xml:space="preserve"> </v>
      </c>
      <c r="K91" s="155" t="str">
        <f>IF(ISNA(VLOOKUP($C91,大女R2績分!$F$3:$I$102,4,FALSE))," ",VLOOKUP($C91,大女R2績分!$F$3:$I$102,4,FALSE))</f>
        <v xml:space="preserve"> </v>
      </c>
      <c r="L91" s="155" t="str">
        <f>IF(ISNA(VLOOKUP($C91,大女R3績分!$D$3:$H$102,5,FALSE))," ",VLOOKUP($C91,大女R3績分!$D$3:$H$102,5,FALSE))</f>
        <v xml:space="preserve"> </v>
      </c>
      <c r="M91" s="155" t="str">
        <f>IF(ISNA(VLOOKUP($C91,大女R4績分!$D$3:$I$102,6,FALSE))," ",VLOOKUP($C91,大女R4績分!$D$3:$I$102,6,FALSE))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IF(ISNA(VLOOKUP($C92,大女R1績分!$F$3:$H$102,3,FALSE))," ",VLOOKUP($C92,大女R1績分!$F$3:$H$102,3,FALSE))</f>
        <v xml:space="preserve"> </v>
      </c>
      <c r="K92" s="155" t="str">
        <f>IF(ISNA(VLOOKUP($C92,大女R2績分!$F$3:$I$102,4,FALSE))," ",VLOOKUP($C92,大女R2績分!$F$3:$I$102,4,FALSE))</f>
        <v xml:space="preserve"> </v>
      </c>
      <c r="L92" s="155" t="str">
        <f>IF(ISNA(VLOOKUP($C92,大女R3績分!$D$3:$H$102,5,FALSE))," ",VLOOKUP($C92,大女R3績分!$D$3:$H$102,5,FALSE))</f>
        <v xml:space="preserve"> </v>
      </c>
      <c r="M92" s="155" t="str">
        <f>IF(ISNA(VLOOKUP($C92,大女R4績分!$D$3:$I$102,6,FALSE))," ",VLOOKUP($C92,大女R4績分!$D$3:$I$102,6,FALSE))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IF(ISNA(VLOOKUP($C93,大女R1績分!$F$3:$H$102,3,FALSE))," ",VLOOKUP($C93,大女R1績分!$F$3:$H$102,3,FALSE))</f>
        <v xml:space="preserve"> </v>
      </c>
      <c r="K93" s="155" t="str">
        <f>IF(ISNA(VLOOKUP($C93,大女R2績分!$F$3:$I$102,4,FALSE))," ",VLOOKUP($C93,大女R2績分!$F$3:$I$102,4,FALSE))</f>
        <v xml:space="preserve"> </v>
      </c>
      <c r="L93" s="155" t="str">
        <f>IF(ISNA(VLOOKUP($C93,大女R3績分!$D$3:$H$102,5,FALSE))," ",VLOOKUP($C93,大女R3績分!$D$3:$H$102,5,FALSE))</f>
        <v xml:space="preserve"> </v>
      </c>
      <c r="M93" s="155" t="str">
        <f>IF(ISNA(VLOOKUP($C93,大女R4績分!$D$3:$I$102,6,FALSE))," ",VLOOKUP($C93,大女R4績分!$D$3:$I$102,6,FALSE))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IF(ISNA(VLOOKUP($C94,大女R1績分!$F$3:$H$102,3,FALSE))," ",VLOOKUP($C94,大女R1績分!$F$3:$H$102,3,FALSE))</f>
        <v xml:space="preserve"> </v>
      </c>
      <c r="K94" s="155" t="str">
        <f>IF(ISNA(VLOOKUP($C94,大女R2績分!$F$3:$I$102,4,FALSE))," ",VLOOKUP($C94,大女R2績分!$F$3:$I$102,4,FALSE))</f>
        <v xml:space="preserve"> </v>
      </c>
      <c r="L94" s="155" t="str">
        <f>IF(ISNA(VLOOKUP($C94,大女R3績分!$D$3:$H$102,5,FALSE))," ",VLOOKUP($C94,大女R3績分!$D$3:$H$102,5,FALSE))</f>
        <v xml:space="preserve"> </v>
      </c>
      <c r="M94" s="155" t="str">
        <f>IF(ISNA(VLOOKUP($C94,大女R4績分!$D$3:$I$102,6,FALSE))," ",VLOOKUP($C94,大女R4績分!$D$3:$I$102,6,FALSE))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IF(ISNA(VLOOKUP($C95,大女R1績分!$F$3:$H$102,3,FALSE))," ",VLOOKUP($C95,大女R1績分!$F$3:$H$102,3,FALSE))</f>
        <v xml:space="preserve"> </v>
      </c>
      <c r="K95" s="155" t="str">
        <f>IF(ISNA(VLOOKUP($C95,大女R2績分!$F$3:$I$102,4,FALSE))," ",VLOOKUP($C95,大女R2績分!$F$3:$I$102,4,FALSE))</f>
        <v xml:space="preserve"> </v>
      </c>
      <c r="L95" s="155" t="str">
        <f>IF(ISNA(VLOOKUP($C95,大女R3績分!$D$3:$H$102,5,FALSE))," ",VLOOKUP($C95,大女R3績分!$D$3:$H$102,5,FALSE))</f>
        <v xml:space="preserve"> </v>
      </c>
      <c r="M95" s="155" t="str">
        <f>IF(ISNA(VLOOKUP($C95,大女R4績分!$D$3:$I$102,6,FALSE))," ",VLOOKUP($C95,大女R4績分!$D$3:$I$102,6,FALSE))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IF(ISNA(VLOOKUP($C96,大女R1績分!$F$3:$H$102,3,FALSE))," ",VLOOKUP($C96,大女R1績分!$F$3:$H$102,3,FALSE))</f>
        <v xml:space="preserve"> </v>
      </c>
      <c r="K96" s="155" t="str">
        <f>IF(ISNA(VLOOKUP($C96,大女R2績分!$F$3:$I$102,4,FALSE))," ",VLOOKUP($C96,大女R2績分!$F$3:$I$102,4,FALSE))</f>
        <v xml:space="preserve"> </v>
      </c>
      <c r="L96" s="155" t="str">
        <f>IF(ISNA(VLOOKUP($C96,大女R3績分!$D$3:$H$102,5,FALSE))," ",VLOOKUP($C96,大女R3績分!$D$3:$H$102,5,FALSE))</f>
        <v xml:space="preserve"> </v>
      </c>
      <c r="M96" s="155" t="str">
        <f>IF(ISNA(VLOOKUP($C96,大女R4績分!$D$3:$I$102,6,FALSE))," ",VLOOKUP($C96,大女R4績分!$D$3:$I$102,6,FALSE))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IF(ISNA(VLOOKUP($C97,大女R1績分!$F$3:$H$102,3,FALSE))," ",VLOOKUP($C97,大女R1績分!$F$3:$H$102,3,FALSE))</f>
        <v xml:space="preserve"> </v>
      </c>
      <c r="K97" s="155" t="str">
        <f>IF(ISNA(VLOOKUP($C97,大女R2績分!$F$3:$I$102,4,FALSE))," ",VLOOKUP($C97,大女R2績分!$F$3:$I$102,4,FALSE))</f>
        <v xml:space="preserve"> </v>
      </c>
      <c r="L97" s="155" t="str">
        <f>IF(ISNA(VLOOKUP($C97,大女R3績分!$D$3:$H$102,5,FALSE))," ",VLOOKUP($C97,大女R3績分!$D$3:$H$102,5,FALSE))</f>
        <v xml:space="preserve"> </v>
      </c>
      <c r="M97" s="155" t="str">
        <f>IF(ISNA(VLOOKUP($C97,大女R4績分!$D$3:$I$102,6,FALSE))," ",VLOOKUP($C97,大女R4績分!$D$3:$I$102,6,FALSE))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IF(ISNA(VLOOKUP($C98,大女R1績分!$F$3:$H$102,3,FALSE))," ",VLOOKUP($C98,大女R1績分!$F$3:$H$102,3,FALSE))</f>
        <v xml:space="preserve"> </v>
      </c>
      <c r="K98" s="155" t="str">
        <f>IF(ISNA(VLOOKUP($C98,大女R2績分!$F$3:$I$102,4,FALSE))," ",VLOOKUP($C98,大女R2績分!$F$3:$I$102,4,FALSE))</f>
        <v xml:space="preserve"> </v>
      </c>
      <c r="L98" s="155" t="str">
        <f>IF(ISNA(VLOOKUP($C98,大女R3績分!$D$3:$H$102,5,FALSE))," ",VLOOKUP($C98,大女R3績分!$D$3:$H$102,5,FALSE))</f>
        <v xml:space="preserve"> </v>
      </c>
      <c r="M98" s="155" t="str">
        <f>IF(ISNA(VLOOKUP($C98,大女R4績分!$D$3:$I$102,6,FALSE))," ",VLOOKUP($C98,大女R4績分!$D$3:$I$102,6,FALSE))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IF(ISNA(VLOOKUP($C99,大女R1績分!$F$3:$H$102,3,FALSE))," ",VLOOKUP($C99,大女R1績分!$F$3:$H$102,3,FALSE))</f>
        <v xml:space="preserve"> </v>
      </c>
      <c r="K99" s="155" t="str">
        <f>IF(ISNA(VLOOKUP($C99,大女R2績分!$F$3:$I$102,4,FALSE))," ",VLOOKUP($C99,大女R2績分!$F$3:$I$102,4,FALSE))</f>
        <v xml:space="preserve"> </v>
      </c>
      <c r="L99" s="155" t="str">
        <f>IF(ISNA(VLOOKUP($C99,大女R3績分!$D$3:$H$102,5,FALSE))," ",VLOOKUP($C99,大女R3績分!$D$3:$H$102,5,FALSE))</f>
        <v xml:space="preserve"> </v>
      </c>
      <c r="M99" s="155" t="str">
        <f>IF(ISNA(VLOOKUP($C99,大女R4績分!$D$3:$I$102,6,FALSE))," ",VLOOKUP($C99,大女R4績分!$D$3:$I$102,6,FALSE))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IF(ISNA(VLOOKUP($C100,大女R1績分!$F$3:$H$102,3,FALSE))," ",VLOOKUP($C100,大女R1績分!$F$3:$H$102,3,FALSE))</f>
        <v xml:space="preserve"> </v>
      </c>
      <c r="K100" s="155" t="str">
        <f>IF(ISNA(VLOOKUP($C100,大女R2績分!$F$3:$I$102,4,FALSE))," ",VLOOKUP($C100,大女R2績分!$F$3:$I$102,4,FALSE))</f>
        <v xml:space="preserve"> </v>
      </c>
      <c r="L100" s="155" t="str">
        <f>IF(ISNA(VLOOKUP($C100,大女R3績分!$D$3:$H$102,5,FALSE))," ",VLOOKUP($C100,大女R3績分!$D$3:$H$102,5,FALSE))</f>
        <v xml:space="preserve"> </v>
      </c>
      <c r="M100" s="155" t="str">
        <f>IF(ISNA(VLOOKUP($C100,大女R4績分!$D$3:$I$102,6,FALSE))," ",VLOOKUP($C100,大女R4績分!$D$3:$I$102,6,FALSE))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IF(ISNA(VLOOKUP($C101,大女R1績分!$F$3:$H$102,3,FALSE))," ",VLOOKUP($C101,大女R1績分!$F$3:$H$102,3,FALSE))</f>
        <v xml:space="preserve"> </v>
      </c>
      <c r="K101" s="155" t="str">
        <f>IF(ISNA(VLOOKUP($C101,大女R2績分!$F$3:$I$102,4,FALSE))," ",VLOOKUP($C101,大女R2績分!$F$3:$I$102,4,FALSE))</f>
        <v xml:space="preserve"> </v>
      </c>
      <c r="L101" s="155" t="str">
        <f>IF(ISNA(VLOOKUP($C101,大女R3績分!$D$3:$H$102,5,FALSE))," ",VLOOKUP($C101,大女R3績分!$D$3:$H$102,5,FALSE))</f>
        <v xml:space="preserve"> </v>
      </c>
      <c r="M101" s="155" t="str">
        <f>IF(ISNA(VLOOKUP($C101,大女R4績分!$D$3:$I$102,6,FALSE))," ",VLOOKUP($C101,大女R4績分!$D$3:$I$102,6,FALSE))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IF(ISNA(VLOOKUP($C102,大女R1績分!$F$3:$H$102,3,FALSE))," ",VLOOKUP($C102,大女R1績分!$F$3:$H$102,3,FALSE))</f>
        <v xml:space="preserve"> </v>
      </c>
      <c r="K102" s="155" t="str">
        <f>IF(ISNA(VLOOKUP($C102,大女R2績分!$F$3:$I$102,4,FALSE))," ",VLOOKUP($C102,大女R2績分!$F$3:$I$102,4,FALSE))</f>
        <v xml:space="preserve"> </v>
      </c>
      <c r="L102" s="155" t="str">
        <f>IF(ISNA(VLOOKUP($C102,大女R3績分!$D$3:$H$102,5,FALSE))," ",VLOOKUP($C102,大女R3績分!$D$3:$H$102,5,FALSE))</f>
        <v xml:space="preserve"> </v>
      </c>
      <c r="M102" s="155" t="str">
        <f>IF(ISNA(VLOOKUP($C102,大女R4績分!$D$3:$I$102,6,FALSE))," ",VLOOKUP($C102,大女R4績分!$D$3:$I$102,6,FALSE))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239" priority="6">
      <formula>AND(XEG2=0,XEH2&lt;&gt;"")</formula>
    </cfRule>
  </conditionalFormatting>
  <conditionalFormatting sqref="A2:A71">
    <cfRule type="expression" dxfId="238" priority="5">
      <formula>AND(XEG2=0,XEH2&lt;&gt;"")</formula>
    </cfRule>
  </conditionalFormatting>
  <conditionalFormatting sqref="D2:G71">
    <cfRule type="cellIs" dxfId="237" priority="3" operator="lessThan">
      <formula>#REF!</formula>
    </cfRule>
    <cfRule type="cellIs" dxfId="236" priority="4" operator="equal">
      <formula>#REF!</formula>
    </cfRule>
  </conditionalFormatting>
  <conditionalFormatting sqref="H2:H71">
    <cfRule type="cellIs" dxfId="235" priority="1" operator="lessThan">
      <formula>#REF!*COUNTIF(D2:G2,"&gt;0")</formula>
    </cfRule>
    <cfRule type="cellIs" dxfId="23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2"/>
  <sheetViews>
    <sheetView topLeftCell="A31" workbookViewId="0">
      <selection activeCell="E45" sqref="E45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>
        <v>1</v>
      </c>
      <c r="B2" s="151" t="s">
        <v>127</v>
      </c>
      <c r="C2" s="151" t="s">
        <v>358</v>
      </c>
      <c r="D2" s="151">
        <v>77</v>
      </c>
      <c r="E2" s="151">
        <v>73</v>
      </c>
      <c r="F2" s="151">
        <v>73</v>
      </c>
      <c r="G2" s="151">
        <v>73</v>
      </c>
      <c r="H2" s="151">
        <v>296</v>
      </c>
      <c r="I2" s="151"/>
      <c r="J2" s="157">
        <v>12.572960095294818</v>
      </c>
      <c r="K2" s="157">
        <v>14.976338729763398</v>
      </c>
      <c r="L2" s="157">
        <v>15.562739726027388</v>
      </c>
      <c r="M2" s="157">
        <v>15.286575342465753</v>
      </c>
      <c r="N2" s="157">
        <v>58.398613893551357</v>
      </c>
    </row>
    <row r="3" spans="1:14">
      <c r="A3" s="151">
        <v>2</v>
      </c>
      <c r="B3" s="151" t="s">
        <v>127</v>
      </c>
      <c r="C3" s="151" t="s">
        <v>136</v>
      </c>
      <c r="D3" s="151">
        <v>76</v>
      </c>
      <c r="E3" s="151">
        <v>75</v>
      </c>
      <c r="F3" s="151">
        <v>72</v>
      </c>
      <c r="G3" s="151">
        <v>77</v>
      </c>
      <c r="H3" s="151">
        <v>300</v>
      </c>
      <c r="I3" s="151"/>
      <c r="J3" s="157">
        <v>13.559261465157832</v>
      </c>
      <c r="K3" s="157">
        <v>13.00373599003737</v>
      </c>
      <c r="L3" s="157">
        <v>16.549041095890402</v>
      </c>
      <c r="M3" s="157">
        <v>11.341369863013696</v>
      </c>
      <c r="N3" s="157">
        <v>54.4534084140993</v>
      </c>
    </row>
    <row r="4" spans="1:14">
      <c r="A4" s="151">
        <v>3</v>
      </c>
      <c r="B4" s="151" t="s">
        <v>127</v>
      </c>
      <c r="C4" s="151" t="s">
        <v>144</v>
      </c>
      <c r="D4" s="151">
        <v>80</v>
      </c>
      <c r="E4" s="151">
        <v>73</v>
      </c>
      <c r="F4" s="151">
        <v>73</v>
      </c>
      <c r="G4" s="151">
        <v>75</v>
      </c>
      <c r="H4" s="151">
        <v>301</v>
      </c>
      <c r="I4" s="151"/>
      <c r="J4" s="157">
        <v>9.6140559857057752</v>
      </c>
      <c r="K4" s="157">
        <v>14.976338729763398</v>
      </c>
      <c r="L4" s="157">
        <v>15.562739726027388</v>
      </c>
      <c r="M4" s="157">
        <v>13.313972602739724</v>
      </c>
      <c r="N4" s="157">
        <v>53.467107044236286</v>
      </c>
    </row>
    <row r="5" spans="1:14">
      <c r="A5" s="151">
        <v>4</v>
      </c>
      <c r="B5" s="151" t="s">
        <v>127</v>
      </c>
      <c r="C5" s="151" t="s">
        <v>134</v>
      </c>
      <c r="D5" s="151">
        <v>80</v>
      </c>
      <c r="E5" s="151">
        <v>78</v>
      </c>
      <c r="F5" s="151">
        <v>73</v>
      </c>
      <c r="G5" s="151">
        <v>72</v>
      </c>
      <c r="H5" s="151">
        <v>303</v>
      </c>
      <c r="I5" s="151"/>
      <c r="J5" s="157">
        <v>9.6140559857057752</v>
      </c>
      <c r="K5" s="157">
        <v>10.044831880448328</v>
      </c>
      <c r="L5" s="157">
        <v>15.562739726027388</v>
      </c>
      <c r="M5" s="157">
        <v>16.272876712328767</v>
      </c>
      <c r="N5" s="157">
        <v>51.494504304510258</v>
      </c>
    </row>
    <row r="6" spans="1:14">
      <c r="A6" s="151">
        <v>5</v>
      </c>
      <c r="B6" s="151" t="s">
        <v>114</v>
      </c>
      <c r="C6" s="151" t="s">
        <v>115</v>
      </c>
      <c r="D6" s="151">
        <v>79</v>
      </c>
      <c r="E6" s="151">
        <v>77</v>
      </c>
      <c r="F6" s="151">
        <v>73</v>
      </c>
      <c r="G6" s="151">
        <v>78</v>
      </c>
      <c r="H6" s="151">
        <v>307</v>
      </c>
      <c r="I6" s="151"/>
      <c r="J6" s="157">
        <v>10.600357355568789</v>
      </c>
      <c r="K6" s="157">
        <v>11.031133250311342</v>
      </c>
      <c r="L6" s="157">
        <v>15.562739726027388</v>
      </c>
      <c r="M6" s="157">
        <v>10.355068493150682</v>
      </c>
      <c r="N6" s="157">
        <v>47.549298825058202</v>
      </c>
    </row>
    <row r="7" spans="1:14">
      <c r="A7" s="151">
        <v>6</v>
      </c>
      <c r="B7" s="151" t="s">
        <v>127</v>
      </c>
      <c r="C7" s="151" t="s">
        <v>359</v>
      </c>
      <c r="D7" s="151">
        <v>76</v>
      </c>
      <c r="E7" s="151">
        <v>76</v>
      </c>
      <c r="F7" s="151">
        <v>74</v>
      </c>
      <c r="G7" s="151">
        <v>81</v>
      </c>
      <c r="H7" s="151">
        <v>307</v>
      </c>
      <c r="I7" s="151"/>
      <c r="J7" s="157">
        <v>13.559261465157832</v>
      </c>
      <c r="K7" s="157">
        <v>12.017434620174356</v>
      </c>
      <c r="L7" s="157">
        <v>14.576438356164374</v>
      </c>
      <c r="M7" s="157">
        <v>7.39616438356164</v>
      </c>
      <c r="N7" s="157">
        <v>47.549298825058202</v>
      </c>
    </row>
    <row r="8" spans="1:14">
      <c r="A8" s="151">
        <v>7</v>
      </c>
      <c r="B8" s="151" t="s">
        <v>148</v>
      </c>
      <c r="C8" s="151" t="s">
        <v>156</v>
      </c>
      <c r="D8" s="151">
        <v>81</v>
      </c>
      <c r="E8" s="151">
        <v>75</v>
      </c>
      <c r="F8" s="151">
        <v>75</v>
      </c>
      <c r="G8" s="151">
        <v>77</v>
      </c>
      <c r="H8" s="151">
        <v>308</v>
      </c>
      <c r="I8" s="151"/>
      <c r="J8" s="157">
        <v>8.6277546158427612</v>
      </c>
      <c r="K8" s="157">
        <v>13.00373599003737</v>
      </c>
      <c r="L8" s="157">
        <v>13.59013698630136</v>
      </c>
      <c r="M8" s="157">
        <v>11.341369863013696</v>
      </c>
      <c r="N8" s="157">
        <v>46.562997455195188</v>
      </c>
    </row>
    <row r="9" spans="1:14">
      <c r="A9" s="151">
        <v>8</v>
      </c>
      <c r="B9" s="151" t="s">
        <v>114</v>
      </c>
      <c r="C9" s="151" t="s">
        <v>132</v>
      </c>
      <c r="D9" s="151">
        <v>83</v>
      </c>
      <c r="E9" s="151">
        <v>76</v>
      </c>
      <c r="F9" s="151">
        <v>79</v>
      </c>
      <c r="G9" s="151">
        <v>71</v>
      </c>
      <c r="H9" s="151">
        <v>309</v>
      </c>
      <c r="I9" s="151"/>
      <c r="J9" s="157">
        <v>6.655151876116733</v>
      </c>
      <c r="K9" s="157">
        <v>12.017434620174356</v>
      </c>
      <c r="L9" s="157">
        <v>9.6449315068493036</v>
      </c>
      <c r="M9" s="157">
        <v>17.259178082191781</v>
      </c>
      <c r="N9" s="157">
        <v>45.576696085332173</v>
      </c>
    </row>
    <row r="10" spans="1:14">
      <c r="A10" s="151">
        <v>9</v>
      </c>
      <c r="B10" s="151" t="s">
        <v>127</v>
      </c>
      <c r="C10" s="151" t="s">
        <v>360</v>
      </c>
      <c r="D10" s="151">
        <v>74</v>
      </c>
      <c r="E10" s="151">
        <v>80</v>
      </c>
      <c r="F10" s="151">
        <v>77</v>
      </c>
      <c r="G10" s="151">
        <v>78</v>
      </c>
      <c r="H10" s="151">
        <v>309</v>
      </c>
      <c r="I10" s="151"/>
      <c r="J10" s="157">
        <v>15.53186420488386</v>
      </c>
      <c r="K10" s="157">
        <v>8.0722291407222997</v>
      </c>
      <c r="L10" s="157">
        <v>11.617534246575332</v>
      </c>
      <c r="M10" s="157">
        <v>10.355068493150682</v>
      </c>
      <c r="N10" s="157">
        <v>45.576696085332173</v>
      </c>
    </row>
    <row r="11" spans="1:14">
      <c r="A11" s="151">
        <v>10</v>
      </c>
      <c r="B11" s="151" t="s">
        <v>127</v>
      </c>
      <c r="C11" s="151" t="s">
        <v>137</v>
      </c>
      <c r="D11" s="151">
        <v>77</v>
      </c>
      <c r="E11" s="151">
        <v>82</v>
      </c>
      <c r="F11" s="151">
        <v>74</v>
      </c>
      <c r="G11" s="151">
        <v>78</v>
      </c>
      <c r="H11" s="151">
        <v>311</v>
      </c>
      <c r="I11" s="151"/>
      <c r="J11" s="157">
        <v>12.572960095294818</v>
      </c>
      <c r="K11" s="157">
        <v>6.0996264009962715</v>
      </c>
      <c r="L11" s="157">
        <v>14.576438356164374</v>
      </c>
      <c r="M11" s="157">
        <v>10.355068493150682</v>
      </c>
      <c r="N11" s="157">
        <v>43.604093345606145</v>
      </c>
    </row>
    <row r="12" spans="1:14">
      <c r="A12" s="151">
        <v>11</v>
      </c>
      <c r="B12" s="151" t="s">
        <v>114</v>
      </c>
      <c r="C12" s="151" t="s">
        <v>128</v>
      </c>
      <c r="D12" s="151">
        <v>78</v>
      </c>
      <c r="E12" s="151">
        <v>82</v>
      </c>
      <c r="F12" s="151">
        <v>76</v>
      </c>
      <c r="G12" s="151">
        <v>77</v>
      </c>
      <c r="H12" s="151">
        <v>313</v>
      </c>
      <c r="I12" s="151"/>
      <c r="J12" s="157">
        <v>11.586658725431803</v>
      </c>
      <c r="K12" s="157">
        <v>6.0996264009962715</v>
      </c>
      <c r="L12" s="157">
        <v>12.603835616438346</v>
      </c>
      <c r="M12" s="157">
        <v>11.341369863013696</v>
      </c>
      <c r="N12" s="157">
        <v>41.631490605880117</v>
      </c>
    </row>
    <row r="13" spans="1:14">
      <c r="A13" s="151">
        <v>12</v>
      </c>
      <c r="B13" s="151" t="s">
        <v>148</v>
      </c>
      <c r="C13" s="151" t="s">
        <v>153</v>
      </c>
      <c r="D13" s="151">
        <v>76</v>
      </c>
      <c r="E13" s="151">
        <v>77</v>
      </c>
      <c r="F13" s="151">
        <v>80</v>
      </c>
      <c r="G13" s="151">
        <v>82</v>
      </c>
      <c r="H13" s="151">
        <v>315</v>
      </c>
      <c r="I13" s="151"/>
      <c r="J13" s="157">
        <v>13.559261465157832</v>
      </c>
      <c r="K13" s="157">
        <v>11.031133250311342</v>
      </c>
      <c r="L13" s="157">
        <v>8.6586301369862895</v>
      </c>
      <c r="M13" s="157">
        <v>6.4098630136986259</v>
      </c>
      <c r="N13" s="157">
        <v>39.658887866154089</v>
      </c>
    </row>
    <row r="14" spans="1:14">
      <c r="A14" s="151">
        <v>13</v>
      </c>
      <c r="B14" s="151" t="s">
        <v>127</v>
      </c>
      <c r="C14" s="151" t="s">
        <v>362</v>
      </c>
      <c r="D14" s="151">
        <v>83</v>
      </c>
      <c r="E14" s="151">
        <v>78</v>
      </c>
      <c r="F14" s="151">
        <v>80</v>
      </c>
      <c r="G14" s="151">
        <v>77</v>
      </c>
      <c r="H14" s="151">
        <v>318</v>
      </c>
      <c r="I14" s="151"/>
      <c r="J14" s="157">
        <v>6.655151876116733</v>
      </c>
      <c r="K14" s="157">
        <v>10.044831880448328</v>
      </c>
      <c r="L14" s="157">
        <v>8.6586301369862895</v>
      </c>
      <c r="M14" s="157">
        <v>11.341369863013696</v>
      </c>
      <c r="N14" s="157">
        <v>36.699983756565047</v>
      </c>
    </row>
    <row r="15" spans="1:14">
      <c r="A15" s="151">
        <v>14</v>
      </c>
      <c r="B15" s="151" t="s">
        <v>114</v>
      </c>
      <c r="C15" s="151" t="s">
        <v>118</v>
      </c>
      <c r="D15" s="151">
        <v>82</v>
      </c>
      <c r="E15" s="151">
        <v>83</v>
      </c>
      <c r="F15" s="151">
        <v>73</v>
      </c>
      <c r="G15" s="151">
        <v>80</v>
      </c>
      <c r="H15" s="151">
        <v>318</v>
      </c>
      <c r="I15" s="151"/>
      <c r="J15" s="157">
        <v>7.6414532459797471</v>
      </c>
      <c r="K15" s="157">
        <v>5.1133250311332574</v>
      </c>
      <c r="L15" s="157">
        <v>15.562739726027388</v>
      </c>
      <c r="M15" s="157">
        <v>8.3824657534246541</v>
      </c>
      <c r="N15" s="157">
        <v>36.699983756565047</v>
      </c>
    </row>
    <row r="16" spans="1:14">
      <c r="A16" s="151">
        <v>15</v>
      </c>
      <c r="B16" s="151" t="s">
        <v>148</v>
      </c>
      <c r="C16" s="151" t="s">
        <v>166</v>
      </c>
      <c r="D16" s="151">
        <v>82</v>
      </c>
      <c r="E16" s="151">
        <v>79</v>
      </c>
      <c r="F16" s="151">
        <v>82</v>
      </c>
      <c r="G16" s="151">
        <v>78</v>
      </c>
      <c r="H16" s="151">
        <v>321</v>
      </c>
      <c r="I16" s="151"/>
      <c r="J16" s="157">
        <v>7.6414532459797471</v>
      </c>
      <c r="K16" s="157">
        <v>9.0585305105853138</v>
      </c>
      <c r="L16" s="157">
        <v>6.6860273972602613</v>
      </c>
      <c r="M16" s="157">
        <v>10.355068493150682</v>
      </c>
      <c r="N16" s="157">
        <v>33.741079646976004</v>
      </c>
    </row>
    <row r="17" spans="1:14">
      <c r="A17" s="151">
        <v>16</v>
      </c>
      <c r="B17" s="151" t="s">
        <v>127</v>
      </c>
      <c r="C17" s="151" t="s">
        <v>361</v>
      </c>
      <c r="D17" s="151">
        <v>81</v>
      </c>
      <c r="E17" s="151">
        <v>76</v>
      </c>
      <c r="F17" s="151">
        <v>81</v>
      </c>
      <c r="G17" s="151">
        <v>83</v>
      </c>
      <c r="H17" s="151">
        <v>321</v>
      </c>
      <c r="I17" s="151"/>
      <c r="J17" s="157">
        <v>8.6277546158427612</v>
      </c>
      <c r="K17" s="157">
        <v>12.017434620174356</v>
      </c>
      <c r="L17" s="157">
        <v>7.6723287671232754</v>
      </c>
      <c r="M17" s="157">
        <v>5.4235616438356118</v>
      </c>
      <c r="N17" s="157">
        <v>33.741079646976004</v>
      </c>
    </row>
    <row r="18" spans="1:14">
      <c r="A18" s="151">
        <v>17</v>
      </c>
      <c r="B18" s="151" t="s">
        <v>148</v>
      </c>
      <c r="C18" s="151" t="s">
        <v>155</v>
      </c>
      <c r="D18" s="151">
        <v>83</v>
      </c>
      <c r="E18" s="151">
        <v>80</v>
      </c>
      <c r="F18" s="151">
        <v>84</v>
      </c>
      <c r="G18" s="151">
        <v>75</v>
      </c>
      <c r="H18" s="151">
        <v>322</v>
      </c>
      <c r="I18" s="151"/>
      <c r="J18" s="157">
        <v>6.655151876116733</v>
      </c>
      <c r="K18" s="157">
        <v>8.0722291407222997</v>
      </c>
      <c r="L18" s="157">
        <v>4.7134246575342473</v>
      </c>
      <c r="M18" s="157">
        <v>13.313972602739724</v>
      </c>
      <c r="N18" s="157">
        <v>32.754778277113004</v>
      </c>
    </row>
    <row r="19" spans="1:14">
      <c r="A19" s="151">
        <v>18</v>
      </c>
      <c r="B19" s="151" t="s">
        <v>127</v>
      </c>
      <c r="C19" s="151" t="s">
        <v>141</v>
      </c>
      <c r="D19" s="151">
        <v>79</v>
      </c>
      <c r="E19" s="151">
        <v>80</v>
      </c>
      <c r="F19" s="151">
        <v>84</v>
      </c>
      <c r="G19" s="151">
        <v>79</v>
      </c>
      <c r="H19" s="151">
        <v>322</v>
      </c>
      <c r="I19" s="151"/>
      <c r="J19" s="157">
        <v>10.600357355568789</v>
      </c>
      <c r="K19" s="157">
        <v>8.0722291407222997</v>
      </c>
      <c r="L19" s="157">
        <v>4.7134246575342473</v>
      </c>
      <c r="M19" s="157">
        <v>9.3687671232876681</v>
      </c>
      <c r="N19" s="157">
        <v>32.754778277113004</v>
      </c>
    </row>
    <row r="20" spans="1:14">
      <c r="A20" s="151">
        <v>19</v>
      </c>
      <c r="B20" s="151" t="s">
        <v>148</v>
      </c>
      <c r="C20" s="151" t="s">
        <v>366</v>
      </c>
      <c r="D20" s="151">
        <v>82</v>
      </c>
      <c r="E20" s="151">
        <v>83</v>
      </c>
      <c r="F20" s="151">
        <v>80</v>
      </c>
      <c r="G20" s="151">
        <v>78</v>
      </c>
      <c r="H20" s="151">
        <v>323</v>
      </c>
      <c r="I20" s="151"/>
      <c r="J20" s="157">
        <v>7.6414532459797471</v>
      </c>
      <c r="K20" s="157">
        <v>5.1133250311332574</v>
      </c>
      <c r="L20" s="157">
        <v>8.6586301369862895</v>
      </c>
      <c r="M20" s="157">
        <v>10.355068493150682</v>
      </c>
      <c r="N20" s="157">
        <v>31.768476907249976</v>
      </c>
    </row>
    <row r="21" spans="1:14">
      <c r="A21" s="151">
        <v>20</v>
      </c>
      <c r="B21" s="151" t="s">
        <v>148</v>
      </c>
      <c r="C21" s="151" t="s">
        <v>159</v>
      </c>
      <c r="D21" s="151">
        <v>81</v>
      </c>
      <c r="E21" s="151">
        <v>80</v>
      </c>
      <c r="F21" s="151">
        <v>82</v>
      </c>
      <c r="G21" s="151">
        <v>80</v>
      </c>
      <c r="H21" s="151">
        <v>323</v>
      </c>
      <c r="I21" s="151"/>
      <c r="J21" s="157">
        <v>8.6277546158427612</v>
      </c>
      <c r="K21" s="157">
        <v>8.0722291407222997</v>
      </c>
      <c r="L21" s="157">
        <v>6.6860273972602613</v>
      </c>
      <c r="M21" s="157">
        <v>8.3824657534246541</v>
      </c>
      <c r="N21" s="157">
        <v>31.768476907249976</v>
      </c>
    </row>
    <row r="22" spans="1:14">
      <c r="A22" s="151">
        <v>21</v>
      </c>
      <c r="B22" s="151" t="s">
        <v>114</v>
      </c>
      <c r="C22" s="151" t="s">
        <v>122</v>
      </c>
      <c r="D22" s="151">
        <v>82</v>
      </c>
      <c r="E22" s="151">
        <v>83</v>
      </c>
      <c r="F22" s="151">
        <v>79</v>
      </c>
      <c r="G22" s="151">
        <v>80</v>
      </c>
      <c r="H22" s="151">
        <v>324</v>
      </c>
      <c r="I22" s="151"/>
      <c r="J22" s="157">
        <v>7.6414532459797471</v>
      </c>
      <c r="K22" s="157">
        <v>5.1133250311332574</v>
      </c>
      <c r="L22" s="157">
        <v>9.6449315068493036</v>
      </c>
      <c r="M22" s="157">
        <v>8.3824657534246541</v>
      </c>
      <c r="N22" s="157">
        <v>30.782175537386962</v>
      </c>
    </row>
    <row r="23" spans="1:14">
      <c r="A23" s="151">
        <v>22</v>
      </c>
      <c r="B23" s="151" t="s">
        <v>148</v>
      </c>
      <c r="C23" s="151" t="s">
        <v>162</v>
      </c>
      <c r="D23" s="151">
        <v>84</v>
      </c>
      <c r="E23" s="151">
        <v>81</v>
      </c>
      <c r="F23" s="151">
        <v>79</v>
      </c>
      <c r="G23" s="151">
        <v>82</v>
      </c>
      <c r="H23" s="151">
        <v>326</v>
      </c>
      <c r="I23" s="151"/>
      <c r="J23" s="157">
        <v>5.6688505062537331</v>
      </c>
      <c r="K23" s="157">
        <v>7.0859277708592856</v>
      </c>
      <c r="L23" s="157">
        <v>9.6449315068493036</v>
      </c>
      <c r="M23" s="157">
        <v>6.4098630136986259</v>
      </c>
      <c r="N23" s="157">
        <v>28.809572797660948</v>
      </c>
    </row>
    <row r="24" spans="1:14">
      <c r="A24" s="151">
        <v>23</v>
      </c>
      <c r="B24" s="151" t="s">
        <v>148</v>
      </c>
      <c r="C24" s="151" t="s">
        <v>158</v>
      </c>
      <c r="D24" s="151">
        <v>80</v>
      </c>
      <c r="E24" s="151">
        <v>87</v>
      </c>
      <c r="F24" s="151">
        <v>82</v>
      </c>
      <c r="G24" s="151">
        <v>80</v>
      </c>
      <c r="H24" s="151">
        <v>329</v>
      </c>
      <c r="I24" s="151"/>
      <c r="J24" s="157">
        <v>9.6140559857057752</v>
      </c>
      <c r="K24" s="157">
        <v>1.1681195516812011</v>
      </c>
      <c r="L24" s="157">
        <v>6.6860273972602613</v>
      </c>
      <c r="M24" s="157">
        <v>8.3824657534246541</v>
      </c>
      <c r="N24" s="157">
        <v>25.850668688071892</v>
      </c>
    </row>
    <row r="25" spans="1:14">
      <c r="A25" s="151">
        <v>24</v>
      </c>
      <c r="B25" s="151" t="s">
        <v>148</v>
      </c>
      <c r="C25" s="151" t="s">
        <v>365</v>
      </c>
      <c r="D25" s="151">
        <v>81</v>
      </c>
      <c r="E25" s="151">
        <v>83</v>
      </c>
      <c r="F25" s="151">
        <v>93</v>
      </c>
      <c r="G25" s="151">
        <v>79</v>
      </c>
      <c r="H25" s="151">
        <v>336</v>
      </c>
      <c r="I25" s="151"/>
      <c r="J25" s="157">
        <v>8.6277546158427612</v>
      </c>
      <c r="K25" s="157">
        <v>5.1133250311332574</v>
      </c>
      <c r="L25" s="157">
        <v>0</v>
      </c>
      <c r="M25" s="157">
        <v>9.3687671232876681</v>
      </c>
      <c r="N25" s="157">
        <v>23.109846770263687</v>
      </c>
    </row>
    <row r="26" spans="1:14">
      <c r="A26" s="151">
        <v>25</v>
      </c>
      <c r="B26" s="151" t="s">
        <v>148</v>
      </c>
      <c r="C26" s="151" t="s">
        <v>261</v>
      </c>
      <c r="D26" s="151">
        <v>87</v>
      </c>
      <c r="E26" s="151">
        <v>82</v>
      </c>
      <c r="F26" s="151">
        <v>88</v>
      </c>
      <c r="G26" s="151">
        <v>89</v>
      </c>
      <c r="H26" s="151">
        <v>346</v>
      </c>
      <c r="I26" s="151"/>
      <c r="J26" s="157">
        <v>2.7099463966646766</v>
      </c>
      <c r="K26" s="157">
        <v>6.0996264009962715</v>
      </c>
      <c r="L26" s="157">
        <v>0.76821917808219098</v>
      </c>
      <c r="M26" s="157">
        <v>0</v>
      </c>
      <c r="N26" s="157">
        <v>9.5777919757431391</v>
      </c>
    </row>
    <row r="27" spans="1:14">
      <c r="A27" s="151">
        <v>26</v>
      </c>
      <c r="B27" s="151" t="s">
        <v>127</v>
      </c>
      <c r="C27" s="151" t="s">
        <v>143</v>
      </c>
      <c r="D27" s="151">
        <v>81</v>
      </c>
      <c r="E27" s="151">
        <v>81</v>
      </c>
      <c r="F27" s="151">
        <v>0</v>
      </c>
      <c r="G27" s="151">
        <v>0</v>
      </c>
      <c r="H27" s="151">
        <v>162</v>
      </c>
      <c r="I27" s="151"/>
      <c r="J27" s="157">
        <v>8.6277546158427612</v>
      </c>
      <c r="K27" s="157">
        <v>7.0859277708592856</v>
      </c>
      <c r="L27" s="157" t="s">
        <v>392</v>
      </c>
      <c r="M27" s="157" t="s">
        <v>392</v>
      </c>
      <c r="N27" s="157">
        <v>15.713682386702047</v>
      </c>
    </row>
    <row r="28" spans="1:14">
      <c r="A28" s="151">
        <v>27</v>
      </c>
      <c r="B28" s="151" t="s">
        <v>127</v>
      </c>
      <c r="C28" s="151" t="s">
        <v>140</v>
      </c>
      <c r="D28" s="151">
        <v>85</v>
      </c>
      <c r="E28" s="151">
        <v>79</v>
      </c>
      <c r="F28" s="151">
        <v>0</v>
      </c>
      <c r="G28" s="151">
        <v>0</v>
      </c>
      <c r="H28" s="151">
        <v>164</v>
      </c>
      <c r="I28" s="151"/>
      <c r="J28" s="157">
        <v>4.6825491363907048</v>
      </c>
      <c r="K28" s="157">
        <v>9.0585305105853138</v>
      </c>
      <c r="L28" s="157" t="s">
        <v>392</v>
      </c>
      <c r="M28" s="157" t="s">
        <v>392</v>
      </c>
      <c r="N28" s="157">
        <v>13.741079646976019</v>
      </c>
    </row>
    <row r="29" spans="1:14">
      <c r="A29" s="151">
        <v>28</v>
      </c>
      <c r="B29" s="151" t="s">
        <v>127</v>
      </c>
      <c r="C29" s="151" t="s">
        <v>253</v>
      </c>
      <c r="D29" s="151">
        <v>85</v>
      </c>
      <c r="E29" s="151">
        <v>79</v>
      </c>
      <c r="F29" s="151">
        <v>0</v>
      </c>
      <c r="G29" s="151">
        <v>0</v>
      </c>
      <c r="H29" s="151">
        <v>164</v>
      </c>
      <c r="I29" s="151"/>
      <c r="J29" s="157">
        <v>4.6825491363907048</v>
      </c>
      <c r="K29" s="157">
        <v>9.0585305105853138</v>
      </c>
      <c r="L29" s="157" t="s">
        <v>392</v>
      </c>
      <c r="M29" s="157" t="s">
        <v>392</v>
      </c>
      <c r="N29" s="157">
        <v>13.741079646976019</v>
      </c>
    </row>
    <row r="30" spans="1:14">
      <c r="A30" s="151">
        <v>29</v>
      </c>
      <c r="B30" s="151" t="s">
        <v>127</v>
      </c>
      <c r="C30" s="151" t="s">
        <v>254</v>
      </c>
      <c r="D30" s="151">
        <v>83</v>
      </c>
      <c r="E30" s="151">
        <v>83</v>
      </c>
      <c r="F30" s="151">
        <v>0</v>
      </c>
      <c r="G30" s="151">
        <v>0</v>
      </c>
      <c r="H30" s="151">
        <v>166</v>
      </c>
      <c r="I30" s="151"/>
      <c r="J30" s="157">
        <v>6.655151876116733</v>
      </c>
      <c r="K30" s="157">
        <v>5.1133250311332574</v>
      </c>
      <c r="L30" s="157" t="s">
        <v>392</v>
      </c>
      <c r="M30" s="157" t="s">
        <v>392</v>
      </c>
      <c r="N30" s="157">
        <v>11.76847690724999</v>
      </c>
    </row>
    <row r="31" spans="1:14">
      <c r="A31" s="151">
        <v>30</v>
      </c>
      <c r="B31" s="151" t="s">
        <v>114</v>
      </c>
      <c r="C31" s="151" t="s">
        <v>139</v>
      </c>
      <c r="D31" s="151">
        <v>85</v>
      </c>
      <c r="E31" s="151">
        <v>84</v>
      </c>
      <c r="F31" s="151">
        <v>0</v>
      </c>
      <c r="G31" s="151">
        <v>0</v>
      </c>
      <c r="H31" s="151">
        <v>169</v>
      </c>
      <c r="I31" s="151"/>
      <c r="J31" s="157">
        <v>4.6825491363907048</v>
      </c>
      <c r="K31" s="157">
        <v>4.1270236612702575</v>
      </c>
      <c r="L31" s="157" t="s">
        <v>392</v>
      </c>
      <c r="M31" s="157" t="s">
        <v>392</v>
      </c>
      <c r="N31" s="157">
        <v>8.8095727976609624</v>
      </c>
    </row>
    <row r="32" spans="1:14">
      <c r="A32" s="151">
        <v>31</v>
      </c>
      <c r="B32" s="151" t="s">
        <v>148</v>
      </c>
      <c r="C32" s="151" t="s">
        <v>160</v>
      </c>
      <c r="D32" s="151">
        <v>87</v>
      </c>
      <c r="E32" s="151">
        <v>83</v>
      </c>
      <c r="F32" s="151">
        <v>0</v>
      </c>
      <c r="G32" s="151">
        <v>0</v>
      </c>
      <c r="H32" s="151">
        <v>170</v>
      </c>
      <c r="I32" s="151"/>
      <c r="J32" s="157">
        <v>2.7099463966646766</v>
      </c>
      <c r="K32" s="157">
        <v>5.1133250311332574</v>
      </c>
      <c r="L32" s="157" t="s">
        <v>392</v>
      </c>
      <c r="M32" s="157" t="s">
        <v>392</v>
      </c>
      <c r="N32" s="157">
        <v>7.8232714277979341</v>
      </c>
    </row>
    <row r="33" spans="1:14">
      <c r="A33" s="151">
        <v>32</v>
      </c>
      <c r="B33" s="151" t="s">
        <v>148</v>
      </c>
      <c r="C33" s="151" t="s">
        <v>161</v>
      </c>
      <c r="D33" s="151">
        <v>85</v>
      </c>
      <c r="E33" s="151">
        <v>85</v>
      </c>
      <c r="F33" s="151">
        <v>0</v>
      </c>
      <c r="G33" s="151">
        <v>0</v>
      </c>
      <c r="H33" s="151">
        <v>170</v>
      </c>
      <c r="I33" s="151"/>
      <c r="J33" s="157">
        <v>4.6825491363907048</v>
      </c>
      <c r="K33" s="157">
        <v>3.1407222914072292</v>
      </c>
      <c r="L33" s="157" t="s">
        <v>392</v>
      </c>
      <c r="M33" s="157" t="s">
        <v>392</v>
      </c>
      <c r="N33" s="157">
        <v>7.8232714277979341</v>
      </c>
    </row>
    <row r="34" spans="1:14">
      <c r="A34" s="151">
        <v>33</v>
      </c>
      <c r="B34" s="151" t="s">
        <v>127</v>
      </c>
      <c r="C34" s="151" t="s">
        <v>151</v>
      </c>
      <c r="D34" s="151">
        <v>84</v>
      </c>
      <c r="E34" s="151">
        <v>86</v>
      </c>
      <c r="F34" s="151">
        <v>0</v>
      </c>
      <c r="G34" s="151">
        <v>0</v>
      </c>
      <c r="H34" s="151">
        <v>170</v>
      </c>
      <c r="I34" s="151"/>
      <c r="J34" s="157">
        <v>5.6688505062537331</v>
      </c>
      <c r="K34" s="157">
        <v>2.1544209215442152</v>
      </c>
      <c r="L34" s="157" t="s">
        <v>392</v>
      </c>
      <c r="M34" s="157" t="s">
        <v>392</v>
      </c>
      <c r="N34" s="157">
        <v>7.8232714277979483</v>
      </c>
    </row>
    <row r="35" spans="1:14">
      <c r="A35" s="151">
        <v>34</v>
      </c>
      <c r="B35" s="151" t="s">
        <v>127</v>
      </c>
      <c r="C35" s="151" t="s">
        <v>363</v>
      </c>
      <c r="D35" s="151">
        <v>87</v>
      </c>
      <c r="E35" s="151">
        <v>85</v>
      </c>
      <c r="F35" s="151">
        <v>0</v>
      </c>
      <c r="G35" s="151">
        <v>0</v>
      </c>
      <c r="H35" s="151">
        <v>172</v>
      </c>
      <c r="I35" s="151"/>
      <c r="J35" s="157">
        <v>2.7099463966646766</v>
      </c>
      <c r="K35" s="157">
        <v>3.1407222914072292</v>
      </c>
      <c r="L35" s="157" t="s">
        <v>392</v>
      </c>
      <c r="M35" s="157" t="s">
        <v>392</v>
      </c>
      <c r="N35" s="157">
        <v>5.8506686880719059</v>
      </c>
    </row>
    <row r="36" spans="1:14">
      <c r="A36" s="151">
        <v>35</v>
      </c>
      <c r="B36" s="151" t="s">
        <v>148</v>
      </c>
      <c r="C36" s="151" t="s">
        <v>163</v>
      </c>
      <c r="D36" s="151">
        <v>87</v>
      </c>
      <c r="E36" s="151">
        <v>85</v>
      </c>
      <c r="F36" s="151">
        <v>0</v>
      </c>
      <c r="G36" s="151">
        <v>0</v>
      </c>
      <c r="H36" s="151">
        <v>172</v>
      </c>
      <c r="I36" s="151"/>
      <c r="J36" s="157">
        <v>2.7099463966646766</v>
      </c>
      <c r="K36" s="157">
        <v>3.1407222914072292</v>
      </c>
      <c r="L36" s="157" t="s">
        <v>392</v>
      </c>
      <c r="M36" s="157" t="s">
        <v>392</v>
      </c>
      <c r="N36" s="157">
        <v>5.8506686880719059</v>
      </c>
    </row>
    <row r="37" spans="1:14">
      <c r="A37" s="151">
        <v>36</v>
      </c>
      <c r="B37" s="151" t="s">
        <v>127</v>
      </c>
      <c r="C37" s="151" t="s">
        <v>364</v>
      </c>
      <c r="D37" s="151">
        <v>89</v>
      </c>
      <c r="E37" s="151">
        <v>84</v>
      </c>
      <c r="F37" s="151">
        <v>0</v>
      </c>
      <c r="G37" s="151">
        <v>0</v>
      </c>
      <c r="H37" s="151">
        <v>173</v>
      </c>
      <c r="I37" s="151"/>
      <c r="J37" s="157">
        <v>0.73734365693864845</v>
      </c>
      <c r="K37" s="157">
        <v>4.1270236612702575</v>
      </c>
      <c r="L37" s="157" t="s">
        <v>392</v>
      </c>
      <c r="M37" s="157" t="s">
        <v>392</v>
      </c>
      <c r="N37" s="157">
        <v>4.864367318208906</v>
      </c>
    </row>
    <row r="38" spans="1:14">
      <c r="A38" s="151">
        <v>37</v>
      </c>
      <c r="B38" s="151" t="s">
        <v>148</v>
      </c>
      <c r="C38" s="151" t="s">
        <v>260</v>
      </c>
      <c r="D38" s="151">
        <v>87</v>
      </c>
      <c r="E38" s="151">
        <v>87</v>
      </c>
      <c r="F38" s="151">
        <v>0</v>
      </c>
      <c r="G38" s="151">
        <v>0</v>
      </c>
      <c r="H38" s="151">
        <v>174</v>
      </c>
      <c r="I38" s="151"/>
      <c r="J38" s="157">
        <v>2.7099463966646766</v>
      </c>
      <c r="K38" s="157">
        <v>1.1681195516812011</v>
      </c>
      <c r="L38" s="157" t="s">
        <v>392</v>
      </c>
      <c r="M38" s="157" t="s">
        <v>392</v>
      </c>
      <c r="N38" s="157">
        <v>3.8780659483458777</v>
      </c>
    </row>
    <row r="39" spans="1:14">
      <c r="A39" s="151">
        <v>38</v>
      </c>
      <c r="B39" s="151" t="s">
        <v>114</v>
      </c>
      <c r="C39" s="151" t="s">
        <v>250</v>
      </c>
      <c r="D39" s="151">
        <v>87</v>
      </c>
      <c r="E39" s="151">
        <v>88</v>
      </c>
      <c r="F39" s="151">
        <v>0</v>
      </c>
      <c r="G39" s="151">
        <v>0</v>
      </c>
      <c r="H39" s="151">
        <v>175</v>
      </c>
      <c r="I39" s="151"/>
      <c r="J39" s="157">
        <v>2.7099463966646766</v>
      </c>
      <c r="K39" s="157">
        <v>0.1818181818182012</v>
      </c>
      <c r="L39" s="157" t="s">
        <v>392</v>
      </c>
      <c r="M39" s="157" t="s">
        <v>392</v>
      </c>
      <c r="N39" s="157">
        <v>2.8917645784828778</v>
      </c>
    </row>
    <row r="40" spans="1:14">
      <c r="A40" s="151">
        <v>39</v>
      </c>
      <c r="B40" s="151" t="s">
        <v>148</v>
      </c>
      <c r="C40" s="151" t="s">
        <v>262</v>
      </c>
      <c r="D40" s="151">
        <v>89</v>
      </c>
      <c r="E40" s="151">
        <v>87</v>
      </c>
      <c r="F40" s="151">
        <v>0</v>
      </c>
      <c r="G40" s="151">
        <v>0</v>
      </c>
      <c r="H40" s="151">
        <v>176</v>
      </c>
      <c r="I40" s="151"/>
      <c r="J40" s="157">
        <v>0.73734365693864845</v>
      </c>
      <c r="K40" s="157">
        <v>1.1681195516812011</v>
      </c>
      <c r="L40" s="157" t="s">
        <v>392</v>
      </c>
      <c r="M40" s="157" t="s">
        <v>392</v>
      </c>
      <c r="N40" s="157">
        <v>1.9054632086198495</v>
      </c>
    </row>
    <row r="41" spans="1:14">
      <c r="A41" s="151">
        <v>40</v>
      </c>
      <c r="B41" s="151" t="s">
        <v>127</v>
      </c>
      <c r="C41" s="151" t="s">
        <v>252</v>
      </c>
      <c r="D41" s="151">
        <v>87</v>
      </c>
      <c r="E41" s="151">
        <v>89</v>
      </c>
      <c r="F41" s="151">
        <v>0</v>
      </c>
      <c r="G41" s="151">
        <v>0</v>
      </c>
      <c r="H41" s="151">
        <v>176</v>
      </c>
      <c r="I41" s="151"/>
      <c r="J41" s="157">
        <v>2.7099463966646766</v>
      </c>
      <c r="K41" s="157">
        <v>0</v>
      </c>
      <c r="L41" s="157" t="s">
        <v>392</v>
      </c>
      <c r="M41" s="157" t="s">
        <v>392</v>
      </c>
      <c r="N41" s="157">
        <v>2.7099463966646766</v>
      </c>
    </row>
    <row r="42" spans="1:14">
      <c r="A42" s="151">
        <v>41</v>
      </c>
      <c r="B42" s="151" t="s">
        <v>127</v>
      </c>
      <c r="C42" s="151" t="s">
        <v>259</v>
      </c>
      <c r="D42" s="151">
        <v>91</v>
      </c>
      <c r="E42" s="151">
        <v>92</v>
      </c>
      <c r="F42" s="151">
        <v>0</v>
      </c>
      <c r="G42" s="151">
        <v>0</v>
      </c>
      <c r="H42" s="151">
        <v>183</v>
      </c>
      <c r="I42" s="151"/>
      <c r="J42" s="157">
        <v>0</v>
      </c>
      <c r="K42" s="157">
        <v>0</v>
      </c>
      <c r="L42" s="157" t="s">
        <v>392</v>
      </c>
      <c r="M42" s="157" t="s">
        <v>392</v>
      </c>
      <c r="N42" s="157">
        <v>0</v>
      </c>
    </row>
    <row r="43" spans="1:14">
      <c r="A43" s="151">
        <v>42</v>
      </c>
      <c r="B43" s="151" t="s">
        <v>148</v>
      </c>
      <c r="C43" s="151" t="s">
        <v>157</v>
      </c>
      <c r="D43" s="151">
        <v>95</v>
      </c>
      <c r="E43" s="151">
        <v>90</v>
      </c>
      <c r="F43" s="151">
        <v>0</v>
      </c>
      <c r="G43" s="151">
        <v>0</v>
      </c>
      <c r="H43" s="151">
        <v>185</v>
      </c>
      <c r="I43" s="151"/>
      <c r="J43" s="157">
        <v>0</v>
      </c>
      <c r="K43" s="157">
        <v>0</v>
      </c>
      <c r="L43" s="157" t="s">
        <v>392</v>
      </c>
      <c r="M43" s="157" t="s">
        <v>392</v>
      </c>
      <c r="N43" s="157">
        <v>0</v>
      </c>
    </row>
    <row r="44" spans="1:14">
      <c r="A44" s="151">
        <v>43</v>
      </c>
      <c r="B44" s="151" t="s">
        <v>148</v>
      </c>
      <c r="C44" s="151" t="s">
        <v>37</v>
      </c>
      <c r="D44" s="151">
        <v>103</v>
      </c>
      <c r="E44" s="151">
        <v>95</v>
      </c>
      <c r="F44" s="151">
        <v>0</v>
      </c>
      <c r="G44" s="151">
        <v>0</v>
      </c>
      <c r="H44" s="151">
        <v>198</v>
      </c>
      <c r="I44" s="151"/>
      <c r="J44" s="157">
        <v>0</v>
      </c>
      <c r="K44" s="157">
        <v>0</v>
      </c>
      <c r="L44" s="157" t="s">
        <v>392</v>
      </c>
      <c r="M44" s="157" t="s">
        <v>392</v>
      </c>
      <c r="N44" s="157">
        <v>0</v>
      </c>
    </row>
    <row r="45" spans="1:14">
      <c r="A45" s="151">
        <v>44</v>
      </c>
      <c r="B45" s="151" t="s">
        <v>148</v>
      </c>
      <c r="C45" s="151" t="s">
        <v>367</v>
      </c>
      <c r="D45" s="151">
        <v>104</v>
      </c>
      <c r="E45" s="186">
        <v>105</v>
      </c>
      <c r="F45" s="151">
        <v>0</v>
      </c>
      <c r="G45" s="151">
        <v>0</v>
      </c>
      <c r="H45" s="151">
        <v>209</v>
      </c>
      <c r="I45" s="151"/>
      <c r="J45" s="157">
        <v>0</v>
      </c>
      <c r="K45" s="157">
        <v>0</v>
      </c>
      <c r="L45" s="157" t="s">
        <v>392</v>
      </c>
      <c r="M45" s="157" t="s">
        <v>392</v>
      </c>
      <c r="N45" s="157">
        <v>0</v>
      </c>
    </row>
    <row r="46" spans="1:14">
      <c r="A46" s="151">
        <v>45</v>
      </c>
      <c r="B46" s="151" t="s">
        <v>148</v>
      </c>
      <c r="C46" s="151" t="s">
        <v>152</v>
      </c>
      <c r="D46" s="151">
        <v>85</v>
      </c>
      <c r="E46" s="151" t="s">
        <v>212</v>
      </c>
      <c r="F46" s="151">
        <v>0</v>
      </c>
      <c r="G46" s="151">
        <v>0</v>
      </c>
      <c r="H46" s="151">
        <v>85</v>
      </c>
      <c r="I46" s="151"/>
      <c r="J46" s="157">
        <v>4.6825491363907048</v>
      </c>
      <c r="K46" s="157" t="s">
        <v>392</v>
      </c>
      <c r="L46" s="157" t="s">
        <v>392</v>
      </c>
      <c r="M46" s="157" t="s">
        <v>392</v>
      </c>
      <c r="N46" s="157">
        <v>4.6825491363907048</v>
      </c>
    </row>
    <row r="47" spans="1:14">
      <c r="A47" s="151">
        <v>46</v>
      </c>
      <c r="B47" s="151" t="s">
        <v>114</v>
      </c>
      <c r="C47" s="151" t="s">
        <v>251</v>
      </c>
      <c r="D47" s="151" t="s">
        <v>212</v>
      </c>
      <c r="E47" s="151">
        <v>0</v>
      </c>
      <c r="F47" s="151">
        <v>0</v>
      </c>
      <c r="G47" s="151">
        <v>0</v>
      </c>
      <c r="H47" s="151">
        <v>0</v>
      </c>
      <c r="I47" s="151"/>
      <c r="J47" s="157" t="s">
        <v>392</v>
      </c>
      <c r="K47" s="157" t="s">
        <v>392</v>
      </c>
      <c r="L47" s="157" t="s">
        <v>392</v>
      </c>
      <c r="M47" s="157" t="s">
        <v>392</v>
      </c>
      <c r="N47" s="157">
        <v>0</v>
      </c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33" priority="6">
      <formula>AND(XEG2=0,XEH2&lt;&gt;"")</formula>
    </cfRule>
  </conditionalFormatting>
  <conditionalFormatting sqref="A2:N102">
    <cfRule type="expression" dxfId="232" priority="5">
      <formula>AND(XEG2=0,XEH2&lt;&gt;"")</formula>
    </cfRule>
  </conditionalFormatting>
  <conditionalFormatting sqref="D2:G102">
    <cfRule type="cellIs" dxfId="231" priority="3" operator="lessThan">
      <formula>#REF!</formula>
    </cfRule>
    <cfRule type="cellIs" dxfId="230" priority="4" operator="equal">
      <formula>#REF!</formula>
    </cfRule>
  </conditionalFormatting>
  <conditionalFormatting sqref="H2:H102">
    <cfRule type="cellIs" dxfId="229" priority="1" operator="lessThan">
      <formula>#REF!*COUNTIF(D2:G2,"&gt;0")</formula>
    </cfRule>
    <cfRule type="cellIs" dxfId="22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01"/>
  <sheetViews>
    <sheetView workbookViewId="0">
      <pane ySplit="1" topLeftCell="A2" activePane="bottomLeft" state="frozen"/>
      <selection activeCell="C1" sqref="C1:H1"/>
      <selection pane="bottomLeft" activeCell="G2" sqref="G2:G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340</v>
      </c>
    </row>
    <row r="2" spans="1:10">
      <c r="A2" s="148"/>
      <c r="B2" s="149" t="s">
        <v>172</v>
      </c>
      <c r="C2" s="150" t="s">
        <v>368</v>
      </c>
      <c r="D2" s="133">
        <v>0</v>
      </c>
      <c r="E2" s="133">
        <v>0</v>
      </c>
      <c r="F2" s="133">
        <v>80</v>
      </c>
      <c r="G2">
        <f>F2/73*72</f>
        <v>78.904109589041099</v>
      </c>
    </row>
    <row r="3" spans="1:10">
      <c r="A3" s="148"/>
      <c r="B3" s="149" t="s">
        <v>172</v>
      </c>
      <c r="C3" s="150" t="s">
        <v>369</v>
      </c>
      <c r="D3" s="133">
        <v>0</v>
      </c>
      <c r="E3" s="133">
        <v>0</v>
      </c>
      <c r="F3" s="133">
        <v>82</v>
      </c>
      <c r="G3">
        <f t="shared" ref="G3:G16" si="0">F3/73*72</f>
        <v>80.876712328767127</v>
      </c>
    </row>
    <row r="4" spans="1:10">
      <c r="A4" s="151"/>
      <c r="B4" s="149" t="s">
        <v>172</v>
      </c>
      <c r="C4" s="150" t="s">
        <v>173</v>
      </c>
      <c r="D4" s="133">
        <v>0</v>
      </c>
      <c r="E4" s="133">
        <v>0</v>
      </c>
      <c r="F4" s="133">
        <v>83</v>
      </c>
      <c r="G4">
        <f t="shared" si="0"/>
        <v>81.863013698630141</v>
      </c>
    </row>
    <row r="5" spans="1:10">
      <c r="A5" s="151"/>
      <c r="B5" s="149" t="s">
        <v>172</v>
      </c>
      <c r="C5" s="150" t="s">
        <v>181</v>
      </c>
      <c r="D5" s="152">
        <v>0</v>
      </c>
      <c r="E5" s="152">
        <v>0</v>
      </c>
      <c r="F5" s="152">
        <v>85</v>
      </c>
      <c r="G5">
        <f t="shared" si="0"/>
        <v>83.835616438356169</v>
      </c>
    </row>
    <row r="6" spans="1:10">
      <c r="A6" s="151"/>
      <c r="B6" s="149" t="s">
        <v>172</v>
      </c>
      <c r="C6" s="150" t="s">
        <v>178</v>
      </c>
      <c r="D6" s="152">
        <v>0</v>
      </c>
      <c r="E6" s="152">
        <v>0</v>
      </c>
      <c r="F6" s="152">
        <v>86</v>
      </c>
      <c r="G6">
        <f t="shared" si="0"/>
        <v>84.821917808219183</v>
      </c>
    </row>
    <row r="7" spans="1:10">
      <c r="A7" s="151"/>
      <c r="B7" s="149" t="s">
        <v>172</v>
      </c>
      <c r="C7" s="150" t="s">
        <v>174</v>
      </c>
      <c r="D7" s="152">
        <v>0</v>
      </c>
      <c r="E7" s="152">
        <v>0</v>
      </c>
      <c r="F7" s="152">
        <v>88</v>
      </c>
      <c r="G7">
        <f t="shared" si="0"/>
        <v>86.794520547945197</v>
      </c>
    </row>
    <row r="8" spans="1:10">
      <c r="A8" s="151"/>
      <c r="B8" s="149" t="s">
        <v>172</v>
      </c>
      <c r="C8" s="150" t="s">
        <v>177</v>
      </c>
      <c r="D8" s="152">
        <v>0</v>
      </c>
      <c r="E8" s="152">
        <v>0</v>
      </c>
      <c r="F8" s="152">
        <v>89</v>
      </c>
      <c r="G8">
        <f t="shared" si="0"/>
        <v>87.780821917808225</v>
      </c>
    </row>
    <row r="9" spans="1:10">
      <c r="A9" s="151"/>
      <c r="B9" s="149" t="s">
        <v>172</v>
      </c>
      <c r="C9" s="150" t="s">
        <v>370</v>
      </c>
      <c r="D9" s="152">
        <v>0</v>
      </c>
      <c r="E9" s="152">
        <v>0</v>
      </c>
      <c r="F9" s="152">
        <v>90</v>
      </c>
      <c r="G9">
        <f t="shared" si="0"/>
        <v>88.767123287671239</v>
      </c>
    </row>
    <row r="10" spans="1:10">
      <c r="A10" s="151"/>
      <c r="B10" s="149" t="s">
        <v>172</v>
      </c>
      <c r="C10" s="150" t="s">
        <v>371</v>
      </c>
      <c r="D10" s="152">
        <v>0</v>
      </c>
      <c r="E10" s="152">
        <v>0</v>
      </c>
      <c r="F10" s="152">
        <v>93</v>
      </c>
      <c r="G10">
        <f t="shared" si="0"/>
        <v>91.726027397260268</v>
      </c>
    </row>
    <row r="11" spans="1:10">
      <c r="A11" s="151"/>
      <c r="B11" s="149" t="s">
        <v>172</v>
      </c>
      <c r="C11" s="150" t="s">
        <v>180</v>
      </c>
      <c r="D11" s="152">
        <v>0</v>
      </c>
      <c r="E11" s="152">
        <v>0</v>
      </c>
      <c r="F11" s="152">
        <v>93</v>
      </c>
      <c r="G11">
        <f t="shared" si="0"/>
        <v>91.726027397260268</v>
      </c>
    </row>
    <row r="12" spans="1:10">
      <c r="A12" s="151"/>
      <c r="B12" s="149" t="s">
        <v>172</v>
      </c>
      <c r="C12" s="150" t="s">
        <v>372</v>
      </c>
      <c r="D12" s="152">
        <v>0</v>
      </c>
      <c r="E12" s="152">
        <v>0</v>
      </c>
      <c r="F12" s="152">
        <v>95</v>
      </c>
      <c r="G12">
        <f t="shared" si="0"/>
        <v>93.69863013698631</v>
      </c>
    </row>
    <row r="13" spans="1:10">
      <c r="A13" s="151"/>
      <c r="B13" s="149" t="s">
        <v>172</v>
      </c>
      <c r="C13" s="150" t="s">
        <v>373</v>
      </c>
      <c r="D13" s="152">
        <v>0</v>
      </c>
      <c r="E13" s="152">
        <v>0</v>
      </c>
      <c r="F13" s="152">
        <v>97</v>
      </c>
      <c r="G13">
        <f t="shared" si="0"/>
        <v>95.671232876712324</v>
      </c>
    </row>
    <row r="14" spans="1:10">
      <c r="A14" s="151"/>
      <c r="B14" s="149" t="s">
        <v>172</v>
      </c>
      <c r="C14" s="150" t="s">
        <v>374</v>
      </c>
      <c r="D14" s="152">
        <v>0</v>
      </c>
      <c r="E14" s="152">
        <v>0</v>
      </c>
      <c r="F14" s="152">
        <v>101</v>
      </c>
      <c r="G14">
        <f t="shared" si="0"/>
        <v>99.61643835616438</v>
      </c>
    </row>
    <row r="15" spans="1:10">
      <c r="A15" s="151"/>
      <c r="B15" s="149" t="s">
        <v>172</v>
      </c>
      <c r="C15" s="150" t="s">
        <v>375</v>
      </c>
      <c r="D15" s="152">
        <v>0</v>
      </c>
      <c r="E15" s="152">
        <v>0</v>
      </c>
      <c r="F15" s="152">
        <v>103</v>
      </c>
      <c r="G15">
        <f t="shared" si="0"/>
        <v>101.58904109589042</v>
      </c>
    </row>
    <row r="16" spans="1:10">
      <c r="A16" s="151"/>
      <c r="B16" s="149" t="s">
        <v>172</v>
      </c>
      <c r="C16" s="150" t="s">
        <v>185</v>
      </c>
      <c r="D16" s="152">
        <v>0</v>
      </c>
      <c r="E16" s="152">
        <v>0</v>
      </c>
      <c r="F16" s="152">
        <v>106</v>
      </c>
      <c r="G16">
        <f t="shared" si="0"/>
        <v>104.54794520547945</v>
      </c>
    </row>
    <row r="17" spans="1:6">
      <c r="A17" s="151"/>
      <c r="B17" s="149" t="s">
        <v>172</v>
      </c>
      <c r="C17" s="150" t="s">
        <v>179</v>
      </c>
      <c r="D17" s="152">
        <v>0</v>
      </c>
      <c r="E17" s="152">
        <v>0</v>
      </c>
      <c r="F17" s="152" t="s">
        <v>212</v>
      </c>
    </row>
    <row r="18" spans="1:6">
      <c r="A18" s="151"/>
      <c r="B18" s="149" t="s">
        <v>172</v>
      </c>
      <c r="C18" s="150" t="s">
        <v>182</v>
      </c>
      <c r="D18" s="152">
        <v>0</v>
      </c>
      <c r="E18" s="152">
        <v>0</v>
      </c>
      <c r="F18" s="152" t="s">
        <v>125</v>
      </c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227" priority="4">
      <formula>AND(XEA2=0,XEB2&lt;&gt;"")</formula>
    </cfRule>
  </conditionalFormatting>
  <conditionalFormatting sqref="A2:A101">
    <cfRule type="expression" dxfId="226" priority="3">
      <formula>AND(XEA2=0,XEB2&lt;&gt;"")</formula>
    </cfRule>
  </conditionalFormatting>
  <conditionalFormatting sqref="D2:F101">
    <cfRule type="cellIs" dxfId="225" priority="1" operator="lessThan">
      <formula>#REF!</formula>
    </cfRule>
    <cfRule type="cellIs" dxfId="22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02"/>
  <sheetViews>
    <sheetView workbookViewId="0">
      <pane ySplit="2" topLeftCell="A3" activePane="bottomLeft" state="frozen"/>
      <selection activeCell="C1" sqref="C1:H1"/>
      <selection pane="bottomLeft" activeCell="M12" sqref="M12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6" width="5.375" style="128" customWidth="1"/>
    <col min="7" max="7" width="10" style="183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30" t="s">
        <v>292</v>
      </c>
      <c r="D1" s="230"/>
      <c r="E1" s="230"/>
      <c r="F1" s="230"/>
      <c r="G1" s="230"/>
      <c r="H1" s="230"/>
    </row>
    <row r="2" spans="1:8" ht="16.5">
      <c r="A2" s="135">
        <f>SUM(A3:A102)</f>
        <v>15</v>
      </c>
      <c r="B2" s="136">
        <f>SUM(B3:B102)/A2</f>
        <v>90.147945205479445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79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78.904109589041099</v>
      </c>
      <c r="C3" s="149" t="s">
        <v>172</v>
      </c>
      <c r="D3" s="150" t="s">
        <v>368</v>
      </c>
      <c r="E3" s="133"/>
      <c r="F3" s="133"/>
      <c r="G3" s="180">
        <v>78.904109589041099</v>
      </c>
      <c r="H3" s="141">
        <f>IF($B$2-G3+10&gt;0,$B$2-G3+10,0)*A3</f>
        <v>21.243835616438346</v>
      </c>
    </row>
    <row r="4" spans="1:8" ht="16.5">
      <c r="A4" s="140">
        <f t="shared" ref="A4:A67" si="0">COUNTA(D4)</f>
        <v>1</v>
      </c>
      <c r="B4" s="140">
        <f t="shared" ref="B4:B67" si="1">G4</f>
        <v>80.876712328767127</v>
      </c>
      <c r="C4" s="149" t="s">
        <v>172</v>
      </c>
      <c r="D4" s="150" t="s">
        <v>369</v>
      </c>
      <c r="E4" s="152"/>
      <c r="F4" s="152"/>
      <c r="G4" s="181">
        <v>80.876712328767127</v>
      </c>
      <c r="H4" s="141">
        <f t="shared" ref="H4:H67" si="2">IF($B$2-G4+10&gt;0,$B$2-G4+10,0)*A4</f>
        <v>19.271232876712318</v>
      </c>
    </row>
    <row r="5" spans="1:8" ht="16.5">
      <c r="A5" s="140">
        <f t="shared" si="0"/>
        <v>1</v>
      </c>
      <c r="B5" s="140">
        <f t="shared" si="1"/>
        <v>81.863013698630141</v>
      </c>
      <c r="C5" s="149" t="s">
        <v>172</v>
      </c>
      <c r="D5" s="150" t="s">
        <v>173</v>
      </c>
      <c r="E5" s="152"/>
      <c r="F5" s="152"/>
      <c r="G5" s="181">
        <v>81.863013698630141</v>
      </c>
      <c r="H5" s="141">
        <f t="shared" si="2"/>
        <v>18.284931506849304</v>
      </c>
    </row>
    <row r="6" spans="1:8" ht="16.5">
      <c r="A6" s="140">
        <f t="shared" si="0"/>
        <v>1</v>
      </c>
      <c r="B6" s="140">
        <f t="shared" si="1"/>
        <v>83.835616438356169</v>
      </c>
      <c r="C6" s="149" t="s">
        <v>172</v>
      </c>
      <c r="D6" s="150" t="s">
        <v>181</v>
      </c>
      <c r="E6" s="152"/>
      <c r="F6" s="152"/>
      <c r="G6" s="181">
        <v>83.835616438356169</v>
      </c>
      <c r="H6" s="141">
        <f t="shared" si="2"/>
        <v>16.312328767123276</v>
      </c>
    </row>
    <row r="7" spans="1:8" ht="16.5">
      <c r="A7" s="140">
        <f t="shared" si="0"/>
        <v>1</v>
      </c>
      <c r="B7" s="140">
        <f t="shared" si="1"/>
        <v>84.821917808219183</v>
      </c>
      <c r="C7" s="149" t="s">
        <v>172</v>
      </c>
      <c r="D7" s="150" t="s">
        <v>178</v>
      </c>
      <c r="E7" s="152"/>
      <c r="F7" s="152"/>
      <c r="G7" s="181">
        <v>84.821917808219183</v>
      </c>
      <c r="H7" s="141">
        <f t="shared" si="2"/>
        <v>15.326027397260262</v>
      </c>
    </row>
    <row r="8" spans="1:8" ht="16.5">
      <c r="A8" s="140">
        <f t="shared" si="0"/>
        <v>1</v>
      </c>
      <c r="B8" s="140">
        <f t="shared" si="1"/>
        <v>86.794520547945197</v>
      </c>
      <c r="C8" s="149" t="s">
        <v>172</v>
      </c>
      <c r="D8" s="150" t="s">
        <v>174</v>
      </c>
      <c r="E8" s="152"/>
      <c r="F8" s="152"/>
      <c r="G8" s="181">
        <v>86.794520547945197</v>
      </c>
      <c r="H8" s="141">
        <f t="shared" si="2"/>
        <v>13.353424657534248</v>
      </c>
    </row>
    <row r="9" spans="1:8" ht="16.5">
      <c r="A9" s="140">
        <f t="shared" si="0"/>
        <v>1</v>
      </c>
      <c r="B9" s="140">
        <f t="shared" si="1"/>
        <v>87.780821917808225</v>
      </c>
      <c r="C9" s="149" t="s">
        <v>172</v>
      </c>
      <c r="D9" s="150" t="s">
        <v>177</v>
      </c>
      <c r="E9" s="152"/>
      <c r="F9" s="152"/>
      <c r="G9" s="181">
        <v>87.780821917808225</v>
      </c>
      <c r="H9" s="141">
        <f t="shared" si="2"/>
        <v>12.36712328767122</v>
      </c>
    </row>
    <row r="10" spans="1:8" ht="16.5">
      <c r="A10" s="140">
        <f t="shared" si="0"/>
        <v>1</v>
      </c>
      <c r="B10" s="140">
        <f t="shared" si="1"/>
        <v>88.767123287671239</v>
      </c>
      <c r="C10" s="149" t="s">
        <v>172</v>
      </c>
      <c r="D10" s="150" t="s">
        <v>370</v>
      </c>
      <c r="E10" s="152"/>
      <c r="F10" s="152"/>
      <c r="G10" s="181">
        <v>88.767123287671239</v>
      </c>
      <c r="H10" s="141">
        <f t="shared" si="2"/>
        <v>11.380821917808206</v>
      </c>
    </row>
    <row r="11" spans="1:8" ht="16.5">
      <c r="A11" s="140">
        <f t="shared" si="0"/>
        <v>1</v>
      </c>
      <c r="B11" s="140">
        <f t="shared" si="1"/>
        <v>91.726027397260268</v>
      </c>
      <c r="C11" s="149" t="s">
        <v>172</v>
      </c>
      <c r="D11" s="150" t="s">
        <v>371</v>
      </c>
      <c r="E11" s="152"/>
      <c r="F11" s="152"/>
      <c r="G11" s="181">
        <v>91.726027397260268</v>
      </c>
      <c r="H11" s="141">
        <f t="shared" si="2"/>
        <v>8.4219178082191775</v>
      </c>
    </row>
    <row r="12" spans="1:8" ht="16.5">
      <c r="A12" s="140">
        <f t="shared" si="0"/>
        <v>1</v>
      </c>
      <c r="B12" s="140">
        <f t="shared" si="1"/>
        <v>91.726027397260268</v>
      </c>
      <c r="C12" s="149" t="s">
        <v>172</v>
      </c>
      <c r="D12" s="150" t="s">
        <v>180</v>
      </c>
      <c r="E12" s="152"/>
      <c r="F12" s="152"/>
      <c r="G12" s="181">
        <v>91.726027397260268</v>
      </c>
      <c r="H12" s="141">
        <f t="shared" si="2"/>
        <v>8.4219178082191775</v>
      </c>
    </row>
    <row r="13" spans="1:8" ht="16.5">
      <c r="A13" s="140">
        <f t="shared" si="0"/>
        <v>1</v>
      </c>
      <c r="B13" s="140">
        <f t="shared" si="1"/>
        <v>93.69863013698631</v>
      </c>
      <c r="C13" s="149" t="s">
        <v>172</v>
      </c>
      <c r="D13" s="150" t="s">
        <v>372</v>
      </c>
      <c r="E13" s="152"/>
      <c r="F13" s="152"/>
      <c r="G13" s="181">
        <v>93.69863013698631</v>
      </c>
      <c r="H13" s="141">
        <f t="shared" si="2"/>
        <v>6.4493150684931351</v>
      </c>
    </row>
    <row r="14" spans="1:8" ht="16.5">
      <c r="A14" s="140">
        <f t="shared" si="0"/>
        <v>1</v>
      </c>
      <c r="B14" s="140">
        <f t="shared" si="1"/>
        <v>95.671232876712324</v>
      </c>
      <c r="C14" s="149" t="s">
        <v>172</v>
      </c>
      <c r="D14" s="150" t="s">
        <v>373</v>
      </c>
      <c r="E14" s="152"/>
      <c r="F14" s="152"/>
      <c r="G14" s="181">
        <v>95.671232876712324</v>
      </c>
      <c r="H14" s="141">
        <f t="shared" si="2"/>
        <v>4.4767123287671211</v>
      </c>
    </row>
    <row r="15" spans="1:8" ht="16.5">
      <c r="A15" s="140">
        <f t="shared" si="0"/>
        <v>1</v>
      </c>
      <c r="B15" s="140">
        <f t="shared" si="1"/>
        <v>99.61643835616438</v>
      </c>
      <c r="C15" s="149" t="s">
        <v>172</v>
      </c>
      <c r="D15" s="150" t="s">
        <v>374</v>
      </c>
      <c r="E15" s="152"/>
      <c r="F15" s="152"/>
      <c r="G15" s="181">
        <v>99.61643835616438</v>
      </c>
      <c r="H15" s="141">
        <f t="shared" si="2"/>
        <v>0.53150684931506476</v>
      </c>
    </row>
    <row r="16" spans="1:8" ht="16.5">
      <c r="A16" s="140">
        <f t="shared" si="0"/>
        <v>1</v>
      </c>
      <c r="B16" s="140">
        <f t="shared" si="1"/>
        <v>101.58904109589042</v>
      </c>
      <c r="C16" s="149" t="s">
        <v>172</v>
      </c>
      <c r="D16" s="150" t="s">
        <v>375</v>
      </c>
      <c r="E16" s="152"/>
      <c r="F16" s="152"/>
      <c r="G16" s="181">
        <v>101.58904109589042</v>
      </c>
      <c r="H16" s="141">
        <f t="shared" si="2"/>
        <v>0</v>
      </c>
    </row>
    <row r="17" spans="1:8" ht="16.5">
      <c r="A17" s="140">
        <f t="shared" si="0"/>
        <v>1</v>
      </c>
      <c r="B17" s="140">
        <f t="shared" si="1"/>
        <v>104.54794520547945</v>
      </c>
      <c r="C17" s="149" t="s">
        <v>172</v>
      </c>
      <c r="D17" s="150" t="s">
        <v>185</v>
      </c>
      <c r="E17" s="152"/>
      <c r="F17" s="152"/>
      <c r="G17" s="181">
        <v>104.54794520547945</v>
      </c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81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81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81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81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81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81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81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81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81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80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81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81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81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81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81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81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81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81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81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81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81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81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81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81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80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80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80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80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80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80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80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80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80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80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80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80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80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80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80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80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80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80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80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80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80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80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80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80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80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80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80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80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80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80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80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80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80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80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80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80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80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80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80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80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80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80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80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80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80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80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80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80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80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80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80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80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80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82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82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82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82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82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82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82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82"/>
      <c r="H102" s="141">
        <f t="shared" si="5"/>
        <v>0</v>
      </c>
    </row>
  </sheetData>
  <mergeCells count="1">
    <mergeCell ref="C1:H1"/>
  </mergeCells>
  <phoneticPr fontId="2" type="noConversion"/>
  <conditionalFormatting sqref="C3:C94">
    <cfRule type="expression" dxfId="223" priority="16">
      <formula>AND(XEF3=0,XEG3&lt;&gt;"")</formula>
    </cfRule>
  </conditionalFormatting>
  <conditionalFormatting sqref="B3:B102">
    <cfRule type="expression" dxfId="222" priority="15">
      <formula>AND(XEH3=0,XEI3&lt;&gt;"")</formula>
    </cfRule>
  </conditionalFormatting>
  <conditionalFormatting sqref="E3:H94 H95:H102">
    <cfRule type="cellIs" dxfId="221" priority="13" operator="lessThan">
      <formula>#REF!</formula>
    </cfRule>
    <cfRule type="cellIs" dxfId="220" priority="14" operator="equal">
      <formula>#REF!</formula>
    </cfRule>
  </conditionalFormatting>
  <conditionalFormatting sqref="C3:C42">
    <cfRule type="expression" dxfId="219" priority="12">
      <formula>AND(XEF3=0,XEG3&lt;&gt;"")</formula>
    </cfRule>
  </conditionalFormatting>
  <conditionalFormatting sqref="A3:A102">
    <cfRule type="expression" dxfId="218" priority="11">
      <formula>AND(XEF3=0,XEG3&lt;&gt;"")</formula>
    </cfRule>
  </conditionalFormatting>
  <conditionalFormatting sqref="E3:G72">
    <cfRule type="cellIs" dxfId="217" priority="9" operator="lessThan">
      <formula>#REF!</formula>
    </cfRule>
    <cfRule type="cellIs" dxfId="216" priority="10" operator="equal">
      <formula>#REF!</formula>
    </cfRule>
  </conditionalFormatting>
  <conditionalFormatting sqref="C3:C72">
    <cfRule type="expression" dxfId="215" priority="8">
      <formula>AND(XEE3=0,XEF3&lt;&gt;"")</formula>
    </cfRule>
  </conditionalFormatting>
  <conditionalFormatting sqref="C3:C72">
    <cfRule type="expression" dxfId="214" priority="7">
      <formula>AND(XEE3=0,XEF3&lt;&gt;"")</formula>
    </cfRule>
  </conditionalFormatting>
  <conditionalFormatting sqref="C3:C41">
    <cfRule type="expression" dxfId="213" priority="6">
      <formula>AND(XEH3=0,XEI3&lt;&gt;"")</formula>
    </cfRule>
  </conditionalFormatting>
  <conditionalFormatting sqref="E3:G41">
    <cfRule type="cellIs" dxfId="212" priority="4" operator="lessThan">
      <formula>#REF!</formula>
    </cfRule>
    <cfRule type="cellIs" dxfId="211" priority="5" operator="equal">
      <formula>#REF!</formula>
    </cfRule>
  </conditionalFormatting>
  <conditionalFormatting sqref="C3:C41">
    <cfRule type="expression" dxfId="210" priority="3">
      <formula>AND(XEH3=0,XEI3&lt;&gt;"")</formula>
    </cfRule>
  </conditionalFormatting>
  <conditionalFormatting sqref="E3:G41">
    <cfRule type="cellIs" dxfId="209" priority="1" operator="lessThan">
      <formula>#REF!</formula>
    </cfRule>
    <cfRule type="cellIs" dxfId="20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01"/>
  <sheetViews>
    <sheetView workbookViewId="0">
      <pane ySplit="1" topLeftCell="A2" activePane="bottomLeft" state="frozen"/>
      <selection activeCell="C1" sqref="C1:H1"/>
      <selection pane="bottomLeft" activeCell="H2" sqref="H2:H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341</v>
      </c>
    </row>
    <row r="2" spans="1:11">
      <c r="A2" s="148"/>
      <c r="B2" s="29" t="s">
        <v>172</v>
      </c>
      <c r="C2" s="12" t="s">
        <v>174</v>
      </c>
      <c r="D2" s="13">
        <v>0</v>
      </c>
      <c r="E2" s="13">
        <v>0</v>
      </c>
      <c r="F2" s="13">
        <v>88</v>
      </c>
      <c r="G2" s="13">
        <v>76</v>
      </c>
      <c r="H2">
        <f>G2/73*72</f>
        <v>74.958904109589042</v>
      </c>
    </row>
    <row r="3" spans="1:11">
      <c r="A3" s="151"/>
      <c r="B3" s="29" t="s">
        <v>172</v>
      </c>
      <c r="C3" s="12" t="s">
        <v>178</v>
      </c>
      <c r="D3" s="13">
        <v>0</v>
      </c>
      <c r="E3" s="13">
        <v>0</v>
      </c>
      <c r="F3" s="13">
        <v>86</v>
      </c>
      <c r="G3" s="13">
        <v>81</v>
      </c>
      <c r="H3">
        <f t="shared" ref="H3:H16" si="0">G3/73*72</f>
        <v>79.890410958904113</v>
      </c>
    </row>
    <row r="4" spans="1:11">
      <c r="A4" s="148"/>
      <c r="B4" s="29" t="s">
        <v>172</v>
      </c>
      <c r="C4" s="12" t="s">
        <v>369</v>
      </c>
      <c r="D4" s="13">
        <v>0</v>
      </c>
      <c r="E4" s="13">
        <v>0</v>
      </c>
      <c r="F4" s="13">
        <v>82</v>
      </c>
      <c r="G4" s="13">
        <v>82</v>
      </c>
      <c r="H4">
        <f t="shared" si="0"/>
        <v>80.876712328767127</v>
      </c>
    </row>
    <row r="5" spans="1:11">
      <c r="A5" s="151"/>
      <c r="B5" s="29" t="s">
        <v>172</v>
      </c>
      <c r="C5" s="12" t="s">
        <v>173</v>
      </c>
      <c r="D5" s="13">
        <v>0</v>
      </c>
      <c r="E5" s="13">
        <v>0</v>
      </c>
      <c r="F5" s="13">
        <v>83</v>
      </c>
      <c r="G5" s="13">
        <v>84</v>
      </c>
      <c r="H5">
        <f t="shared" si="0"/>
        <v>82.849315068493141</v>
      </c>
    </row>
    <row r="6" spans="1:11">
      <c r="A6" s="151"/>
      <c r="B6" s="29" t="s">
        <v>172</v>
      </c>
      <c r="C6" s="12" t="s">
        <v>181</v>
      </c>
      <c r="D6" s="13">
        <v>0</v>
      </c>
      <c r="E6" s="13">
        <v>0</v>
      </c>
      <c r="F6" s="13">
        <v>85</v>
      </c>
      <c r="G6" s="13">
        <v>85</v>
      </c>
      <c r="H6">
        <f t="shared" si="0"/>
        <v>83.835616438356169</v>
      </c>
    </row>
    <row r="7" spans="1:11">
      <c r="A7" s="151"/>
      <c r="B7" s="29" t="s">
        <v>172</v>
      </c>
      <c r="C7" s="12" t="s">
        <v>368</v>
      </c>
      <c r="D7" s="13">
        <v>0</v>
      </c>
      <c r="E7" s="13">
        <v>0</v>
      </c>
      <c r="F7" s="13">
        <v>80</v>
      </c>
      <c r="G7" s="13">
        <v>86</v>
      </c>
      <c r="H7">
        <f t="shared" si="0"/>
        <v>84.821917808219183</v>
      </c>
    </row>
    <row r="8" spans="1:11">
      <c r="A8" s="151"/>
      <c r="B8" s="29" t="s">
        <v>172</v>
      </c>
      <c r="C8" s="12" t="s">
        <v>177</v>
      </c>
      <c r="D8" s="13">
        <v>0</v>
      </c>
      <c r="E8" s="13">
        <v>0</v>
      </c>
      <c r="F8" s="13">
        <v>89</v>
      </c>
      <c r="G8" s="13">
        <v>86</v>
      </c>
      <c r="H8">
        <f t="shared" si="0"/>
        <v>84.821917808219183</v>
      </c>
    </row>
    <row r="9" spans="1:11">
      <c r="A9" s="151"/>
      <c r="B9" s="29" t="s">
        <v>172</v>
      </c>
      <c r="C9" s="12" t="s">
        <v>370</v>
      </c>
      <c r="D9" s="13">
        <v>0</v>
      </c>
      <c r="E9" s="13">
        <v>0</v>
      </c>
      <c r="F9" s="13">
        <v>90</v>
      </c>
      <c r="G9" s="13">
        <v>88</v>
      </c>
      <c r="H9">
        <f t="shared" si="0"/>
        <v>86.794520547945197</v>
      </c>
    </row>
    <row r="10" spans="1:11">
      <c r="A10" s="151"/>
      <c r="B10" s="29" t="s">
        <v>172</v>
      </c>
      <c r="C10" s="12" t="s">
        <v>371</v>
      </c>
      <c r="D10" s="13">
        <v>0</v>
      </c>
      <c r="E10" s="13">
        <v>0</v>
      </c>
      <c r="F10" s="13">
        <v>93</v>
      </c>
      <c r="G10" s="13">
        <v>88</v>
      </c>
      <c r="H10">
        <f t="shared" si="0"/>
        <v>86.794520547945197</v>
      </c>
    </row>
    <row r="11" spans="1:11">
      <c r="A11" s="151"/>
      <c r="B11" s="29" t="s">
        <v>172</v>
      </c>
      <c r="C11" s="12" t="s">
        <v>375</v>
      </c>
      <c r="D11" s="13">
        <v>0</v>
      </c>
      <c r="E11" s="13">
        <v>0</v>
      </c>
      <c r="F11" s="13">
        <v>103</v>
      </c>
      <c r="G11" s="13">
        <v>89</v>
      </c>
      <c r="H11">
        <f t="shared" si="0"/>
        <v>87.780821917808225</v>
      </c>
    </row>
    <row r="12" spans="1:11">
      <c r="A12" s="151"/>
      <c r="B12" s="29" t="s">
        <v>172</v>
      </c>
      <c r="C12" s="12" t="s">
        <v>372</v>
      </c>
      <c r="D12" s="13">
        <v>0</v>
      </c>
      <c r="E12" s="13">
        <v>0</v>
      </c>
      <c r="F12" s="13">
        <v>95</v>
      </c>
      <c r="G12" s="13">
        <v>90</v>
      </c>
      <c r="H12">
        <f t="shared" si="0"/>
        <v>88.767123287671239</v>
      </c>
    </row>
    <row r="13" spans="1:11">
      <c r="A13" s="151"/>
      <c r="B13" s="29" t="s">
        <v>172</v>
      </c>
      <c r="C13" s="12" t="s">
        <v>374</v>
      </c>
      <c r="D13" s="13">
        <v>0</v>
      </c>
      <c r="E13" s="13">
        <v>0</v>
      </c>
      <c r="F13" s="13">
        <v>101</v>
      </c>
      <c r="G13" s="13">
        <v>91</v>
      </c>
      <c r="H13">
        <f t="shared" si="0"/>
        <v>89.753424657534254</v>
      </c>
    </row>
    <row r="14" spans="1:11">
      <c r="A14" s="151"/>
      <c r="B14" s="29" t="s">
        <v>172</v>
      </c>
      <c r="C14" s="12" t="s">
        <v>373</v>
      </c>
      <c r="D14" s="13">
        <v>0</v>
      </c>
      <c r="E14" s="13">
        <v>0</v>
      </c>
      <c r="F14" s="13">
        <v>97</v>
      </c>
      <c r="G14" s="13">
        <v>92</v>
      </c>
      <c r="H14">
        <f t="shared" si="0"/>
        <v>90.739726027397253</v>
      </c>
    </row>
    <row r="15" spans="1:11">
      <c r="A15" s="151"/>
      <c r="B15" s="29" t="s">
        <v>172</v>
      </c>
      <c r="C15" s="12" t="s">
        <v>180</v>
      </c>
      <c r="D15" s="13">
        <v>0</v>
      </c>
      <c r="E15" s="13">
        <v>0</v>
      </c>
      <c r="F15" s="13">
        <v>93</v>
      </c>
      <c r="G15" s="13">
        <v>93</v>
      </c>
      <c r="H15">
        <f t="shared" si="0"/>
        <v>91.726027397260268</v>
      </c>
    </row>
    <row r="16" spans="1:11">
      <c r="A16" s="151"/>
      <c r="B16" s="29" t="s">
        <v>172</v>
      </c>
      <c r="C16" s="12" t="s">
        <v>185</v>
      </c>
      <c r="D16" s="13">
        <v>0</v>
      </c>
      <c r="E16" s="13">
        <v>0</v>
      </c>
      <c r="F16" s="13">
        <v>106</v>
      </c>
      <c r="G16" s="13">
        <v>100</v>
      </c>
      <c r="H16">
        <f t="shared" si="0"/>
        <v>98.630136986301366</v>
      </c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17:B101">
    <cfRule type="expression" dxfId="207" priority="13">
      <formula>AND(XEB17=0,XEC17&lt;&gt;"")</formula>
    </cfRule>
  </conditionalFormatting>
  <conditionalFormatting sqref="A2:A101">
    <cfRule type="expression" dxfId="206" priority="12">
      <formula>AND(XEB2=0,XEC2&lt;&gt;"")</formula>
    </cfRule>
  </conditionalFormatting>
  <conditionalFormatting sqref="D17:D101">
    <cfRule type="cellIs" dxfId="205" priority="10" operator="lessThan">
      <formula>#REF!</formula>
    </cfRule>
    <cfRule type="cellIs" dxfId="204" priority="11" operator="equal">
      <formula>#REF!</formula>
    </cfRule>
  </conditionalFormatting>
  <conditionalFormatting sqref="E17:E101">
    <cfRule type="cellIs" dxfId="203" priority="8" operator="lessThan">
      <formula>#REF!</formula>
    </cfRule>
    <cfRule type="cellIs" dxfId="202" priority="9" operator="equal">
      <formula>#REF!</formula>
    </cfRule>
  </conditionalFormatting>
  <conditionalFormatting sqref="F17:F101">
    <cfRule type="cellIs" dxfId="201" priority="6" operator="lessThan">
      <formula>#REF!</formula>
    </cfRule>
    <cfRule type="cellIs" dxfId="200" priority="7" operator="equal">
      <formula>#REF!</formula>
    </cfRule>
  </conditionalFormatting>
  <conditionalFormatting sqref="G17:G101">
    <cfRule type="cellIs" dxfId="199" priority="4" operator="lessThan">
      <formula>#REF!</formula>
    </cfRule>
    <cfRule type="cellIs" dxfId="198" priority="5" operator="equal">
      <formula>#REF!</formula>
    </cfRule>
  </conditionalFormatting>
  <conditionalFormatting sqref="B2:B16">
    <cfRule type="expression" dxfId="197" priority="3">
      <formula>AND(XFC2=0,XFD2&lt;&gt;"")</formula>
    </cfRule>
  </conditionalFormatting>
  <conditionalFormatting sqref="D2:G16">
    <cfRule type="cellIs" dxfId="196" priority="1" operator="lessThan">
      <formula>$AD$4</formula>
    </cfRule>
    <cfRule type="cellIs" dxfId="195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2"/>
  <sheetViews>
    <sheetView workbookViewId="0">
      <pane ySplit="2" topLeftCell="A3" activePane="bottomLeft" state="frozen"/>
      <selection activeCell="C1" sqref="C1:H1"/>
      <selection pane="bottomLeft" activeCell="H2" sqref="H1:H1048576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12.125" style="183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30" t="s">
        <v>291</v>
      </c>
      <c r="D1" s="230"/>
      <c r="E1" s="230"/>
      <c r="F1" s="230"/>
      <c r="G1" s="230"/>
      <c r="H1" s="230"/>
      <c r="I1" s="230"/>
    </row>
    <row r="2" spans="1:9" ht="16.5">
      <c r="A2" s="135">
        <f>SUM(A3:A102)</f>
        <v>15</v>
      </c>
      <c r="B2" s="136">
        <f>SUM(B3:B102)/A2</f>
        <v>86.202739726027389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79" t="s">
        <v>280</v>
      </c>
      <c r="I2" s="139" t="s">
        <v>270</v>
      </c>
    </row>
    <row r="3" spans="1:9" ht="16.5">
      <c r="A3" s="140">
        <f>COUNTA(D3)</f>
        <v>1</v>
      </c>
      <c r="B3" s="140">
        <f>H3</f>
        <v>74.958904109589042</v>
      </c>
      <c r="C3" s="149" t="s">
        <v>172</v>
      </c>
      <c r="D3" s="150" t="s">
        <v>174</v>
      </c>
      <c r="E3" s="133"/>
      <c r="F3" s="133"/>
      <c r="G3" s="133"/>
      <c r="H3" s="180">
        <v>74.958904109589042</v>
      </c>
      <c r="I3" s="141">
        <f t="shared" ref="I3:I34" si="0">IF($B$2-H3+10&gt;0,$B$2-H3+10,0)*A3</f>
        <v>21.243835616438346</v>
      </c>
    </row>
    <row r="4" spans="1:9" ht="16.5">
      <c r="A4" s="140">
        <f t="shared" ref="A4:A67" si="1">COUNTA(D4)</f>
        <v>1</v>
      </c>
      <c r="B4" s="140">
        <f t="shared" ref="B4:B67" si="2">H4</f>
        <v>79.890410958904113</v>
      </c>
      <c r="C4" s="149" t="s">
        <v>172</v>
      </c>
      <c r="D4" s="150" t="s">
        <v>178</v>
      </c>
      <c r="E4" s="152"/>
      <c r="F4" s="152"/>
      <c r="G4" s="152"/>
      <c r="H4" s="181">
        <v>79.890410958904113</v>
      </c>
      <c r="I4" s="141">
        <f t="shared" si="0"/>
        <v>16.312328767123276</v>
      </c>
    </row>
    <row r="5" spans="1:9" ht="16.5">
      <c r="A5" s="140">
        <f t="shared" si="1"/>
        <v>1</v>
      </c>
      <c r="B5" s="140">
        <f t="shared" si="2"/>
        <v>80.876712328767127</v>
      </c>
      <c r="C5" s="149" t="s">
        <v>172</v>
      </c>
      <c r="D5" s="150" t="s">
        <v>369</v>
      </c>
      <c r="E5" s="152"/>
      <c r="F5" s="152"/>
      <c r="G5" s="152"/>
      <c r="H5" s="181">
        <v>80.876712328767127</v>
      </c>
      <c r="I5" s="141">
        <f t="shared" si="0"/>
        <v>15.326027397260262</v>
      </c>
    </row>
    <row r="6" spans="1:9" ht="16.5">
      <c r="A6" s="140">
        <f t="shared" si="1"/>
        <v>1</v>
      </c>
      <c r="B6" s="140">
        <f t="shared" si="2"/>
        <v>82.849315068493141</v>
      </c>
      <c r="C6" s="149" t="s">
        <v>172</v>
      </c>
      <c r="D6" s="150" t="s">
        <v>173</v>
      </c>
      <c r="E6" s="152"/>
      <c r="F6" s="152"/>
      <c r="G6" s="152"/>
      <c r="H6" s="181">
        <v>82.849315068493141</v>
      </c>
      <c r="I6" s="141">
        <f t="shared" si="0"/>
        <v>13.353424657534248</v>
      </c>
    </row>
    <row r="7" spans="1:9" ht="16.5">
      <c r="A7" s="140">
        <f t="shared" si="1"/>
        <v>1</v>
      </c>
      <c r="B7" s="140">
        <f t="shared" si="2"/>
        <v>83.835616438356169</v>
      </c>
      <c r="C7" s="149" t="s">
        <v>172</v>
      </c>
      <c r="D7" s="150" t="s">
        <v>181</v>
      </c>
      <c r="E7" s="152"/>
      <c r="F7" s="152"/>
      <c r="G7" s="152"/>
      <c r="H7" s="181">
        <v>83.835616438356169</v>
      </c>
      <c r="I7" s="141">
        <f t="shared" si="0"/>
        <v>12.36712328767122</v>
      </c>
    </row>
    <row r="8" spans="1:9" ht="16.5">
      <c r="A8" s="140">
        <f t="shared" si="1"/>
        <v>1</v>
      </c>
      <c r="B8" s="140">
        <f t="shared" si="2"/>
        <v>84.821917808219183</v>
      </c>
      <c r="C8" s="149" t="s">
        <v>172</v>
      </c>
      <c r="D8" s="150" t="s">
        <v>368</v>
      </c>
      <c r="E8" s="152"/>
      <c r="F8" s="152"/>
      <c r="G8" s="152"/>
      <c r="H8" s="181">
        <v>84.821917808219183</v>
      </c>
      <c r="I8" s="141">
        <f t="shared" si="0"/>
        <v>11.380821917808206</v>
      </c>
    </row>
    <row r="9" spans="1:9" ht="16.5">
      <c r="A9" s="140">
        <f t="shared" si="1"/>
        <v>1</v>
      </c>
      <c r="B9" s="140">
        <f t="shared" si="2"/>
        <v>84.821917808219183</v>
      </c>
      <c r="C9" s="149" t="s">
        <v>172</v>
      </c>
      <c r="D9" s="150" t="s">
        <v>177</v>
      </c>
      <c r="E9" s="152"/>
      <c r="F9" s="152"/>
      <c r="G9" s="152"/>
      <c r="H9" s="181">
        <v>84.821917808219183</v>
      </c>
      <c r="I9" s="141">
        <f t="shared" si="0"/>
        <v>11.380821917808206</v>
      </c>
    </row>
    <row r="10" spans="1:9" ht="16.5">
      <c r="A10" s="140">
        <f t="shared" si="1"/>
        <v>1</v>
      </c>
      <c r="B10" s="140">
        <f t="shared" si="2"/>
        <v>86.794520547945197</v>
      </c>
      <c r="C10" s="149" t="s">
        <v>172</v>
      </c>
      <c r="D10" s="150" t="s">
        <v>370</v>
      </c>
      <c r="E10" s="152"/>
      <c r="F10" s="152"/>
      <c r="G10" s="152"/>
      <c r="H10" s="181">
        <v>86.794520547945197</v>
      </c>
      <c r="I10" s="141">
        <f t="shared" si="0"/>
        <v>9.4082191780821915</v>
      </c>
    </row>
    <row r="11" spans="1:9" ht="16.5">
      <c r="A11" s="140">
        <f t="shared" si="1"/>
        <v>1</v>
      </c>
      <c r="B11" s="140">
        <f t="shared" si="2"/>
        <v>86.794520547945197</v>
      </c>
      <c r="C11" s="149" t="s">
        <v>172</v>
      </c>
      <c r="D11" s="150" t="s">
        <v>371</v>
      </c>
      <c r="E11" s="133"/>
      <c r="F11" s="133"/>
      <c r="G11" s="133"/>
      <c r="H11" s="180">
        <v>86.794520547945197</v>
      </c>
      <c r="I11" s="141">
        <f t="shared" si="0"/>
        <v>9.4082191780821915</v>
      </c>
    </row>
    <row r="12" spans="1:9" ht="16.5">
      <c r="A12" s="140">
        <f t="shared" si="1"/>
        <v>1</v>
      </c>
      <c r="B12" s="140">
        <f t="shared" si="2"/>
        <v>87.780821917808225</v>
      </c>
      <c r="C12" s="149" t="s">
        <v>172</v>
      </c>
      <c r="D12" s="150" t="s">
        <v>375</v>
      </c>
      <c r="E12" s="152"/>
      <c r="F12" s="152"/>
      <c r="G12" s="152"/>
      <c r="H12" s="181">
        <v>87.780821917808225</v>
      </c>
      <c r="I12" s="141">
        <f t="shared" si="0"/>
        <v>8.4219178082191632</v>
      </c>
    </row>
    <row r="13" spans="1:9" ht="16.5">
      <c r="A13" s="140">
        <f t="shared" si="1"/>
        <v>1</v>
      </c>
      <c r="B13" s="140">
        <f t="shared" si="2"/>
        <v>88.767123287671239</v>
      </c>
      <c r="C13" s="149" t="s">
        <v>172</v>
      </c>
      <c r="D13" s="150" t="s">
        <v>372</v>
      </c>
      <c r="E13" s="152"/>
      <c r="F13" s="152"/>
      <c r="G13" s="152"/>
      <c r="H13" s="181">
        <v>88.767123287671239</v>
      </c>
      <c r="I13" s="141">
        <f t="shared" si="0"/>
        <v>7.4356164383561492</v>
      </c>
    </row>
    <row r="14" spans="1:9" ht="16.5">
      <c r="A14" s="140">
        <f t="shared" si="1"/>
        <v>1</v>
      </c>
      <c r="B14" s="140">
        <f t="shared" si="2"/>
        <v>89.753424657534254</v>
      </c>
      <c r="C14" s="149" t="s">
        <v>172</v>
      </c>
      <c r="D14" s="150" t="s">
        <v>374</v>
      </c>
      <c r="E14" s="152"/>
      <c r="F14" s="152"/>
      <c r="G14" s="152"/>
      <c r="H14" s="181">
        <v>89.753424657534254</v>
      </c>
      <c r="I14" s="141">
        <f t="shared" si="0"/>
        <v>6.4493150684931351</v>
      </c>
    </row>
    <row r="15" spans="1:9" ht="16.5">
      <c r="A15" s="140">
        <f t="shared" si="1"/>
        <v>1</v>
      </c>
      <c r="B15" s="140">
        <f t="shared" si="2"/>
        <v>90.739726027397253</v>
      </c>
      <c r="C15" s="149" t="s">
        <v>172</v>
      </c>
      <c r="D15" s="150" t="s">
        <v>373</v>
      </c>
      <c r="E15" s="152"/>
      <c r="F15" s="152"/>
      <c r="G15" s="152"/>
      <c r="H15" s="181">
        <v>90.739726027397253</v>
      </c>
      <c r="I15" s="141">
        <f t="shared" si="0"/>
        <v>5.4630136986301352</v>
      </c>
    </row>
    <row r="16" spans="1:9" ht="16.5">
      <c r="A16" s="140">
        <f t="shared" si="1"/>
        <v>1</v>
      </c>
      <c r="B16" s="140">
        <f t="shared" si="2"/>
        <v>91.726027397260268</v>
      </c>
      <c r="C16" s="149" t="s">
        <v>172</v>
      </c>
      <c r="D16" s="150" t="s">
        <v>180</v>
      </c>
      <c r="E16" s="152"/>
      <c r="F16" s="152"/>
      <c r="G16" s="152"/>
      <c r="H16" s="181">
        <v>91.726027397260268</v>
      </c>
      <c r="I16" s="141">
        <f t="shared" si="0"/>
        <v>4.4767123287671211</v>
      </c>
    </row>
    <row r="17" spans="1:9" ht="16.5">
      <c r="A17" s="140">
        <f t="shared" si="1"/>
        <v>1</v>
      </c>
      <c r="B17" s="140">
        <f t="shared" si="2"/>
        <v>98.630136986301366</v>
      </c>
      <c r="C17" s="149" t="s">
        <v>172</v>
      </c>
      <c r="D17" s="150" t="s">
        <v>185</v>
      </c>
      <c r="E17" s="152"/>
      <c r="F17" s="152"/>
      <c r="G17" s="152"/>
      <c r="H17" s="181">
        <v>98.630136986301366</v>
      </c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81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81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81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81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81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81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81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81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81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81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81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81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81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81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81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81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81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81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81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81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81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81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81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81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80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81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80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80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80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80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80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80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80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80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80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80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80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80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80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80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80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80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80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80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80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80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80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80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80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80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80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80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80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80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80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80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80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80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80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80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80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80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80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80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80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80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80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80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80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80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80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80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80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80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80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80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80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82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82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82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82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82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82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82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82"/>
      <c r="I102" s="141">
        <f t="shared" si="7"/>
        <v>0</v>
      </c>
    </row>
  </sheetData>
  <mergeCells count="1">
    <mergeCell ref="C1:I1"/>
  </mergeCells>
  <phoneticPr fontId="2" type="noConversion"/>
  <conditionalFormatting sqref="C3:C94">
    <cfRule type="expression" dxfId="194" priority="19">
      <formula>AND(XEG3=0,XEH3&lt;&gt;"")</formula>
    </cfRule>
  </conditionalFormatting>
  <conditionalFormatting sqref="B3:B102">
    <cfRule type="expression" dxfId="193" priority="18">
      <formula>AND(XEI3=0,XEJ3&lt;&gt;"")</formula>
    </cfRule>
  </conditionalFormatting>
  <conditionalFormatting sqref="E3:I94 I95:I102">
    <cfRule type="cellIs" dxfId="192" priority="16" operator="lessThan">
      <formula>#REF!</formula>
    </cfRule>
    <cfRule type="cellIs" dxfId="191" priority="17" operator="equal">
      <formula>#REF!</formula>
    </cfRule>
  </conditionalFormatting>
  <conditionalFormatting sqref="C3:C42">
    <cfRule type="expression" dxfId="190" priority="15">
      <formula>AND(XEG3=0,XEH3&lt;&gt;"")</formula>
    </cfRule>
  </conditionalFormatting>
  <conditionalFormatting sqref="A3:A102">
    <cfRule type="expression" dxfId="189" priority="14">
      <formula>AND(XEG3=0,XEH3&lt;&gt;"")</formula>
    </cfRule>
  </conditionalFormatting>
  <conditionalFormatting sqref="E3:H72">
    <cfRule type="cellIs" dxfId="188" priority="12" operator="lessThan">
      <formula>#REF!</formula>
    </cfRule>
    <cfRule type="cellIs" dxfId="187" priority="13" operator="equal">
      <formula>#REF!</formula>
    </cfRule>
  </conditionalFormatting>
  <conditionalFormatting sqref="C3:C72">
    <cfRule type="expression" dxfId="186" priority="11">
      <formula>AND(XEF3=0,XEG3&lt;&gt;"")</formula>
    </cfRule>
  </conditionalFormatting>
  <conditionalFormatting sqref="C3:C72">
    <cfRule type="expression" dxfId="185" priority="10">
      <formula>AND(XEF3=0,XEG3&lt;&gt;"")</formula>
    </cfRule>
  </conditionalFormatting>
  <conditionalFormatting sqref="C3:C41">
    <cfRule type="expression" dxfId="184" priority="9">
      <formula>AND(XEI3=0,XEJ3&lt;&gt;"")</formula>
    </cfRule>
  </conditionalFormatting>
  <conditionalFormatting sqref="E3:H41">
    <cfRule type="cellIs" dxfId="183" priority="7" operator="lessThan">
      <formula>#REF!</formula>
    </cfRule>
    <cfRule type="cellIs" dxfId="182" priority="8" operator="equal">
      <formula>#REF!</formula>
    </cfRule>
  </conditionalFormatting>
  <conditionalFormatting sqref="C3:C43">
    <cfRule type="expression" dxfId="181" priority="6">
      <formula>AND(XEH3=0,XEI3&lt;&gt;"")</formula>
    </cfRule>
  </conditionalFormatting>
  <conditionalFormatting sqref="E3:H43">
    <cfRule type="cellIs" dxfId="180" priority="4" operator="lessThan">
      <formula>#REF!</formula>
    </cfRule>
    <cfRule type="cellIs" dxfId="179" priority="5" operator="equal">
      <formula>#REF!</formula>
    </cfRule>
  </conditionalFormatting>
  <conditionalFormatting sqref="C3:C41">
    <cfRule type="expression" dxfId="178" priority="3">
      <formula>AND(XEH3=0,XEI3&lt;&gt;"")</formula>
    </cfRule>
  </conditionalFormatting>
  <conditionalFormatting sqref="E3:H41">
    <cfRule type="cellIs" dxfId="177" priority="1" operator="lessThan">
      <formula>#REF!</formula>
    </cfRule>
    <cfRule type="cellIs" dxfId="176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02"/>
  <sheetViews>
    <sheetView workbookViewId="0">
      <selection activeCell="N16" sqref="A2:N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>
        <v>1</v>
      </c>
      <c r="B2" s="149" t="s">
        <v>172</v>
      </c>
      <c r="C2" s="150" t="s">
        <v>174</v>
      </c>
      <c r="D2" s="133">
        <v>0</v>
      </c>
      <c r="E2" s="133">
        <v>0</v>
      </c>
      <c r="F2" s="133">
        <v>88</v>
      </c>
      <c r="G2" s="133">
        <v>76</v>
      </c>
      <c r="H2" s="152">
        <v>164</v>
      </c>
      <c r="I2" s="153"/>
      <c r="J2" s="155"/>
      <c r="K2" s="155"/>
      <c r="L2" s="155">
        <f>IF(ISNA(VLOOKUP($C2,男C_R3績分!$D$3:$H$102,5,FALSE))," ",VLOOKUP($C2,男C_R3績分!$D$3:$H$102,5,FALSE))</f>
        <v>13.353424657534248</v>
      </c>
      <c r="M2" s="155">
        <f>IF(ISNA(VLOOKUP($C2,男C_R4績分!$D$3:$I$102,6,FALSE))," ",VLOOKUP($C2,男C_R4績分!$D$3:$I$102,6,FALSE))</f>
        <v>21.243835616438346</v>
      </c>
      <c r="N2" s="155">
        <f>SUM(J2:M2)</f>
        <v>34.597260273972594</v>
      </c>
    </row>
    <row r="3" spans="1:14">
      <c r="A3" s="151">
        <v>2</v>
      </c>
      <c r="B3" s="149" t="s">
        <v>172</v>
      </c>
      <c r="C3" s="150" t="s">
        <v>369</v>
      </c>
      <c r="D3" s="133">
        <v>0</v>
      </c>
      <c r="E3" s="133">
        <v>0</v>
      </c>
      <c r="F3" s="133">
        <v>82</v>
      </c>
      <c r="G3" s="133">
        <v>82</v>
      </c>
      <c r="H3" s="152">
        <v>164</v>
      </c>
      <c r="I3" s="153"/>
      <c r="J3" s="155"/>
      <c r="K3" s="155"/>
      <c r="L3" s="155">
        <f>IF(ISNA(VLOOKUP($C3,男C_R3績分!$D$3:$H$102,5,FALSE))," ",VLOOKUP($C3,男C_R3績分!$D$3:$H$102,5,FALSE))</f>
        <v>19.271232876712318</v>
      </c>
      <c r="M3" s="155">
        <f>IF(ISNA(VLOOKUP($C3,男C_R4績分!$D$3:$I$102,6,FALSE))," ",VLOOKUP($C3,男C_R4績分!$D$3:$I$102,6,FALSE))</f>
        <v>15.326027397260262</v>
      </c>
      <c r="N3" s="155">
        <f t="shared" ref="N3:N66" si="0">SUM(J3:M3)</f>
        <v>34.59726027397258</v>
      </c>
    </row>
    <row r="4" spans="1:14">
      <c r="A4" s="151">
        <v>3</v>
      </c>
      <c r="B4" s="149" t="s">
        <v>172</v>
      </c>
      <c r="C4" s="150" t="s">
        <v>368</v>
      </c>
      <c r="D4" s="152">
        <v>0</v>
      </c>
      <c r="E4" s="152">
        <v>0</v>
      </c>
      <c r="F4" s="152">
        <v>80</v>
      </c>
      <c r="G4" s="152">
        <v>86</v>
      </c>
      <c r="H4" s="152">
        <v>166</v>
      </c>
      <c r="I4" s="153"/>
      <c r="J4" s="155"/>
      <c r="K4" s="155"/>
      <c r="L4" s="155">
        <f>IF(ISNA(VLOOKUP($C4,男C_R3績分!$D$3:$H$102,5,FALSE))," ",VLOOKUP($C4,男C_R3績分!$D$3:$H$102,5,FALSE))</f>
        <v>21.243835616438346</v>
      </c>
      <c r="M4" s="155">
        <f>IF(ISNA(VLOOKUP($C4,男C_R4績分!$D$3:$I$102,6,FALSE))," ",VLOOKUP($C4,男C_R4績分!$D$3:$I$102,6,FALSE))</f>
        <v>11.380821917808206</v>
      </c>
      <c r="N4" s="155">
        <f t="shared" si="0"/>
        <v>32.624657534246552</v>
      </c>
    </row>
    <row r="5" spans="1:14">
      <c r="A5" s="151">
        <v>4</v>
      </c>
      <c r="B5" s="149" t="s">
        <v>172</v>
      </c>
      <c r="C5" s="150" t="s">
        <v>178</v>
      </c>
      <c r="D5" s="152">
        <v>0</v>
      </c>
      <c r="E5" s="152">
        <v>0</v>
      </c>
      <c r="F5" s="152">
        <v>86</v>
      </c>
      <c r="G5" s="152">
        <v>81</v>
      </c>
      <c r="H5" s="152">
        <v>167</v>
      </c>
      <c r="I5" s="153"/>
      <c r="J5" s="155"/>
      <c r="K5" s="155"/>
      <c r="L5" s="155">
        <f>IF(ISNA(VLOOKUP($C5,男C_R3績分!$D$3:$H$102,5,FALSE))," ",VLOOKUP($C5,男C_R3績分!$D$3:$H$102,5,FALSE))</f>
        <v>15.326027397260262</v>
      </c>
      <c r="M5" s="155">
        <f>IF(ISNA(VLOOKUP($C5,男C_R4績分!$D$3:$I$102,6,FALSE))," ",VLOOKUP($C5,男C_R4績分!$D$3:$I$102,6,FALSE))</f>
        <v>16.312328767123276</v>
      </c>
      <c r="N5" s="155">
        <f t="shared" si="0"/>
        <v>31.638356164383538</v>
      </c>
    </row>
    <row r="6" spans="1:14">
      <c r="A6" s="151">
        <v>5</v>
      </c>
      <c r="B6" s="149" t="s">
        <v>172</v>
      </c>
      <c r="C6" s="150" t="s">
        <v>173</v>
      </c>
      <c r="D6" s="152">
        <v>0</v>
      </c>
      <c r="E6" s="152">
        <v>0</v>
      </c>
      <c r="F6" s="152">
        <v>83</v>
      </c>
      <c r="G6" s="152">
        <v>84</v>
      </c>
      <c r="H6" s="152">
        <v>167</v>
      </c>
      <c r="I6" s="153"/>
      <c r="J6" s="155"/>
      <c r="K6" s="155"/>
      <c r="L6" s="155">
        <f>IF(ISNA(VLOOKUP($C6,男C_R3績分!$D$3:$H$102,5,FALSE))," ",VLOOKUP($C6,男C_R3績分!$D$3:$H$102,5,FALSE))</f>
        <v>18.284931506849304</v>
      </c>
      <c r="M6" s="155">
        <f>IF(ISNA(VLOOKUP($C6,男C_R4績分!$D$3:$I$102,6,FALSE))," ",VLOOKUP($C6,男C_R4績分!$D$3:$I$102,6,FALSE))</f>
        <v>13.353424657534248</v>
      </c>
      <c r="N6" s="155">
        <f t="shared" si="0"/>
        <v>31.638356164383552</v>
      </c>
    </row>
    <row r="7" spans="1:14">
      <c r="A7" s="151">
        <v>6</v>
      </c>
      <c r="B7" s="149" t="s">
        <v>172</v>
      </c>
      <c r="C7" s="150" t="s">
        <v>181</v>
      </c>
      <c r="D7" s="152">
        <v>0</v>
      </c>
      <c r="E7" s="152">
        <v>0</v>
      </c>
      <c r="F7" s="152">
        <v>85</v>
      </c>
      <c r="G7" s="152">
        <v>85</v>
      </c>
      <c r="H7" s="152">
        <v>170</v>
      </c>
      <c r="I7" s="153"/>
      <c r="J7" s="155"/>
      <c r="K7" s="155"/>
      <c r="L7" s="155">
        <f>IF(ISNA(VLOOKUP($C7,男C_R3績分!$D$3:$H$102,5,FALSE))," ",VLOOKUP($C7,男C_R3績分!$D$3:$H$102,5,FALSE))</f>
        <v>16.312328767123276</v>
      </c>
      <c r="M7" s="155">
        <f>IF(ISNA(VLOOKUP($C7,男C_R4績分!$D$3:$I$102,6,FALSE))," ",VLOOKUP($C7,男C_R4績分!$D$3:$I$102,6,FALSE))</f>
        <v>12.36712328767122</v>
      </c>
      <c r="N7" s="155">
        <f t="shared" si="0"/>
        <v>28.679452054794496</v>
      </c>
    </row>
    <row r="8" spans="1:14">
      <c r="A8" s="151">
        <v>7</v>
      </c>
      <c r="B8" s="149" t="s">
        <v>172</v>
      </c>
      <c r="C8" s="150" t="s">
        <v>177</v>
      </c>
      <c r="D8" s="152">
        <v>0</v>
      </c>
      <c r="E8" s="152">
        <v>0</v>
      </c>
      <c r="F8" s="152">
        <v>89</v>
      </c>
      <c r="G8" s="152">
        <v>86</v>
      </c>
      <c r="H8" s="152">
        <v>175</v>
      </c>
      <c r="I8" s="153"/>
      <c r="J8" s="155"/>
      <c r="K8" s="155"/>
      <c r="L8" s="155">
        <f>IF(ISNA(VLOOKUP($C8,男C_R3績分!$D$3:$H$102,5,FALSE))," ",VLOOKUP($C8,男C_R3績分!$D$3:$H$102,5,FALSE))</f>
        <v>12.36712328767122</v>
      </c>
      <c r="M8" s="155">
        <f>IF(ISNA(VLOOKUP($C8,男C_R4績分!$D$3:$I$102,6,FALSE))," ",VLOOKUP($C8,男C_R4績分!$D$3:$I$102,6,FALSE))</f>
        <v>11.380821917808206</v>
      </c>
      <c r="N8" s="155">
        <f t="shared" si="0"/>
        <v>23.747945205479425</v>
      </c>
    </row>
    <row r="9" spans="1:14">
      <c r="A9" s="151">
        <v>8</v>
      </c>
      <c r="B9" s="149" t="s">
        <v>172</v>
      </c>
      <c r="C9" s="150" t="s">
        <v>370</v>
      </c>
      <c r="D9" s="152">
        <v>0</v>
      </c>
      <c r="E9" s="152">
        <v>0</v>
      </c>
      <c r="F9" s="152">
        <v>90</v>
      </c>
      <c r="G9" s="152">
        <v>88</v>
      </c>
      <c r="H9" s="152">
        <v>178</v>
      </c>
      <c r="I9" s="153"/>
      <c r="J9" s="155"/>
      <c r="K9" s="155"/>
      <c r="L9" s="155">
        <f>IF(ISNA(VLOOKUP($C9,男C_R3績分!$D$3:$H$102,5,FALSE))," ",VLOOKUP($C9,男C_R3績分!$D$3:$H$102,5,FALSE))</f>
        <v>11.380821917808206</v>
      </c>
      <c r="M9" s="155">
        <f>IF(ISNA(VLOOKUP($C9,男C_R4績分!$D$3:$I$102,6,FALSE))," ",VLOOKUP($C9,男C_R4績分!$D$3:$I$102,6,FALSE))</f>
        <v>9.4082191780821915</v>
      </c>
      <c r="N9" s="155">
        <f t="shared" si="0"/>
        <v>20.789041095890397</v>
      </c>
    </row>
    <row r="10" spans="1:14">
      <c r="A10" s="151">
        <v>9</v>
      </c>
      <c r="B10" s="149" t="s">
        <v>172</v>
      </c>
      <c r="C10" s="150" t="s">
        <v>371</v>
      </c>
      <c r="D10" s="152">
        <v>0</v>
      </c>
      <c r="E10" s="152">
        <v>0</v>
      </c>
      <c r="F10" s="152">
        <v>93</v>
      </c>
      <c r="G10" s="152">
        <v>88</v>
      </c>
      <c r="H10" s="152">
        <v>181</v>
      </c>
      <c r="I10" s="153"/>
      <c r="J10" s="155"/>
      <c r="K10" s="155"/>
      <c r="L10" s="155">
        <f>IF(ISNA(VLOOKUP($C10,男C_R3績分!$D$3:$H$102,5,FALSE))," ",VLOOKUP($C10,男C_R3績分!$D$3:$H$102,5,FALSE))</f>
        <v>8.4219178082191775</v>
      </c>
      <c r="M10" s="155">
        <f>IF(ISNA(VLOOKUP($C10,男C_R4績分!$D$3:$I$102,6,FALSE))," ",VLOOKUP($C10,男C_R4績分!$D$3:$I$102,6,FALSE))</f>
        <v>9.4082191780821915</v>
      </c>
      <c r="N10" s="155">
        <f t="shared" si="0"/>
        <v>17.830136986301369</v>
      </c>
    </row>
    <row r="11" spans="1:14">
      <c r="A11" s="151">
        <v>10</v>
      </c>
      <c r="B11" s="149" t="s">
        <v>172</v>
      </c>
      <c r="C11" s="150" t="s">
        <v>372</v>
      </c>
      <c r="D11" s="152">
        <v>0</v>
      </c>
      <c r="E11" s="152">
        <v>0</v>
      </c>
      <c r="F11" s="152">
        <v>95</v>
      </c>
      <c r="G11" s="152">
        <v>90</v>
      </c>
      <c r="H11" s="152">
        <v>185</v>
      </c>
      <c r="I11" s="153"/>
      <c r="J11" s="155"/>
      <c r="K11" s="155"/>
      <c r="L11" s="155">
        <f>IF(ISNA(VLOOKUP($C11,男C_R3績分!$D$3:$H$102,5,FALSE))," ",VLOOKUP($C11,男C_R3績分!$D$3:$H$102,5,FALSE))</f>
        <v>6.4493150684931351</v>
      </c>
      <c r="M11" s="155">
        <f>IF(ISNA(VLOOKUP($C11,男C_R4績分!$D$3:$I$102,6,FALSE))," ",VLOOKUP($C11,男C_R4績分!$D$3:$I$102,6,FALSE))</f>
        <v>7.4356164383561492</v>
      </c>
      <c r="N11" s="155">
        <f t="shared" si="0"/>
        <v>13.884931506849284</v>
      </c>
    </row>
    <row r="12" spans="1:14">
      <c r="A12" s="151">
        <v>11</v>
      </c>
      <c r="B12" s="149" t="s">
        <v>172</v>
      </c>
      <c r="C12" s="150" t="s">
        <v>180</v>
      </c>
      <c r="D12" s="152">
        <v>0</v>
      </c>
      <c r="E12" s="152">
        <v>0</v>
      </c>
      <c r="F12" s="152">
        <v>93</v>
      </c>
      <c r="G12" s="152">
        <v>93</v>
      </c>
      <c r="H12" s="152">
        <v>186</v>
      </c>
      <c r="I12" s="153"/>
      <c r="J12" s="155"/>
      <c r="K12" s="155"/>
      <c r="L12" s="155">
        <f>IF(ISNA(VLOOKUP($C12,男C_R3績分!$D$3:$H$102,5,FALSE))," ",VLOOKUP($C12,男C_R3績分!$D$3:$H$102,5,FALSE))</f>
        <v>8.4219178082191775</v>
      </c>
      <c r="M12" s="155">
        <f>IF(ISNA(VLOOKUP($C12,男C_R4績分!$D$3:$I$102,6,FALSE))," ",VLOOKUP($C12,男C_R4績分!$D$3:$I$102,6,FALSE))</f>
        <v>4.4767123287671211</v>
      </c>
      <c r="N12" s="155">
        <f t="shared" si="0"/>
        <v>12.898630136986299</v>
      </c>
    </row>
    <row r="13" spans="1:14">
      <c r="A13" s="151">
        <v>12</v>
      </c>
      <c r="B13" s="149" t="s">
        <v>172</v>
      </c>
      <c r="C13" s="150" t="s">
        <v>373</v>
      </c>
      <c r="D13" s="152">
        <v>0</v>
      </c>
      <c r="E13" s="152">
        <v>0</v>
      </c>
      <c r="F13" s="152">
        <v>97</v>
      </c>
      <c r="G13" s="152">
        <v>92</v>
      </c>
      <c r="H13" s="152">
        <v>189</v>
      </c>
      <c r="I13" s="153"/>
      <c r="J13" s="155"/>
      <c r="K13" s="155"/>
      <c r="L13" s="155">
        <f>IF(ISNA(VLOOKUP($C13,男C_R3績分!$D$3:$H$102,5,FALSE))," ",VLOOKUP($C13,男C_R3績分!$D$3:$H$102,5,FALSE))</f>
        <v>4.4767123287671211</v>
      </c>
      <c r="M13" s="155">
        <f>IF(ISNA(VLOOKUP($C13,男C_R4績分!$D$3:$I$102,6,FALSE))," ",VLOOKUP($C13,男C_R4績分!$D$3:$I$102,6,FALSE))</f>
        <v>5.4630136986301352</v>
      </c>
      <c r="N13" s="155">
        <f t="shared" si="0"/>
        <v>9.9397260273972563</v>
      </c>
    </row>
    <row r="14" spans="1:14">
      <c r="A14" s="151">
        <v>13</v>
      </c>
      <c r="B14" s="149" t="s">
        <v>172</v>
      </c>
      <c r="C14" s="150" t="s">
        <v>375</v>
      </c>
      <c r="D14" s="152">
        <v>0</v>
      </c>
      <c r="E14" s="152">
        <v>0</v>
      </c>
      <c r="F14" s="152">
        <v>103</v>
      </c>
      <c r="G14" s="152">
        <v>89</v>
      </c>
      <c r="H14" s="152">
        <v>192</v>
      </c>
      <c r="I14" s="153"/>
      <c r="J14" s="155"/>
      <c r="K14" s="155"/>
      <c r="L14" s="155">
        <f>IF(ISNA(VLOOKUP($C14,男C_R3績分!$D$3:$H$102,5,FALSE))," ",VLOOKUP($C14,男C_R3績分!$D$3:$H$102,5,FALSE))</f>
        <v>0</v>
      </c>
      <c r="M14" s="155">
        <f>IF(ISNA(VLOOKUP($C14,男C_R4績分!$D$3:$I$102,6,FALSE))," ",VLOOKUP($C14,男C_R4績分!$D$3:$I$102,6,FALSE))</f>
        <v>8.4219178082191632</v>
      </c>
      <c r="N14" s="155">
        <f t="shared" si="0"/>
        <v>8.4219178082191632</v>
      </c>
    </row>
    <row r="15" spans="1:14">
      <c r="A15" s="151">
        <v>14</v>
      </c>
      <c r="B15" s="149" t="s">
        <v>172</v>
      </c>
      <c r="C15" s="150" t="s">
        <v>374</v>
      </c>
      <c r="D15" s="152">
        <v>0</v>
      </c>
      <c r="E15" s="152">
        <v>0</v>
      </c>
      <c r="F15" s="152">
        <v>101</v>
      </c>
      <c r="G15" s="152">
        <v>91</v>
      </c>
      <c r="H15" s="152">
        <v>192</v>
      </c>
      <c r="I15" s="153"/>
      <c r="J15" s="155"/>
      <c r="K15" s="155"/>
      <c r="L15" s="155">
        <f>IF(ISNA(VLOOKUP($C15,男C_R3績分!$D$3:$H$102,5,FALSE))," ",VLOOKUP($C15,男C_R3績分!$D$3:$H$102,5,FALSE))</f>
        <v>0.53150684931506476</v>
      </c>
      <c r="M15" s="155">
        <f>IF(ISNA(VLOOKUP($C15,男C_R4績分!$D$3:$I$102,6,FALSE))," ",VLOOKUP($C15,男C_R4績分!$D$3:$I$102,6,FALSE))</f>
        <v>6.4493150684931351</v>
      </c>
      <c r="N15" s="155">
        <f t="shared" si="0"/>
        <v>6.9808219178081998</v>
      </c>
    </row>
    <row r="16" spans="1:14">
      <c r="A16" s="151">
        <v>15</v>
      </c>
      <c r="B16" s="149" t="s">
        <v>172</v>
      </c>
      <c r="C16" s="150" t="s">
        <v>185</v>
      </c>
      <c r="D16" s="152">
        <v>0</v>
      </c>
      <c r="E16" s="152">
        <v>0</v>
      </c>
      <c r="F16" s="152">
        <v>106</v>
      </c>
      <c r="G16" s="152">
        <v>100</v>
      </c>
      <c r="H16" s="152">
        <v>206</v>
      </c>
      <c r="I16" s="153"/>
      <c r="J16" s="155"/>
      <c r="K16" s="155"/>
      <c r="L16" s="155">
        <f>IF(ISNA(VLOOKUP($C16,男C_R3績分!$D$3:$H$102,5,FALSE))," ",VLOOKUP($C16,男C_R3績分!$D$3:$H$102,5,FALSE))</f>
        <v>0</v>
      </c>
      <c r="M16" s="155">
        <f>IF(ISNA(VLOOKUP($C16,男C_R4績分!$D$3:$I$102,6,FALSE))," ",VLOOKUP($C16,男C_R4績分!$D$3:$I$102,6,FALSE))</f>
        <v>0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IF(ISNA(VLOOKUP($C17,男C_R3績分!$D$3:$H$102,5,FALSE))," ",VLOOKUP($C17,男C_R3績分!$D$3:$H$102,5,FALSE))</f>
        <v xml:space="preserve"> </v>
      </c>
      <c r="M17" s="155" t="str">
        <f>IF(ISNA(VLOOKUP($C17,男C_R4績分!$D$3:$I$102,6,FALSE))," ",VLOOKUP($C17,男C_R4績分!$D$3:$I$102,6,FALSE))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IF(ISNA(VLOOKUP($C18,男C_R3績分!$D$3:$H$102,5,FALSE))," ",VLOOKUP($C18,男C_R3績分!$D$3:$H$102,5,FALSE))</f>
        <v xml:space="preserve"> </v>
      </c>
      <c r="M18" s="155" t="str">
        <f>IF(ISNA(VLOOKUP($C18,男C_R4績分!$D$3:$I$102,6,FALSE))," ",VLOOKUP($C18,男C_R4績分!$D$3:$I$102,6,FALSE))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IF(ISNA(VLOOKUP($C19,男C_R3績分!$D$3:$H$102,5,FALSE))," ",VLOOKUP($C19,男C_R3績分!$D$3:$H$102,5,FALSE))</f>
        <v xml:space="preserve"> </v>
      </c>
      <c r="M19" s="155" t="str">
        <f>IF(ISNA(VLOOKUP($C19,男C_R4績分!$D$3:$I$102,6,FALSE))," ",VLOOKUP($C19,男C_R4績分!$D$3:$I$102,6,FALSE))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IF(ISNA(VLOOKUP($C20,男C_R3績分!$D$3:$H$102,5,FALSE))," ",VLOOKUP($C20,男C_R3績分!$D$3:$H$102,5,FALSE))</f>
        <v xml:space="preserve"> </v>
      </c>
      <c r="M20" s="155" t="str">
        <f>IF(ISNA(VLOOKUP($C20,男C_R4績分!$D$3:$I$102,6,FALSE))," ",VLOOKUP($C20,男C_R4績分!$D$3:$I$102,6,FALSE))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IF(ISNA(VLOOKUP($C21,男C_R3績分!$D$3:$H$102,5,FALSE))," ",VLOOKUP($C21,男C_R3績分!$D$3:$H$102,5,FALSE))</f>
        <v xml:space="preserve"> </v>
      </c>
      <c r="M21" s="155" t="str">
        <f>IF(ISNA(VLOOKUP($C21,男C_R4績分!$D$3:$I$102,6,FALSE))," ",VLOOKUP($C21,男C_R4績分!$D$3:$I$102,6,FALSE))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IF(ISNA(VLOOKUP($C22,男C_R3績分!$D$3:$H$102,5,FALSE))," ",VLOOKUP($C22,男C_R3績分!$D$3:$H$102,5,FALSE))</f>
        <v xml:space="preserve"> </v>
      </c>
      <c r="M22" s="155" t="str">
        <f>IF(ISNA(VLOOKUP($C22,男C_R4績分!$D$3:$I$102,6,FALSE))," ",VLOOKUP($C22,男C_R4績分!$D$3:$I$102,6,FALSE))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IF(ISNA(VLOOKUP($C23,男C_R3績分!$D$3:$H$102,5,FALSE))," ",VLOOKUP($C23,男C_R3績分!$D$3:$H$102,5,FALSE))</f>
        <v xml:space="preserve"> </v>
      </c>
      <c r="M23" s="155" t="str">
        <f>IF(ISNA(VLOOKUP($C23,男C_R4績分!$D$3:$I$102,6,FALSE))," ",VLOOKUP($C23,男C_R4績分!$D$3:$I$102,6,FALSE))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IF(ISNA(VLOOKUP($C24,男C_R3績分!$D$3:$H$102,5,FALSE))," ",VLOOKUP($C24,男C_R3績分!$D$3:$H$102,5,FALSE))</f>
        <v xml:space="preserve"> </v>
      </c>
      <c r="M24" s="155" t="str">
        <f>IF(ISNA(VLOOKUP($C24,男C_R4績分!$D$3:$I$102,6,FALSE))," ",VLOOKUP($C24,男C_R4績分!$D$3:$I$102,6,FALSE))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IF(ISNA(VLOOKUP($C25,男C_R3績分!$D$3:$H$102,5,FALSE))," ",VLOOKUP($C25,男C_R3績分!$D$3:$H$102,5,FALSE))</f>
        <v xml:space="preserve"> </v>
      </c>
      <c r="M25" s="155" t="str">
        <f>IF(ISNA(VLOOKUP($C25,男C_R4績分!$D$3:$I$102,6,FALSE))," ",VLOOKUP($C25,男C_R4績分!$D$3:$I$102,6,FALSE))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IF(ISNA(VLOOKUP($C26,男C_R3績分!$D$3:$H$102,5,FALSE))," ",VLOOKUP($C26,男C_R3績分!$D$3:$H$102,5,FALSE))</f>
        <v xml:space="preserve"> </v>
      </c>
      <c r="M26" s="155" t="str">
        <f>IF(ISNA(VLOOKUP($C26,男C_R4績分!$D$3:$I$102,6,FALSE))," ",VLOOKUP($C26,男C_R4績分!$D$3:$I$102,6,FALSE))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IF(ISNA(VLOOKUP($C27,男C_R3績分!$D$3:$H$102,5,FALSE))," ",VLOOKUP($C27,男C_R3績分!$D$3:$H$102,5,FALSE))</f>
        <v xml:space="preserve"> </v>
      </c>
      <c r="M27" s="155" t="str">
        <f>IF(ISNA(VLOOKUP($C27,男C_R4績分!$D$3:$I$102,6,FALSE))," ",VLOOKUP($C27,男C_R4績分!$D$3:$I$102,6,FALSE))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IF(ISNA(VLOOKUP($C28,男C_R3績分!$D$3:$H$102,5,FALSE))," ",VLOOKUP($C28,男C_R3績分!$D$3:$H$102,5,FALSE))</f>
        <v xml:space="preserve"> </v>
      </c>
      <c r="M28" s="155" t="str">
        <f>IF(ISNA(VLOOKUP($C28,男C_R4績分!$D$3:$I$102,6,FALSE))," ",VLOOKUP($C28,男C_R4績分!$D$3:$I$102,6,FALSE))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IF(ISNA(VLOOKUP($C29,男C_R3績分!$D$3:$H$102,5,FALSE))," ",VLOOKUP($C29,男C_R3績分!$D$3:$H$102,5,FALSE))</f>
        <v xml:space="preserve"> </v>
      </c>
      <c r="M29" s="155" t="str">
        <f>IF(ISNA(VLOOKUP($C29,男C_R4績分!$D$3:$I$102,6,FALSE))," ",VLOOKUP($C29,男C_R4績分!$D$3:$I$102,6,FALSE))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IF(ISNA(VLOOKUP($C30,男C_R3績分!$D$3:$H$102,5,FALSE))," ",VLOOKUP($C30,男C_R3績分!$D$3:$H$102,5,FALSE))</f>
        <v xml:space="preserve"> </v>
      </c>
      <c r="M30" s="155" t="str">
        <f>IF(ISNA(VLOOKUP($C30,男C_R4績分!$D$3:$I$102,6,FALSE))," ",VLOOKUP($C30,男C_R4績分!$D$3:$I$102,6,FALSE))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IF(ISNA(VLOOKUP($C31,男C_R3績分!$D$3:$H$102,5,FALSE))," ",VLOOKUP($C31,男C_R3績分!$D$3:$H$102,5,FALSE))</f>
        <v xml:space="preserve"> </v>
      </c>
      <c r="M31" s="155" t="str">
        <f>IF(ISNA(VLOOKUP($C31,男C_R4績分!$D$3:$I$102,6,FALSE))," ",VLOOKUP($C31,男C_R4績分!$D$3:$I$102,6,FALSE))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IF(ISNA(VLOOKUP($C32,男C_R3績分!$D$3:$H$102,5,FALSE))," ",VLOOKUP($C32,男C_R3績分!$D$3:$H$102,5,FALSE))</f>
        <v xml:space="preserve"> </v>
      </c>
      <c r="M32" s="155" t="str">
        <f>IF(ISNA(VLOOKUP($C32,男C_R4績分!$D$3:$I$102,6,FALSE))," ",VLOOKUP($C32,男C_R4績分!$D$3:$I$102,6,FALSE))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IF(ISNA(VLOOKUP($C33,男C_R3績分!$D$3:$H$102,5,FALSE))," ",VLOOKUP($C33,男C_R3績分!$D$3:$H$102,5,FALSE))</f>
        <v xml:space="preserve"> </v>
      </c>
      <c r="M33" s="155" t="str">
        <f>IF(ISNA(VLOOKUP($C33,男C_R4績分!$D$3:$I$102,6,FALSE))," ",VLOOKUP($C33,男C_R4績分!$D$3:$I$102,6,FALSE))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IF(ISNA(VLOOKUP($C34,男C_R3績分!$D$3:$H$102,5,FALSE))," ",VLOOKUP($C34,男C_R3績分!$D$3:$H$102,5,FALSE))</f>
        <v xml:space="preserve"> </v>
      </c>
      <c r="M34" s="155" t="str">
        <f>IF(ISNA(VLOOKUP($C34,男C_R4績分!$D$3:$I$102,6,FALSE))," ",VLOOKUP($C34,男C_R4績分!$D$3:$I$102,6,FALSE))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IF(ISNA(VLOOKUP($C35,男C_R3績分!$D$3:$H$102,5,FALSE))," ",VLOOKUP($C35,男C_R3績分!$D$3:$H$102,5,FALSE))</f>
        <v xml:space="preserve"> </v>
      </c>
      <c r="M35" s="155" t="str">
        <f>IF(ISNA(VLOOKUP($C35,男C_R4績分!$D$3:$I$102,6,FALSE))," ",VLOOKUP($C35,男C_R4績分!$D$3:$I$102,6,FALSE))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IF(ISNA(VLOOKUP($C36,男C_R3績分!$D$3:$H$102,5,FALSE))," ",VLOOKUP($C36,男C_R3績分!$D$3:$H$102,5,FALSE))</f>
        <v xml:space="preserve"> </v>
      </c>
      <c r="M36" s="155" t="str">
        <f>IF(ISNA(VLOOKUP($C36,男C_R4績分!$D$3:$I$102,6,FALSE))," ",VLOOKUP($C36,男C_R4績分!$D$3:$I$102,6,FALSE))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IF(ISNA(VLOOKUP($C37,男C_R3績分!$D$3:$H$102,5,FALSE))," ",VLOOKUP($C37,男C_R3績分!$D$3:$H$102,5,FALSE))</f>
        <v xml:space="preserve"> </v>
      </c>
      <c r="M37" s="155" t="str">
        <f>IF(ISNA(VLOOKUP($C37,男C_R4績分!$D$3:$I$102,6,FALSE))," ",VLOOKUP($C37,男C_R4績分!$D$3:$I$102,6,FALSE))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IF(ISNA(VLOOKUP($C38,男C_R3績分!$D$3:$H$102,5,FALSE))," ",VLOOKUP($C38,男C_R3績分!$D$3:$H$102,5,FALSE))</f>
        <v xml:space="preserve"> </v>
      </c>
      <c r="M38" s="155" t="str">
        <f>IF(ISNA(VLOOKUP($C38,男C_R4績分!$D$3:$I$102,6,FALSE))," ",VLOOKUP($C38,男C_R4績分!$D$3:$I$102,6,FALSE))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IF(ISNA(VLOOKUP($C39,男C_R3績分!$D$3:$H$102,5,FALSE))," ",VLOOKUP($C39,男C_R3績分!$D$3:$H$102,5,FALSE))</f>
        <v xml:space="preserve"> </v>
      </c>
      <c r="M39" s="155" t="str">
        <f>IF(ISNA(VLOOKUP($C39,男C_R4績分!$D$3:$I$102,6,FALSE))," ",VLOOKUP($C39,男C_R4績分!$D$3:$I$102,6,FALSE))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IF(ISNA(VLOOKUP($C40,男C_R3績分!$D$3:$H$102,5,FALSE))," ",VLOOKUP($C40,男C_R3績分!$D$3:$H$102,5,FALSE))</f>
        <v xml:space="preserve"> </v>
      </c>
      <c r="M40" s="155" t="str">
        <f>IF(ISNA(VLOOKUP($C40,男C_R4績分!$D$3:$I$102,6,FALSE))," ",VLOOKUP($C40,男C_R4績分!$D$3:$I$102,6,FALSE))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IF(ISNA(VLOOKUP($C41,男C_R3績分!$D$3:$H$102,5,FALSE))," ",VLOOKUP($C41,男C_R3績分!$D$3:$H$102,5,FALSE))</f>
        <v xml:space="preserve"> </v>
      </c>
      <c r="M41" s="155" t="str">
        <f>IF(ISNA(VLOOKUP($C41,男C_R4績分!$D$3:$I$102,6,FALSE))," ",VLOOKUP($C41,男C_R4績分!$D$3:$I$102,6,FALSE))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IF(ISNA(VLOOKUP($C42,男C_R3績分!$D$3:$H$102,5,FALSE))," ",VLOOKUP($C42,男C_R3績分!$D$3:$H$102,5,FALSE))</f>
        <v xml:space="preserve"> </v>
      </c>
      <c r="M42" s="155" t="str">
        <f>IF(ISNA(VLOOKUP($C42,男C_R4績分!$D$3:$I$102,6,FALSE))," ",VLOOKUP($C42,男C_R4績分!$D$3:$I$102,6,FALSE))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IF(ISNA(VLOOKUP($C43,男C_R3績分!$D$3:$H$102,5,FALSE))," ",VLOOKUP($C43,男C_R3績分!$D$3:$H$102,5,FALSE))</f>
        <v xml:space="preserve"> </v>
      </c>
      <c r="M43" s="155" t="str">
        <f>IF(ISNA(VLOOKUP($C43,男C_R4績分!$D$3:$I$102,6,FALSE))," ",VLOOKUP($C43,男C_R4績分!$D$3:$I$102,6,FALSE))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IF(ISNA(VLOOKUP($C44,男C_R3績分!$D$3:$H$102,5,FALSE))," ",VLOOKUP($C44,男C_R3績分!$D$3:$H$102,5,FALSE))</f>
        <v xml:space="preserve"> </v>
      </c>
      <c r="M44" s="155" t="str">
        <f>IF(ISNA(VLOOKUP($C44,男C_R4績分!$D$3:$I$102,6,FALSE))," ",VLOOKUP($C44,男C_R4績分!$D$3:$I$102,6,FALSE))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IF(ISNA(VLOOKUP($C45,男C_R3績分!$D$3:$H$102,5,FALSE))," ",VLOOKUP($C45,男C_R3績分!$D$3:$H$102,5,FALSE))</f>
        <v xml:space="preserve"> </v>
      </c>
      <c r="M45" s="155" t="str">
        <f>IF(ISNA(VLOOKUP($C45,男C_R4績分!$D$3:$I$102,6,FALSE))," ",VLOOKUP($C45,男C_R4績分!$D$3:$I$102,6,FALSE))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IF(ISNA(VLOOKUP($C46,男C_R3績分!$D$3:$H$102,5,FALSE))," ",VLOOKUP($C46,男C_R3績分!$D$3:$H$102,5,FALSE))</f>
        <v xml:space="preserve"> </v>
      </c>
      <c r="M46" s="155" t="str">
        <f>IF(ISNA(VLOOKUP($C46,男C_R4績分!$D$3:$I$102,6,FALSE))," ",VLOOKUP($C46,男C_R4績分!$D$3:$I$102,6,FALSE))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IF(ISNA(VLOOKUP($C47,男C_R3績分!$D$3:$H$102,5,FALSE))," ",VLOOKUP($C47,男C_R3績分!$D$3:$H$102,5,FALSE))</f>
        <v xml:space="preserve"> </v>
      </c>
      <c r="M47" s="155" t="str">
        <f>IF(ISNA(VLOOKUP($C47,男C_R4績分!$D$3:$I$102,6,FALSE))," ",VLOOKUP($C47,男C_R4績分!$D$3:$I$102,6,FALSE))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IF(ISNA(VLOOKUP($C48,男C_R3績分!$D$3:$H$102,5,FALSE))," ",VLOOKUP($C48,男C_R3績分!$D$3:$H$102,5,FALSE))</f>
        <v xml:space="preserve"> </v>
      </c>
      <c r="M48" s="155" t="str">
        <f>IF(ISNA(VLOOKUP($C48,男C_R4績分!$D$3:$I$102,6,FALSE))," ",VLOOKUP($C48,男C_R4績分!$D$3:$I$102,6,FALSE))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IF(ISNA(VLOOKUP($C49,男C_R3績分!$D$3:$H$102,5,FALSE))," ",VLOOKUP($C49,男C_R3績分!$D$3:$H$102,5,FALSE))</f>
        <v xml:space="preserve"> </v>
      </c>
      <c r="M49" s="155" t="str">
        <f>IF(ISNA(VLOOKUP($C49,男C_R4績分!$D$3:$I$102,6,FALSE))," ",VLOOKUP($C49,男C_R4績分!$D$3:$I$102,6,FALSE))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IF(ISNA(VLOOKUP($C50,男C_R3績分!$D$3:$H$102,5,FALSE))," ",VLOOKUP($C50,男C_R3績分!$D$3:$H$102,5,FALSE))</f>
        <v xml:space="preserve"> </v>
      </c>
      <c r="M50" s="155" t="str">
        <f>IF(ISNA(VLOOKUP($C50,男C_R4績分!$D$3:$I$102,6,FALSE))," ",VLOOKUP($C50,男C_R4績分!$D$3:$I$102,6,FALSE))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IF(ISNA(VLOOKUP($C51,男C_R3績分!$D$3:$H$102,5,FALSE))," ",VLOOKUP($C51,男C_R3績分!$D$3:$H$102,5,FALSE))</f>
        <v xml:space="preserve"> </v>
      </c>
      <c r="M51" s="155" t="str">
        <f>IF(ISNA(VLOOKUP($C51,男C_R4績分!$D$3:$I$102,6,FALSE))," ",VLOOKUP($C51,男C_R4績分!$D$3:$I$102,6,FALSE))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IF(ISNA(VLOOKUP($C52,男C_R3績分!$D$3:$H$102,5,FALSE))," ",VLOOKUP($C52,男C_R3績分!$D$3:$H$102,5,FALSE))</f>
        <v xml:space="preserve"> </v>
      </c>
      <c r="M52" s="155" t="str">
        <f>IF(ISNA(VLOOKUP($C52,男C_R4績分!$D$3:$I$102,6,FALSE))," ",VLOOKUP($C52,男C_R4績分!$D$3:$I$102,6,FALSE))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IF(ISNA(VLOOKUP($C53,男C_R3績分!$D$3:$H$102,5,FALSE))," ",VLOOKUP($C53,男C_R3績分!$D$3:$H$102,5,FALSE))</f>
        <v xml:space="preserve"> </v>
      </c>
      <c r="M53" s="155" t="str">
        <f>IF(ISNA(VLOOKUP($C53,男C_R4績分!$D$3:$I$102,6,FALSE))," ",VLOOKUP($C53,男C_R4績分!$D$3:$I$102,6,FALSE))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IF(ISNA(VLOOKUP($C54,男C_R3績分!$D$3:$H$102,5,FALSE))," ",VLOOKUP($C54,男C_R3績分!$D$3:$H$102,5,FALSE))</f>
        <v xml:space="preserve"> </v>
      </c>
      <c r="M54" s="155" t="str">
        <f>IF(ISNA(VLOOKUP($C54,男C_R4績分!$D$3:$I$102,6,FALSE))," ",VLOOKUP($C54,男C_R4績分!$D$3:$I$102,6,FALSE))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IF(ISNA(VLOOKUP($C55,男C_R3績分!$D$3:$H$102,5,FALSE))," ",VLOOKUP($C55,男C_R3績分!$D$3:$H$102,5,FALSE))</f>
        <v xml:space="preserve"> </v>
      </c>
      <c r="M55" s="155" t="str">
        <f>IF(ISNA(VLOOKUP($C55,男C_R4績分!$D$3:$I$102,6,FALSE))," ",VLOOKUP($C55,男C_R4績分!$D$3:$I$102,6,FALSE))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IF(ISNA(VLOOKUP($C56,男C_R3績分!$D$3:$H$102,5,FALSE))," ",VLOOKUP($C56,男C_R3績分!$D$3:$H$102,5,FALSE))</f>
        <v xml:space="preserve"> </v>
      </c>
      <c r="M56" s="155" t="str">
        <f>IF(ISNA(VLOOKUP($C56,男C_R4績分!$D$3:$I$102,6,FALSE))," ",VLOOKUP($C56,男C_R4績分!$D$3:$I$102,6,FALSE))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IF(ISNA(VLOOKUP($C57,男C_R3績分!$D$3:$H$102,5,FALSE))," ",VLOOKUP($C57,男C_R3績分!$D$3:$H$102,5,FALSE))</f>
        <v xml:space="preserve"> </v>
      </c>
      <c r="M57" s="155" t="str">
        <f>IF(ISNA(VLOOKUP($C57,男C_R4績分!$D$3:$I$102,6,FALSE))," ",VLOOKUP($C57,男C_R4績分!$D$3:$I$102,6,FALSE))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IF(ISNA(VLOOKUP($C58,男C_R3績分!$D$3:$H$102,5,FALSE))," ",VLOOKUP($C58,男C_R3績分!$D$3:$H$102,5,FALSE))</f>
        <v xml:space="preserve"> </v>
      </c>
      <c r="M58" s="155" t="str">
        <f>IF(ISNA(VLOOKUP($C58,男C_R4績分!$D$3:$I$102,6,FALSE))," ",VLOOKUP($C58,男C_R4績分!$D$3:$I$102,6,FALSE))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IF(ISNA(VLOOKUP($C59,男C_R3績分!$D$3:$H$102,5,FALSE))," ",VLOOKUP($C59,男C_R3績分!$D$3:$H$102,5,FALSE))</f>
        <v xml:space="preserve"> </v>
      </c>
      <c r="M59" s="155" t="str">
        <f>IF(ISNA(VLOOKUP($C59,男C_R4績分!$D$3:$I$102,6,FALSE))," ",VLOOKUP($C59,男C_R4績分!$D$3:$I$102,6,FALSE))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IF(ISNA(VLOOKUP($C60,男C_R3績分!$D$3:$H$102,5,FALSE))," ",VLOOKUP($C60,男C_R3績分!$D$3:$H$102,5,FALSE))</f>
        <v xml:space="preserve"> </v>
      </c>
      <c r="M60" s="155" t="str">
        <f>IF(ISNA(VLOOKUP($C60,男C_R4績分!$D$3:$I$102,6,FALSE))," ",VLOOKUP($C60,男C_R4績分!$D$3:$I$102,6,FALSE))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IF(ISNA(VLOOKUP($C61,男C_R3績分!$D$3:$H$102,5,FALSE))," ",VLOOKUP($C61,男C_R3績分!$D$3:$H$102,5,FALSE))</f>
        <v xml:space="preserve"> </v>
      </c>
      <c r="M61" s="155" t="str">
        <f>IF(ISNA(VLOOKUP($C61,男C_R4績分!$D$3:$I$102,6,FALSE))," ",VLOOKUP($C61,男C_R4績分!$D$3:$I$102,6,FALSE))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IF(ISNA(VLOOKUP($C62,男C_R3績分!$D$3:$H$102,5,FALSE))," ",VLOOKUP($C62,男C_R3績分!$D$3:$H$102,5,FALSE))</f>
        <v xml:space="preserve"> </v>
      </c>
      <c r="M62" s="155" t="str">
        <f>IF(ISNA(VLOOKUP($C62,男C_R4績分!$D$3:$I$102,6,FALSE))," ",VLOOKUP($C62,男C_R4績分!$D$3:$I$102,6,FALSE))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IF(ISNA(VLOOKUP($C63,男C_R3績分!$D$3:$H$102,5,FALSE))," ",VLOOKUP($C63,男C_R3績分!$D$3:$H$102,5,FALSE))</f>
        <v xml:space="preserve"> </v>
      </c>
      <c r="M63" s="155" t="str">
        <f>IF(ISNA(VLOOKUP($C63,男C_R4績分!$D$3:$I$102,6,FALSE))," ",VLOOKUP($C63,男C_R4績分!$D$3:$I$102,6,FALSE))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IF(ISNA(VLOOKUP($C64,男C_R3績分!$D$3:$H$102,5,FALSE))," ",VLOOKUP($C64,男C_R3績分!$D$3:$H$102,5,FALSE))</f>
        <v xml:space="preserve"> </v>
      </c>
      <c r="M64" s="155" t="str">
        <f>IF(ISNA(VLOOKUP($C64,男C_R4績分!$D$3:$I$102,6,FALSE))," ",VLOOKUP($C64,男C_R4績分!$D$3:$I$102,6,FALSE))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IF(ISNA(VLOOKUP($C65,男C_R3績分!$D$3:$H$102,5,FALSE))," ",VLOOKUP($C65,男C_R3績分!$D$3:$H$102,5,FALSE))</f>
        <v xml:space="preserve"> </v>
      </c>
      <c r="M65" s="155" t="str">
        <f>IF(ISNA(VLOOKUP($C65,男C_R4績分!$D$3:$I$102,6,FALSE))," ",VLOOKUP($C65,男C_R4績分!$D$3:$I$102,6,FALSE))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IF(ISNA(VLOOKUP($C66,男C_R3績分!$D$3:$H$102,5,FALSE))," ",VLOOKUP($C66,男C_R3績分!$D$3:$H$102,5,FALSE))</f>
        <v xml:space="preserve"> </v>
      </c>
      <c r="M66" s="155" t="str">
        <f>IF(ISNA(VLOOKUP($C66,男C_R4績分!$D$3:$I$102,6,FALSE))," ",VLOOKUP($C66,男C_R4績分!$D$3:$I$102,6,FALSE))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IF(ISNA(VLOOKUP($C67,男C_R3績分!$D$3:$H$102,5,FALSE))," ",VLOOKUP($C67,男C_R3績分!$D$3:$H$102,5,FALSE))</f>
        <v xml:space="preserve"> </v>
      </c>
      <c r="M67" s="155" t="str">
        <f>IF(ISNA(VLOOKUP($C67,男C_R4績分!$D$3:$I$102,6,FALSE))," ",VLOOKUP($C67,男C_R4績分!$D$3:$I$102,6,FALSE))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IF(ISNA(VLOOKUP($C68,男C_R3績分!$D$3:$H$102,5,FALSE))," ",VLOOKUP($C68,男C_R3績分!$D$3:$H$102,5,FALSE))</f>
        <v xml:space="preserve"> </v>
      </c>
      <c r="M68" s="155" t="str">
        <f>IF(ISNA(VLOOKUP($C68,男C_R4績分!$D$3:$I$102,6,FALSE))," ",VLOOKUP($C68,男C_R4績分!$D$3:$I$102,6,FALSE))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IF(ISNA(VLOOKUP($C69,男C_R3績分!$D$3:$H$102,5,FALSE))," ",VLOOKUP($C69,男C_R3績分!$D$3:$H$102,5,FALSE))</f>
        <v xml:space="preserve"> </v>
      </c>
      <c r="M69" s="155" t="str">
        <f>IF(ISNA(VLOOKUP($C69,男C_R4績分!$D$3:$I$102,6,FALSE))," ",VLOOKUP($C69,男C_R4績分!$D$3:$I$102,6,FALSE))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IF(ISNA(VLOOKUP($C70,男C_R3績分!$D$3:$H$102,5,FALSE))," ",VLOOKUP($C70,男C_R3績分!$D$3:$H$102,5,FALSE))</f>
        <v xml:space="preserve"> </v>
      </c>
      <c r="M70" s="155" t="str">
        <f>IF(ISNA(VLOOKUP($C70,男C_R4績分!$D$3:$I$102,6,FALSE))," ",VLOOKUP($C70,男C_R4績分!$D$3:$I$102,6,FALSE))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IF(ISNA(VLOOKUP($C71,男C_R3績分!$D$3:$H$102,5,FALSE))," ",VLOOKUP($C71,男C_R3績分!$D$3:$H$102,5,FALSE))</f>
        <v xml:space="preserve"> </v>
      </c>
      <c r="M71" s="155" t="str">
        <f>IF(ISNA(VLOOKUP($C71,男C_R4績分!$D$3:$I$102,6,FALSE))," ",VLOOKUP($C71,男C_R4績分!$D$3:$I$102,6,FALSE))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IF(ISNA(VLOOKUP($C72,男C_R3績分!$D$3:$H$102,5,FALSE))," ",VLOOKUP($C72,男C_R3績分!$D$3:$H$102,5,FALSE))</f>
        <v xml:space="preserve"> </v>
      </c>
      <c r="M72" s="155" t="str">
        <f>IF(ISNA(VLOOKUP($C72,男C_R4績分!$D$3:$I$102,6,FALSE))," ",VLOOKUP($C72,男C_R4績分!$D$3:$I$102,6,FALSE))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IF(ISNA(VLOOKUP($C73,男C_R3績分!$D$3:$H$102,5,FALSE))," ",VLOOKUP($C73,男C_R3績分!$D$3:$H$102,5,FALSE))</f>
        <v xml:space="preserve"> </v>
      </c>
      <c r="M73" s="155" t="str">
        <f>IF(ISNA(VLOOKUP($C73,男C_R4績分!$D$3:$I$102,6,FALSE))," ",VLOOKUP($C73,男C_R4績分!$D$3:$I$102,6,FALSE))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IF(ISNA(VLOOKUP($C74,男C_R3績分!$D$3:$H$102,5,FALSE))," ",VLOOKUP($C74,男C_R3績分!$D$3:$H$102,5,FALSE))</f>
        <v xml:space="preserve"> </v>
      </c>
      <c r="M74" s="155" t="str">
        <f>IF(ISNA(VLOOKUP($C74,男C_R4績分!$D$3:$I$102,6,FALSE))," ",VLOOKUP($C74,男C_R4績分!$D$3:$I$102,6,FALSE))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IF(ISNA(VLOOKUP($C75,男C_R3績分!$D$3:$H$102,5,FALSE))," ",VLOOKUP($C75,男C_R3績分!$D$3:$H$102,5,FALSE))</f>
        <v xml:space="preserve"> </v>
      </c>
      <c r="M75" s="155" t="str">
        <f>IF(ISNA(VLOOKUP($C75,男C_R4績分!$D$3:$I$102,6,FALSE))," ",VLOOKUP($C75,男C_R4績分!$D$3:$I$102,6,FALSE))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IF(ISNA(VLOOKUP($C76,男C_R3績分!$D$3:$H$102,5,FALSE))," ",VLOOKUP($C76,男C_R3績分!$D$3:$H$102,5,FALSE))</f>
        <v xml:space="preserve"> </v>
      </c>
      <c r="M76" s="155" t="str">
        <f>IF(ISNA(VLOOKUP($C76,男C_R4績分!$D$3:$I$102,6,FALSE))," ",VLOOKUP($C76,男C_R4績分!$D$3:$I$102,6,FALSE))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IF(ISNA(VLOOKUP($C77,男C_R3績分!$D$3:$H$102,5,FALSE))," ",VLOOKUP($C77,男C_R3績分!$D$3:$H$102,5,FALSE))</f>
        <v xml:space="preserve"> </v>
      </c>
      <c r="M77" s="155" t="str">
        <f>IF(ISNA(VLOOKUP($C77,男C_R4績分!$D$3:$I$102,6,FALSE))," ",VLOOKUP($C77,男C_R4績分!$D$3:$I$102,6,FALSE))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IF(ISNA(VLOOKUP($C78,男C_R3績分!$D$3:$H$102,5,FALSE))," ",VLOOKUP($C78,男C_R3績分!$D$3:$H$102,5,FALSE))</f>
        <v xml:space="preserve"> </v>
      </c>
      <c r="M78" s="155" t="str">
        <f>IF(ISNA(VLOOKUP($C78,男C_R4績分!$D$3:$I$102,6,FALSE))," ",VLOOKUP($C78,男C_R4績分!$D$3:$I$102,6,FALSE))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IF(ISNA(VLOOKUP($C79,男C_R3績分!$D$3:$H$102,5,FALSE))," ",VLOOKUP($C79,男C_R3績分!$D$3:$H$102,5,FALSE))</f>
        <v xml:space="preserve"> </v>
      </c>
      <c r="M79" s="155" t="str">
        <f>IF(ISNA(VLOOKUP($C79,男C_R4績分!$D$3:$I$102,6,FALSE))," ",VLOOKUP($C79,男C_R4績分!$D$3:$I$102,6,FALSE))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IF(ISNA(VLOOKUP($C80,男C_R3績分!$D$3:$H$102,5,FALSE))," ",VLOOKUP($C80,男C_R3績分!$D$3:$H$102,5,FALSE))</f>
        <v xml:space="preserve"> </v>
      </c>
      <c r="M80" s="155" t="str">
        <f>IF(ISNA(VLOOKUP($C80,男C_R4績分!$D$3:$I$102,6,FALSE))," ",VLOOKUP($C80,男C_R4績分!$D$3:$I$102,6,FALSE))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IF(ISNA(VLOOKUP($C81,男C_R3績分!$D$3:$H$102,5,FALSE))," ",VLOOKUP($C81,男C_R3績分!$D$3:$H$102,5,FALSE))</f>
        <v xml:space="preserve"> </v>
      </c>
      <c r="M81" s="155" t="str">
        <f>IF(ISNA(VLOOKUP($C81,男C_R4績分!$D$3:$I$102,6,FALSE))," ",VLOOKUP($C81,男C_R4績分!$D$3:$I$102,6,FALSE))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IF(ISNA(VLOOKUP($C82,男C_R3績分!$D$3:$H$102,5,FALSE))," ",VLOOKUP($C82,男C_R3績分!$D$3:$H$102,5,FALSE))</f>
        <v xml:space="preserve"> </v>
      </c>
      <c r="M82" s="155" t="str">
        <f>IF(ISNA(VLOOKUP($C82,男C_R4績分!$D$3:$I$102,6,FALSE))," ",VLOOKUP($C82,男C_R4績分!$D$3:$I$102,6,FALSE))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IF(ISNA(VLOOKUP($C83,男C_R3績分!$D$3:$H$102,5,FALSE))," ",VLOOKUP($C83,男C_R3績分!$D$3:$H$102,5,FALSE))</f>
        <v xml:space="preserve"> </v>
      </c>
      <c r="M83" s="155" t="str">
        <f>IF(ISNA(VLOOKUP($C83,男C_R4績分!$D$3:$I$102,6,FALSE))," ",VLOOKUP($C83,男C_R4績分!$D$3:$I$102,6,FALSE))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IF(ISNA(VLOOKUP($C84,男C_R3績分!$D$3:$H$102,5,FALSE))," ",VLOOKUP($C84,男C_R3績分!$D$3:$H$102,5,FALSE))</f>
        <v xml:space="preserve"> </v>
      </c>
      <c r="M84" s="155" t="str">
        <f>IF(ISNA(VLOOKUP($C84,男C_R4績分!$D$3:$I$102,6,FALSE))," ",VLOOKUP($C84,男C_R4績分!$D$3:$I$102,6,FALSE))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IF(ISNA(VLOOKUP($C85,男C_R3績分!$D$3:$H$102,5,FALSE))," ",VLOOKUP($C85,男C_R3績分!$D$3:$H$102,5,FALSE))</f>
        <v xml:space="preserve"> </v>
      </c>
      <c r="M85" s="155" t="str">
        <f>IF(ISNA(VLOOKUP($C85,男C_R4績分!$D$3:$I$102,6,FALSE))," ",VLOOKUP($C85,男C_R4績分!$D$3:$I$102,6,FALSE))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IF(ISNA(VLOOKUP($C86,男C_R3績分!$D$3:$H$102,5,FALSE))," ",VLOOKUP($C86,男C_R3績分!$D$3:$H$102,5,FALSE))</f>
        <v xml:space="preserve"> </v>
      </c>
      <c r="M86" s="155" t="str">
        <f>IF(ISNA(VLOOKUP($C86,男C_R4績分!$D$3:$I$102,6,FALSE))," ",VLOOKUP($C86,男C_R4績分!$D$3:$I$102,6,FALSE))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IF(ISNA(VLOOKUP($C87,男C_R3績分!$D$3:$H$102,5,FALSE))," ",VLOOKUP($C87,男C_R3績分!$D$3:$H$102,5,FALSE))</f>
        <v xml:space="preserve"> </v>
      </c>
      <c r="M87" s="155" t="str">
        <f>IF(ISNA(VLOOKUP($C87,男C_R4績分!$D$3:$I$102,6,FALSE))," ",VLOOKUP($C87,男C_R4績分!$D$3:$I$102,6,FALSE))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IF(ISNA(VLOOKUP($C88,男C_R3績分!$D$3:$H$102,5,FALSE))," ",VLOOKUP($C88,男C_R3績分!$D$3:$H$102,5,FALSE))</f>
        <v xml:space="preserve"> </v>
      </c>
      <c r="M88" s="155" t="str">
        <f>IF(ISNA(VLOOKUP($C88,男C_R4績分!$D$3:$I$102,6,FALSE))," ",VLOOKUP($C88,男C_R4績分!$D$3:$I$102,6,FALSE))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IF(ISNA(VLOOKUP($C89,男C_R3績分!$D$3:$H$102,5,FALSE))," ",VLOOKUP($C89,男C_R3績分!$D$3:$H$102,5,FALSE))</f>
        <v xml:space="preserve"> </v>
      </c>
      <c r="M89" s="155" t="str">
        <f>IF(ISNA(VLOOKUP($C89,男C_R4績分!$D$3:$I$102,6,FALSE))," ",VLOOKUP($C89,男C_R4績分!$D$3:$I$102,6,FALSE))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IF(ISNA(VLOOKUP($C90,男C_R3績分!$D$3:$H$102,5,FALSE))," ",VLOOKUP($C90,男C_R3績分!$D$3:$H$102,5,FALSE))</f>
        <v xml:space="preserve"> </v>
      </c>
      <c r="M90" s="155" t="str">
        <f>IF(ISNA(VLOOKUP($C90,男C_R4績分!$D$3:$I$102,6,FALSE))," ",VLOOKUP($C90,男C_R4績分!$D$3:$I$102,6,FALSE))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IF(ISNA(VLOOKUP($C91,男C_R3績分!$D$3:$H$102,5,FALSE))," ",VLOOKUP($C91,男C_R3績分!$D$3:$H$102,5,FALSE))</f>
        <v xml:space="preserve"> </v>
      </c>
      <c r="M91" s="155" t="str">
        <f>IF(ISNA(VLOOKUP($C91,男C_R4績分!$D$3:$I$102,6,FALSE))," ",VLOOKUP($C91,男C_R4績分!$D$3:$I$102,6,FALSE))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IF(ISNA(VLOOKUP($C92,男C_R3績分!$D$3:$H$102,5,FALSE))," ",VLOOKUP($C92,男C_R3績分!$D$3:$H$102,5,FALSE))</f>
        <v xml:space="preserve"> </v>
      </c>
      <c r="M92" s="155" t="str">
        <f>IF(ISNA(VLOOKUP($C92,男C_R4績分!$D$3:$I$102,6,FALSE))," ",VLOOKUP($C92,男C_R4績分!$D$3:$I$102,6,FALSE))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IF(ISNA(VLOOKUP($C93,男C_R3績分!$D$3:$H$102,5,FALSE))," ",VLOOKUP($C93,男C_R3績分!$D$3:$H$102,5,FALSE))</f>
        <v xml:space="preserve"> </v>
      </c>
      <c r="M93" s="155" t="str">
        <f>IF(ISNA(VLOOKUP($C93,男C_R4績分!$D$3:$I$102,6,FALSE))," ",VLOOKUP($C93,男C_R4績分!$D$3:$I$102,6,FALSE))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IF(ISNA(VLOOKUP($C94,男C_R3績分!$D$3:$H$102,5,FALSE))," ",VLOOKUP($C94,男C_R3績分!$D$3:$H$102,5,FALSE))</f>
        <v xml:space="preserve"> </v>
      </c>
      <c r="M94" s="155" t="str">
        <f>IF(ISNA(VLOOKUP($C94,男C_R4績分!$D$3:$I$102,6,FALSE))," ",VLOOKUP($C94,男C_R4績分!$D$3:$I$102,6,FALSE))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IF(ISNA(VLOOKUP($C95,男C_R3績分!$D$3:$H$102,5,FALSE))," ",VLOOKUP($C95,男C_R3績分!$D$3:$H$102,5,FALSE))</f>
        <v xml:space="preserve"> </v>
      </c>
      <c r="M95" s="155" t="str">
        <f>IF(ISNA(VLOOKUP($C95,男C_R4績分!$D$3:$I$102,6,FALSE))," ",VLOOKUP($C95,男C_R4績分!$D$3:$I$102,6,FALSE))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IF(ISNA(VLOOKUP($C96,男C_R3績分!$D$3:$H$102,5,FALSE))," ",VLOOKUP($C96,男C_R3績分!$D$3:$H$102,5,FALSE))</f>
        <v xml:space="preserve"> </v>
      </c>
      <c r="M96" s="155" t="str">
        <f>IF(ISNA(VLOOKUP($C96,男C_R4績分!$D$3:$I$102,6,FALSE))," ",VLOOKUP($C96,男C_R4績分!$D$3:$I$102,6,FALSE))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IF(ISNA(VLOOKUP($C97,男C_R3績分!$D$3:$H$102,5,FALSE))," ",VLOOKUP($C97,男C_R3績分!$D$3:$H$102,5,FALSE))</f>
        <v xml:space="preserve"> </v>
      </c>
      <c r="M97" s="155" t="str">
        <f>IF(ISNA(VLOOKUP($C97,男C_R4績分!$D$3:$I$102,6,FALSE))," ",VLOOKUP($C97,男C_R4績分!$D$3:$I$102,6,FALSE))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IF(ISNA(VLOOKUP($C98,男C_R3績分!$D$3:$H$102,5,FALSE))," ",VLOOKUP($C98,男C_R3績分!$D$3:$H$102,5,FALSE))</f>
        <v xml:space="preserve"> </v>
      </c>
      <c r="M98" s="155" t="str">
        <f>IF(ISNA(VLOOKUP($C98,男C_R4績分!$D$3:$I$102,6,FALSE))," ",VLOOKUP($C98,男C_R4績分!$D$3:$I$102,6,FALSE))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IF(ISNA(VLOOKUP($C99,男C_R3績分!$D$3:$H$102,5,FALSE))," ",VLOOKUP($C99,男C_R3績分!$D$3:$H$102,5,FALSE))</f>
        <v xml:space="preserve"> </v>
      </c>
      <c r="M99" s="155" t="str">
        <f>IF(ISNA(VLOOKUP($C99,男C_R4績分!$D$3:$I$102,6,FALSE))," ",VLOOKUP($C99,男C_R4績分!$D$3:$I$102,6,FALSE))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IF(ISNA(VLOOKUP($C100,男C_R3績分!$D$3:$H$102,5,FALSE))," ",VLOOKUP($C100,男C_R3績分!$D$3:$H$102,5,FALSE))</f>
        <v xml:space="preserve"> </v>
      </c>
      <c r="M100" s="155" t="str">
        <f>IF(ISNA(VLOOKUP($C100,男C_R4績分!$D$3:$I$102,6,FALSE))," ",VLOOKUP($C100,男C_R4績分!$D$3:$I$102,6,FALSE))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IF(ISNA(VLOOKUP($C101,男C_R3績分!$D$3:$H$102,5,FALSE))," ",VLOOKUP($C101,男C_R3績分!$D$3:$H$102,5,FALSE))</f>
        <v xml:space="preserve"> </v>
      </c>
      <c r="M101" s="155" t="str">
        <f>IF(ISNA(VLOOKUP($C101,男C_R4績分!$D$3:$I$102,6,FALSE))," ",VLOOKUP($C101,男C_R4績分!$D$3:$I$102,6,FALSE))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IF(ISNA(VLOOKUP($C102,男C_R3績分!$D$3:$H$102,5,FALSE))," ",VLOOKUP($C102,男C_R3績分!$D$3:$H$102,5,FALSE))</f>
        <v xml:space="preserve"> </v>
      </c>
      <c r="M102" s="155" t="str">
        <f>IF(ISNA(VLOOKUP($C102,男C_R4績分!$D$3:$I$102,6,FALSE))," ",VLOOKUP($C102,男C_R4績分!$D$3:$I$102,6,FALSE))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175" priority="6">
      <formula>AND(XEG2=0,XEH2&lt;&gt;"")</formula>
    </cfRule>
  </conditionalFormatting>
  <conditionalFormatting sqref="A2:A71">
    <cfRule type="expression" dxfId="174" priority="5">
      <formula>AND(XEG2=0,XEH2&lt;&gt;"")</formula>
    </cfRule>
  </conditionalFormatting>
  <conditionalFormatting sqref="D2:G71">
    <cfRule type="cellIs" dxfId="173" priority="3" operator="lessThan">
      <formula>#REF!</formula>
    </cfRule>
    <cfRule type="cellIs" dxfId="172" priority="4" operator="equal">
      <formula>#REF!</formula>
    </cfRule>
  </conditionalFormatting>
  <conditionalFormatting sqref="H2:H71">
    <cfRule type="cellIs" dxfId="171" priority="1" operator="lessThan">
      <formula>#REF!*COUNTIF(D2:G2,"&gt;0")</formula>
    </cfRule>
    <cfRule type="cellIs" dxfId="17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9" t="str">
        <f>LEFT(資格賽成績!A1,22)</f>
        <v>中華民國106年渣打全國業餘高爾夫春季排名賽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1" ht="20.25" thickBot="1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"/>
      <c r="I2" s="1"/>
      <c r="J2" s="211">
        <v>3</v>
      </c>
      <c r="K2" s="211"/>
      <c r="L2" s="211"/>
      <c r="M2" s="211"/>
      <c r="N2" s="211"/>
      <c r="O2" s="211"/>
      <c r="P2" s="211"/>
      <c r="Q2" s="211"/>
      <c r="R2" s="211"/>
      <c r="S2" s="2"/>
      <c r="T2" s="3"/>
      <c r="U2" s="3"/>
      <c r="V2" s="3"/>
      <c r="W2" s="3"/>
      <c r="X2" s="3"/>
      <c r="Y2" s="3"/>
      <c r="Z2" s="212">
        <v>42824</v>
      </c>
      <c r="AA2" s="212"/>
      <c r="AB2" s="212"/>
      <c r="AC2" s="212"/>
      <c r="AD2" s="212"/>
      <c r="AE2" s="212"/>
    </row>
    <row r="3" spans="1:31" ht="17.25" thickTop="1">
      <c r="A3" s="213" t="s">
        <v>14</v>
      </c>
      <c r="B3" s="215" t="s">
        <v>15</v>
      </c>
      <c r="C3" s="215" t="s">
        <v>0</v>
      </c>
      <c r="D3" s="203" t="s">
        <v>16</v>
      </c>
      <c r="E3" s="203" t="s">
        <v>17</v>
      </c>
      <c r="F3" s="203" t="s">
        <v>1</v>
      </c>
      <c r="G3" s="203" t="s">
        <v>2</v>
      </c>
      <c r="H3" s="205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07" t="s">
        <v>19</v>
      </c>
    </row>
    <row r="4" spans="1:31" ht="17.25" thickBot="1">
      <c r="A4" s="214"/>
      <c r="B4" s="216"/>
      <c r="C4" s="216"/>
      <c r="D4" s="204"/>
      <c r="E4" s="204"/>
      <c r="F4" s="204"/>
      <c r="G4" s="204"/>
      <c r="H4" s="206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08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484" priority="121">
      <formula>AND(XFC5=0,XFD5&lt;&gt;"")</formula>
    </cfRule>
  </conditionalFormatting>
  <conditionalFormatting sqref="A5:A92 A109:A121">
    <cfRule type="expression" dxfId="483" priority="120">
      <formula>AND(XFC5=0,XFD5&lt;&gt;"")</formula>
    </cfRule>
  </conditionalFormatting>
  <conditionalFormatting sqref="B5:B27">
    <cfRule type="expression" dxfId="482" priority="115">
      <formula>AND(XFC5=0,XFD5&lt;&gt;"")</formula>
    </cfRule>
  </conditionalFormatting>
  <conditionalFormatting sqref="A5:A27">
    <cfRule type="expression" dxfId="481" priority="114">
      <formula>AND(XFC5=0,XFD5&lt;&gt;"")</formula>
    </cfRule>
  </conditionalFormatting>
  <conditionalFormatting sqref="I5:I121">
    <cfRule type="cellIs" dxfId="480" priority="42" operator="lessThan">
      <formula>0</formula>
    </cfRule>
    <cfRule type="cellIs" dxfId="479" priority="43" operator="equal">
      <formula>0</formula>
    </cfRule>
  </conditionalFormatting>
  <conditionalFormatting sqref="D5:G121">
    <cfRule type="cellIs" dxfId="478" priority="34" operator="lessThan">
      <formula>$AD$4</formula>
    </cfRule>
    <cfRule type="cellIs" dxfId="477" priority="35" operator="equal">
      <formula>$AD$4</formula>
    </cfRule>
  </conditionalFormatting>
  <conditionalFormatting sqref="H5:H92 H109:H121">
    <cfRule type="cellIs" dxfId="476" priority="32" operator="lessThan">
      <formula>$AD$4*COUNTIF(D5:G5,"&gt;0")</formula>
    </cfRule>
    <cfRule type="cellIs" dxfId="475" priority="33" operator="equal">
      <formula>$AD$4*COUNTIF(D5:G5,"&gt;0")</formula>
    </cfRule>
  </conditionalFormatting>
  <conditionalFormatting sqref="J5:AA92">
    <cfRule type="cellIs" dxfId="474" priority="29" operator="equal">
      <formula>J$4-2</formula>
    </cfRule>
    <cfRule type="cellIs" dxfId="473" priority="30" operator="equal">
      <formula>J$4-1</formula>
    </cfRule>
    <cfRule type="cellIs" dxfId="472" priority="31" operator="equal">
      <formula>J$4</formula>
    </cfRule>
  </conditionalFormatting>
  <conditionalFormatting sqref="AB5:AD92">
    <cfRule type="cellIs" dxfId="471" priority="27" operator="lessThan">
      <formula>AB$4</formula>
    </cfRule>
    <cfRule type="cellIs" dxfId="470" priority="28" operator="equal">
      <formula>AB$4</formula>
    </cfRule>
  </conditionalFormatting>
  <conditionalFormatting sqref="B93:B108">
    <cfRule type="expression" dxfId="469" priority="26">
      <formula>AND(XFC93=0,XFD93&lt;&gt;"")</formula>
    </cfRule>
  </conditionalFormatting>
  <conditionalFormatting sqref="A93:A108">
    <cfRule type="expression" dxfId="468" priority="25">
      <formula>AND(XFC93=0,XFD93&lt;&gt;"")</formula>
    </cfRule>
  </conditionalFormatting>
  <conditionalFormatting sqref="H93:H108">
    <cfRule type="cellIs" dxfId="467" priority="19" operator="lessThan">
      <formula>$AD$4*COUNTIF(D93:G93,"&gt;0")</formula>
    </cfRule>
    <cfRule type="cellIs" dxfId="466" priority="20" operator="equal">
      <formula>$AD$4*COUNTIF(D93:G93,"&gt;0")</formula>
    </cfRule>
  </conditionalFormatting>
  <conditionalFormatting sqref="J93:AA108">
    <cfRule type="cellIs" dxfId="465" priority="16" operator="equal">
      <formula>J$4-2</formula>
    </cfRule>
    <cfRule type="cellIs" dxfId="464" priority="17" operator="equal">
      <formula>J$4-1</formula>
    </cfRule>
    <cfRule type="cellIs" dxfId="463" priority="18" operator="equal">
      <formula>J$4</formula>
    </cfRule>
  </conditionalFormatting>
  <conditionalFormatting sqref="AB93:AD108">
    <cfRule type="cellIs" dxfId="462" priority="14" operator="lessThan">
      <formula>AB$4</formula>
    </cfRule>
    <cfRule type="cellIs" dxfId="461" priority="15" operator="equal">
      <formula>AB$4</formula>
    </cfRule>
  </conditionalFormatting>
  <conditionalFormatting sqref="J109:AA121">
    <cfRule type="cellIs" dxfId="460" priority="3" operator="equal">
      <formula>J$4-2</formula>
    </cfRule>
    <cfRule type="cellIs" dxfId="459" priority="4" operator="equal">
      <formula>J$4-1</formula>
    </cfRule>
    <cfRule type="cellIs" dxfId="458" priority="5" operator="equal">
      <formula>J$4</formula>
    </cfRule>
  </conditionalFormatting>
  <conditionalFormatting sqref="AB109:AD121">
    <cfRule type="cellIs" dxfId="457" priority="1" operator="lessThan">
      <formula>AB$4</formula>
    </cfRule>
    <cfRule type="cellIs" dxfId="456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02"/>
  <sheetViews>
    <sheetView workbookViewId="0">
      <selection activeCell="A2" sqref="A2:N16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>
        <v>1</v>
      </c>
      <c r="B2" s="151" t="s">
        <v>172</v>
      </c>
      <c r="C2" s="151" t="s">
        <v>174</v>
      </c>
      <c r="D2" s="151">
        <v>0</v>
      </c>
      <c r="E2" s="151">
        <v>0</v>
      </c>
      <c r="F2" s="151">
        <v>88</v>
      </c>
      <c r="G2" s="151">
        <v>76</v>
      </c>
      <c r="H2" s="151">
        <v>164</v>
      </c>
      <c r="I2" s="151"/>
      <c r="J2" s="157"/>
      <c r="K2" s="157"/>
      <c r="L2" s="157">
        <v>13.353424657534248</v>
      </c>
      <c r="M2" s="157">
        <v>21.243835616438346</v>
      </c>
      <c r="N2" s="157">
        <v>34.597260273972594</v>
      </c>
    </row>
    <row r="3" spans="1:14">
      <c r="A3" s="151">
        <v>2</v>
      </c>
      <c r="B3" s="151" t="s">
        <v>172</v>
      </c>
      <c r="C3" s="151" t="s">
        <v>369</v>
      </c>
      <c r="D3" s="151">
        <v>0</v>
      </c>
      <c r="E3" s="151">
        <v>0</v>
      </c>
      <c r="F3" s="151">
        <v>82</v>
      </c>
      <c r="G3" s="151">
        <v>82</v>
      </c>
      <c r="H3" s="151">
        <v>164</v>
      </c>
      <c r="I3" s="151"/>
      <c r="J3" s="157"/>
      <c r="K3" s="157"/>
      <c r="L3" s="157">
        <v>19.271232876712318</v>
      </c>
      <c r="M3" s="157">
        <v>15.326027397260262</v>
      </c>
      <c r="N3" s="157">
        <v>34.59726027397258</v>
      </c>
    </row>
    <row r="4" spans="1:14">
      <c r="A4" s="151">
        <v>3</v>
      </c>
      <c r="B4" s="151" t="s">
        <v>172</v>
      </c>
      <c r="C4" s="151" t="s">
        <v>368</v>
      </c>
      <c r="D4" s="151">
        <v>0</v>
      </c>
      <c r="E4" s="151">
        <v>0</v>
      </c>
      <c r="F4" s="151">
        <v>80</v>
      </c>
      <c r="G4" s="151">
        <v>86</v>
      </c>
      <c r="H4" s="151">
        <v>166</v>
      </c>
      <c r="I4" s="151"/>
      <c r="J4" s="157"/>
      <c r="K4" s="157"/>
      <c r="L4" s="157">
        <v>21.243835616438346</v>
      </c>
      <c r="M4" s="157">
        <v>11.380821917808206</v>
      </c>
      <c r="N4" s="157">
        <v>32.624657534246552</v>
      </c>
    </row>
    <row r="5" spans="1:14">
      <c r="A5" s="151">
        <v>4</v>
      </c>
      <c r="B5" s="151" t="s">
        <v>172</v>
      </c>
      <c r="C5" s="151" t="s">
        <v>178</v>
      </c>
      <c r="D5" s="151">
        <v>0</v>
      </c>
      <c r="E5" s="151">
        <v>0</v>
      </c>
      <c r="F5" s="151">
        <v>86</v>
      </c>
      <c r="G5" s="151">
        <v>81</v>
      </c>
      <c r="H5" s="151">
        <v>167</v>
      </c>
      <c r="I5" s="151"/>
      <c r="J5" s="157"/>
      <c r="K5" s="157"/>
      <c r="L5" s="157">
        <v>15.326027397260262</v>
      </c>
      <c r="M5" s="157">
        <v>16.312328767123276</v>
      </c>
      <c r="N5" s="157">
        <v>31.638356164383538</v>
      </c>
    </row>
    <row r="6" spans="1:14">
      <c r="A6" s="151">
        <v>5</v>
      </c>
      <c r="B6" s="151" t="s">
        <v>172</v>
      </c>
      <c r="C6" s="151" t="s">
        <v>173</v>
      </c>
      <c r="D6" s="151">
        <v>0</v>
      </c>
      <c r="E6" s="151">
        <v>0</v>
      </c>
      <c r="F6" s="151">
        <v>83</v>
      </c>
      <c r="G6" s="151">
        <v>84</v>
      </c>
      <c r="H6" s="151">
        <v>167</v>
      </c>
      <c r="I6" s="151"/>
      <c r="J6" s="157"/>
      <c r="K6" s="157"/>
      <c r="L6" s="157">
        <v>18.284931506849304</v>
      </c>
      <c r="M6" s="157">
        <v>13.353424657534248</v>
      </c>
      <c r="N6" s="157">
        <v>31.638356164383552</v>
      </c>
    </row>
    <row r="7" spans="1:14">
      <c r="A7" s="151">
        <v>6</v>
      </c>
      <c r="B7" s="151" t="s">
        <v>172</v>
      </c>
      <c r="C7" s="151" t="s">
        <v>181</v>
      </c>
      <c r="D7" s="151">
        <v>0</v>
      </c>
      <c r="E7" s="151">
        <v>0</v>
      </c>
      <c r="F7" s="151">
        <v>85</v>
      </c>
      <c r="G7" s="151">
        <v>85</v>
      </c>
      <c r="H7" s="151">
        <v>170</v>
      </c>
      <c r="I7" s="151"/>
      <c r="J7" s="157"/>
      <c r="K7" s="157"/>
      <c r="L7" s="157">
        <v>16.312328767123276</v>
      </c>
      <c r="M7" s="157">
        <v>12.36712328767122</v>
      </c>
      <c r="N7" s="157">
        <v>28.679452054794496</v>
      </c>
    </row>
    <row r="8" spans="1:14">
      <c r="A8" s="151">
        <v>7</v>
      </c>
      <c r="B8" s="151" t="s">
        <v>172</v>
      </c>
      <c r="C8" s="151" t="s">
        <v>177</v>
      </c>
      <c r="D8" s="151">
        <v>0</v>
      </c>
      <c r="E8" s="151">
        <v>0</v>
      </c>
      <c r="F8" s="151">
        <v>89</v>
      </c>
      <c r="G8" s="151">
        <v>86</v>
      </c>
      <c r="H8" s="151">
        <v>175</v>
      </c>
      <c r="I8" s="151"/>
      <c r="J8" s="157"/>
      <c r="K8" s="157"/>
      <c r="L8" s="157">
        <v>12.36712328767122</v>
      </c>
      <c r="M8" s="157">
        <v>11.380821917808206</v>
      </c>
      <c r="N8" s="157">
        <v>23.747945205479425</v>
      </c>
    </row>
    <row r="9" spans="1:14">
      <c r="A9" s="151">
        <v>8</v>
      </c>
      <c r="B9" s="151" t="s">
        <v>172</v>
      </c>
      <c r="C9" s="151" t="s">
        <v>370</v>
      </c>
      <c r="D9" s="151">
        <v>0</v>
      </c>
      <c r="E9" s="151">
        <v>0</v>
      </c>
      <c r="F9" s="151">
        <v>90</v>
      </c>
      <c r="G9" s="151">
        <v>88</v>
      </c>
      <c r="H9" s="151">
        <v>178</v>
      </c>
      <c r="I9" s="151"/>
      <c r="J9" s="157"/>
      <c r="K9" s="157"/>
      <c r="L9" s="157">
        <v>11.380821917808206</v>
      </c>
      <c r="M9" s="157">
        <v>9.4082191780821915</v>
      </c>
      <c r="N9" s="157">
        <v>20.789041095890397</v>
      </c>
    </row>
    <row r="10" spans="1:14">
      <c r="A10" s="151">
        <v>9</v>
      </c>
      <c r="B10" s="151" t="s">
        <v>172</v>
      </c>
      <c r="C10" s="151" t="s">
        <v>371</v>
      </c>
      <c r="D10" s="151">
        <v>0</v>
      </c>
      <c r="E10" s="151">
        <v>0</v>
      </c>
      <c r="F10" s="151">
        <v>93</v>
      </c>
      <c r="G10" s="151">
        <v>88</v>
      </c>
      <c r="H10" s="151">
        <v>181</v>
      </c>
      <c r="I10" s="151"/>
      <c r="J10" s="157"/>
      <c r="K10" s="157"/>
      <c r="L10" s="157">
        <v>8.4219178082191775</v>
      </c>
      <c r="M10" s="157">
        <v>9.4082191780821915</v>
      </c>
      <c r="N10" s="157">
        <v>17.830136986301369</v>
      </c>
    </row>
    <row r="11" spans="1:14">
      <c r="A11" s="151">
        <v>10</v>
      </c>
      <c r="B11" s="151" t="s">
        <v>172</v>
      </c>
      <c r="C11" s="151" t="s">
        <v>372</v>
      </c>
      <c r="D11" s="151">
        <v>0</v>
      </c>
      <c r="E11" s="151">
        <v>0</v>
      </c>
      <c r="F11" s="151">
        <v>95</v>
      </c>
      <c r="G11" s="151">
        <v>90</v>
      </c>
      <c r="H11" s="151">
        <v>185</v>
      </c>
      <c r="I11" s="151"/>
      <c r="J11" s="157"/>
      <c r="K11" s="157"/>
      <c r="L11" s="157">
        <v>6.4493150684931351</v>
      </c>
      <c r="M11" s="157">
        <v>7.4356164383561492</v>
      </c>
      <c r="N11" s="157">
        <v>13.884931506849284</v>
      </c>
    </row>
    <row r="12" spans="1:14">
      <c r="A12" s="151">
        <v>11</v>
      </c>
      <c r="B12" s="151" t="s">
        <v>172</v>
      </c>
      <c r="C12" s="151" t="s">
        <v>180</v>
      </c>
      <c r="D12" s="151">
        <v>0</v>
      </c>
      <c r="E12" s="151">
        <v>0</v>
      </c>
      <c r="F12" s="151">
        <v>93</v>
      </c>
      <c r="G12" s="151">
        <v>93</v>
      </c>
      <c r="H12" s="151">
        <v>186</v>
      </c>
      <c r="I12" s="151"/>
      <c r="J12" s="157"/>
      <c r="K12" s="157"/>
      <c r="L12" s="157">
        <v>8.4219178082191775</v>
      </c>
      <c r="M12" s="157">
        <v>4.4767123287671211</v>
      </c>
      <c r="N12" s="157">
        <v>12.898630136986299</v>
      </c>
    </row>
    <row r="13" spans="1:14">
      <c r="A13" s="151">
        <v>12</v>
      </c>
      <c r="B13" s="151" t="s">
        <v>172</v>
      </c>
      <c r="C13" s="151" t="s">
        <v>373</v>
      </c>
      <c r="D13" s="151">
        <v>0</v>
      </c>
      <c r="E13" s="151">
        <v>0</v>
      </c>
      <c r="F13" s="151">
        <v>97</v>
      </c>
      <c r="G13" s="151">
        <v>92</v>
      </c>
      <c r="H13" s="151">
        <v>189</v>
      </c>
      <c r="I13" s="151"/>
      <c r="J13" s="157"/>
      <c r="K13" s="157"/>
      <c r="L13" s="157">
        <v>4.4767123287671211</v>
      </c>
      <c r="M13" s="157">
        <v>5.4630136986301352</v>
      </c>
      <c r="N13" s="157">
        <v>9.9397260273972563</v>
      </c>
    </row>
    <row r="14" spans="1:14">
      <c r="A14" s="151">
        <v>13</v>
      </c>
      <c r="B14" s="151" t="s">
        <v>172</v>
      </c>
      <c r="C14" s="151" t="s">
        <v>375</v>
      </c>
      <c r="D14" s="151">
        <v>0</v>
      </c>
      <c r="E14" s="151">
        <v>0</v>
      </c>
      <c r="F14" s="151">
        <v>103</v>
      </c>
      <c r="G14" s="151">
        <v>89</v>
      </c>
      <c r="H14" s="151">
        <v>192</v>
      </c>
      <c r="I14" s="151"/>
      <c r="J14" s="157"/>
      <c r="K14" s="157"/>
      <c r="L14" s="157">
        <v>0</v>
      </c>
      <c r="M14" s="157">
        <v>8.4219178082191632</v>
      </c>
      <c r="N14" s="157">
        <v>8.4219178082191632</v>
      </c>
    </row>
    <row r="15" spans="1:14">
      <c r="A15" s="151">
        <v>14</v>
      </c>
      <c r="B15" s="151" t="s">
        <v>172</v>
      </c>
      <c r="C15" s="151" t="s">
        <v>374</v>
      </c>
      <c r="D15" s="151">
        <v>0</v>
      </c>
      <c r="E15" s="151">
        <v>0</v>
      </c>
      <c r="F15" s="151">
        <v>101</v>
      </c>
      <c r="G15" s="151">
        <v>91</v>
      </c>
      <c r="H15" s="151">
        <v>192</v>
      </c>
      <c r="I15" s="151"/>
      <c r="J15" s="157"/>
      <c r="K15" s="157"/>
      <c r="L15" s="157">
        <v>0.53150684931506476</v>
      </c>
      <c r="M15" s="157">
        <v>6.4493150684931351</v>
      </c>
      <c r="N15" s="157">
        <v>6.9808219178081998</v>
      </c>
    </row>
    <row r="16" spans="1:14">
      <c r="A16" s="151">
        <v>15</v>
      </c>
      <c r="B16" s="151" t="s">
        <v>172</v>
      </c>
      <c r="C16" s="151" t="s">
        <v>185</v>
      </c>
      <c r="D16" s="151">
        <v>0</v>
      </c>
      <c r="E16" s="151">
        <v>0</v>
      </c>
      <c r="F16" s="151">
        <v>106</v>
      </c>
      <c r="G16" s="151">
        <v>100</v>
      </c>
      <c r="H16" s="151">
        <v>206</v>
      </c>
      <c r="I16" s="151"/>
      <c r="J16" s="157"/>
      <c r="K16" s="157"/>
      <c r="L16" s="157">
        <v>0</v>
      </c>
      <c r="M16" s="157">
        <v>0</v>
      </c>
      <c r="N16" s="157">
        <v>0</v>
      </c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169" priority="6">
      <formula>AND(XEG2=0,XEH2&lt;&gt;"")</formula>
    </cfRule>
  </conditionalFormatting>
  <conditionalFormatting sqref="A2:N102">
    <cfRule type="expression" dxfId="168" priority="5">
      <formula>AND(XEG2=0,XEH2&lt;&gt;"")</formula>
    </cfRule>
  </conditionalFormatting>
  <conditionalFormatting sqref="D2:G102">
    <cfRule type="cellIs" dxfId="167" priority="3" operator="lessThan">
      <formula>#REF!</formula>
    </cfRule>
    <cfRule type="cellIs" dxfId="166" priority="4" operator="equal">
      <formula>#REF!</formula>
    </cfRule>
  </conditionalFormatting>
  <conditionalFormatting sqref="H2:H102">
    <cfRule type="cellIs" dxfId="165" priority="1" operator="lessThan">
      <formula>#REF!*COUNTIF(D2:G2,"&gt;0")</formula>
    </cfRule>
    <cfRule type="cellIs" dxfId="16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01"/>
  <sheetViews>
    <sheetView workbookViewId="0">
      <pane ySplit="1" topLeftCell="A2" activePane="bottomLeft" state="frozen"/>
      <selection activeCell="J16" sqref="J16"/>
      <selection pane="bottomLeft" activeCell="G2" sqref="G2:G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342</v>
      </c>
    </row>
    <row r="2" spans="1:10">
      <c r="A2" s="148"/>
      <c r="B2" s="149" t="s">
        <v>23</v>
      </c>
      <c r="C2" s="150" t="s">
        <v>24</v>
      </c>
      <c r="D2" s="133">
        <v>0</v>
      </c>
      <c r="E2" s="133">
        <v>0</v>
      </c>
      <c r="F2" s="133">
        <v>79</v>
      </c>
      <c r="G2">
        <f>F2/73*72</f>
        <v>77.917808219178085</v>
      </c>
    </row>
    <row r="3" spans="1:10">
      <c r="A3" s="148"/>
      <c r="B3" s="149" t="s">
        <v>23</v>
      </c>
      <c r="C3" s="150" t="s">
        <v>35</v>
      </c>
      <c r="D3" s="133">
        <v>0</v>
      </c>
      <c r="E3" s="133">
        <v>0</v>
      </c>
      <c r="F3" s="133">
        <v>85</v>
      </c>
      <c r="G3">
        <f t="shared" ref="G3:G8" si="0">F3/73*72</f>
        <v>83.835616438356169</v>
      </c>
    </row>
    <row r="4" spans="1:10">
      <c r="A4" s="151"/>
      <c r="B4" s="149" t="s">
        <v>23</v>
      </c>
      <c r="C4" s="150" t="s">
        <v>34</v>
      </c>
      <c r="D4" s="133">
        <v>0</v>
      </c>
      <c r="E4" s="133">
        <v>0</v>
      </c>
      <c r="F4" s="133">
        <v>96</v>
      </c>
      <c r="G4">
        <f t="shared" si="0"/>
        <v>94.68493150684931</v>
      </c>
    </row>
    <row r="5" spans="1:10">
      <c r="A5" s="151"/>
      <c r="B5" s="149" t="s">
        <v>23</v>
      </c>
      <c r="C5" s="150" t="s">
        <v>376</v>
      </c>
      <c r="D5" s="152">
        <v>0</v>
      </c>
      <c r="E5" s="152">
        <v>0</v>
      </c>
      <c r="F5" s="152">
        <v>99</v>
      </c>
      <c r="G5">
        <f t="shared" si="0"/>
        <v>97.643835616438366</v>
      </c>
    </row>
    <row r="6" spans="1:10">
      <c r="A6" s="151"/>
      <c r="B6" s="149" t="s">
        <v>23</v>
      </c>
      <c r="C6" s="150" t="s">
        <v>377</v>
      </c>
      <c r="D6" s="152">
        <v>0</v>
      </c>
      <c r="E6" s="152">
        <v>0</v>
      </c>
      <c r="F6" s="152">
        <v>102</v>
      </c>
      <c r="G6">
        <f t="shared" si="0"/>
        <v>100.60273972602739</v>
      </c>
    </row>
    <row r="7" spans="1:10">
      <c r="A7" s="151"/>
      <c r="B7" s="149" t="s">
        <v>23</v>
      </c>
      <c r="C7" s="150" t="s">
        <v>378</v>
      </c>
      <c r="D7" s="152">
        <v>0</v>
      </c>
      <c r="E7" s="152">
        <v>0</v>
      </c>
      <c r="F7" s="152">
        <v>109</v>
      </c>
      <c r="G7">
        <f t="shared" si="0"/>
        <v>107.50684931506849</v>
      </c>
    </row>
    <row r="8" spans="1:10">
      <c r="A8" s="151"/>
      <c r="B8" s="149" t="s">
        <v>23</v>
      </c>
      <c r="C8" s="150" t="s">
        <v>379</v>
      </c>
      <c r="D8" s="152">
        <v>0</v>
      </c>
      <c r="E8" s="152">
        <v>0</v>
      </c>
      <c r="F8" s="152">
        <v>116</v>
      </c>
      <c r="G8">
        <f t="shared" si="0"/>
        <v>114.41095890410958</v>
      </c>
    </row>
    <row r="9" spans="1:10">
      <c r="A9" s="151"/>
      <c r="B9" s="149"/>
      <c r="C9" s="150"/>
      <c r="D9" s="152"/>
      <c r="E9" s="152"/>
      <c r="F9" s="152"/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163" priority="4">
      <formula>AND(XEA2=0,XEB2&lt;&gt;"")</formula>
    </cfRule>
  </conditionalFormatting>
  <conditionalFormatting sqref="A2:A101">
    <cfRule type="expression" dxfId="162" priority="3">
      <formula>AND(XEA2=0,XEB2&lt;&gt;"")</formula>
    </cfRule>
  </conditionalFormatting>
  <conditionalFormatting sqref="D2:F101">
    <cfRule type="cellIs" dxfId="161" priority="1" operator="lessThan">
      <formula>#REF!</formula>
    </cfRule>
    <cfRule type="cellIs" dxfId="160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2"/>
  <sheetViews>
    <sheetView workbookViewId="0">
      <pane ySplit="2" topLeftCell="A3" activePane="bottomLeft" state="frozen"/>
      <selection activeCell="J16" sqref="J16"/>
      <selection pane="bottomLeft" activeCell="K4" sqref="K4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6" width="5.375" style="128" customWidth="1"/>
    <col min="7" max="7" width="11.375" style="183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30" t="s">
        <v>290</v>
      </c>
      <c r="D1" s="230"/>
      <c r="E1" s="230"/>
      <c r="F1" s="230"/>
      <c r="G1" s="230"/>
      <c r="H1" s="230"/>
    </row>
    <row r="2" spans="1:8" ht="16.5">
      <c r="A2" s="135">
        <f>SUM(A3:A102)</f>
        <v>7</v>
      </c>
      <c r="B2" s="136">
        <f>SUM(B3:B102)/A2</f>
        <v>96.657534246575324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79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77.917808219178085</v>
      </c>
      <c r="C3" s="149" t="s">
        <v>23</v>
      </c>
      <c r="D3" s="150" t="s">
        <v>24</v>
      </c>
      <c r="E3" s="133"/>
      <c r="F3" s="133"/>
      <c r="G3" s="180">
        <v>77.917808219178085</v>
      </c>
      <c r="H3" s="141">
        <f>IF($B$2-G3+10&gt;0,$B$2-G3+10,0)*A3</f>
        <v>28.739726027397239</v>
      </c>
    </row>
    <row r="4" spans="1:8" ht="16.5">
      <c r="A4" s="140">
        <f t="shared" ref="A4:A67" si="0">COUNTA(D4)</f>
        <v>1</v>
      </c>
      <c r="B4" s="140">
        <f t="shared" ref="B4:B67" si="1">G4</f>
        <v>83.835616438356169</v>
      </c>
      <c r="C4" s="149" t="s">
        <v>23</v>
      </c>
      <c r="D4" s="150" t="s">
        <v>35</v>
      </c>
      <c r="E4" s="152"/>
      <c r="F4" s="152"/>
      <c r="G4" s="181">
        <v>83.835616438356169</v>
      </c>
      <c r="H4" s="141">
        <f t="shared" ref="H4:H67" si="2">IF($B$2-G4+10&gt;0,$B$2-G4+10,0)*A4</f>
        <v>22.821917808219155</v>
      </c>
    </row>
    <row r="5" spans="1:8" ht="16.5">
      <c r="A5" s="140">
        <f t="shared" si="0"/>
        <v>1</v>
      </c>
      <c r="B5" s="140">
        <f t="shared" si="1"/>
        <v>94.68493150684931</v>
      </c>
      <c r="C5" s="149" t="s">
        <v>23</v>
      </c>
      <c r="D5" s="150" t="s">
        <v>34</v>
      </c>
      <c r="E5" s="152"/>
      <c r="F5" s="152"/>
      <c r="G5" s="181">
        <v>94.68493150684931</v>
      </c>
      <c r="H5" s="141">
        <f t="shared" si="2"/>
        <v>11.972602739726014</v>
      </c>
    </row>
    <row r="6" spans="1:8" ht="16.5">
      <c r="A6" s="140">
        <f t="shared" si="0"/>
        <v>1</v>
      </c>
      <c r="B6" s="140">
        <f t="shared" si="1"/>
        <v>97.643835616438366</v>
      </c>
      <c r="C6" s="149" t="s">
        <v>23</v>
      </c>
      <c r="D6" s="150" t="s">
        <v>376</v>
      </c>
      <c r="E6" s="152"/>
      <c r="F6" s="152"/>
      <c r="G6" s="181">
        <v>97.643835616438366</v>
      </c>
      <c r="H6" s="141">
        <f t="shared" si="2"/>
        <v>9.0136986301369575</v>
      </c>
    </row>
    <row r="7" spans="1:8" ht="16.5">
      <c r="A7" s="140">
        <f t="shared" si="0"/>
        <v>1</v>
      </c>
      <c r="B7" s="140">
        <f t="shared" si="1"/>
        <v>100.60273972602739</v>
      </c>
      <c r="C7" s="149" t="s">
        <v>23</v>
      </c>
      <c r="D7" s="150" t="s">
        <v>377</v>
      </c>
      <c r="E7" s="152"/>
      <c r="F7" s="152"/>
      <c r="G7" s="181">
        <v>100.60273972602739</v>
      </c>
      <c r="H7" s="141">
        <f t="shared" si="2"/>
        <v>6.0547945205479294</v>
      </c>
    </row>
    <row r="8" spans="1:8" ht="16.5">
      <c r="A8" s="140">
        <f t="shared" si="0"/>
        <v>1</v>
      </c>
      <c r="B8" s="140">
        <f t="shared" si="1"/>
        <v>107.50684931506849</v>
      </c>
      <c r="C8" s="149" t="s">
        <v>23</v>
      </c>
      <c r="D8" s="150" t="s">
        <v>378</v>
      </c>
      <c r="E8" s="152"/>
      <c r="F8" s="152"/>
      <c r="G8" s="181">
        <v>107.50684931506849</v>
      </c>
      <c r="H8" s="141">
        <f t="shared" si="2"/>
        <v>0</v>
      </c>
    </row>
    <row r="9" spans="1:8" ht="16.5">
      <c r="A9" s="140">
        <f t="shared" si="0"/>
        <v>1</v>
      </c>
      <c r="B9" s="140">
        <f t="shared" si="1"/>
        <v>114.41095890410958</v>
      </c>
      <c r="C9" s="149" t="s">
        <v>23</v>
      </c>
      <c r="D9" s="150" t="s">
        <v>379</v>
      </c>
      <c r="E9" s="152"/>
      <c r="F9" s="152"/>
      <c r="G9" s="181">
        <v>114.41095890410958</v>
      </c>
      <c r="H9" s="141">
        <f t="shared" si="2"/>
        <v>0</v>
      </c>
    </row>
    <row r="10" spans="1:8" ht="16.5">
      <c r="A10" s="140">
        <f t="shared" si="0"/>
        <v>0</v>
      </c>
      <c r="B10" s="140">
        <f t="shared" si="1"/>
        <v>0</v>
      </c>
      <c r="C10" s="149"/>
      <c r="D10" s="150"/>
      <c r="E10" s="152"/>
      <c r="F10" s="152"/>
      <c r="G10" s="181"/>
      <c r="H10" s="141">
        <f t="shared" si="2"/>
        <v>0</v>
      </c>
    </row>
    <row r="11" spans="1:8" ht="16.5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81"/>
      <c r="H11" s="141">
        <f t="shared" si="2"/>
        <v>0</v>
      </c>
    </row>
    <row r="12" spans="1:8" ht="16.5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81"/>
      <c r="H12" s="141">
        <f t="shared" si="2"/>
        <v>0</v>
      </c>
    </row>
    <row r="13" spans="1:8" ht="16.5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81"/>
      <c r="H13" s="141">
        <f t="shared" si="2"/>
        <v>0</v>
      </c>
    </row>
    <row r="14" spans="1:8" ht="16.5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81"/>
      <c r="H14" s="141">
        <f t="shared" si="2"/>
        <v>0</v>
      </c>
    </row>
    <row r="15" spans="1:8" ht="16.5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81"/>
      <c r="H15" s="141">
        <f t="shared" si="2"/>
        <v>0</v>
      </c>
    </row>
    <row r="16" spans="1:8" ht="16.5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81"/>
      <c r="H16" s="141">
        <f t="shared" si="2"/>
        <v>0</v>
      </c>
    </row>
    <row r="17" spans="1:8" ht="16.5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81"/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81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81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81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81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81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81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81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81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81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80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81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81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81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81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81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81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81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81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81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81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81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81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81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81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80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80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80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80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80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80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80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80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80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80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80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80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80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80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80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80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80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80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80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80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80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80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80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80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80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80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80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80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80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80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80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80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80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80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80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80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80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80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80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80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80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80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80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80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80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80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80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80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80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80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80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80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80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82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82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82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82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82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82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82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82"/>
      <c r="H102" s="141">
        <f t="shared" si="5"/>
        <v>0</v>
      </c>
    </row>
  </sheetData>
  <mergeCells count="1">
    <mergeCell ref="C1:H1"/>
  </mergeCells>
  <phoneticPr fontId="2" type="noConversion"/>
  <conditionalFormatting sqref="C3:C94">
    <cfRule type="expression" dxfId="159" priority="17">
      <formula>AND(XEF3=0,XEG3&lt;&gt;"")</formula>
    </cfRule>
  </conditionalFormatting>
  <conditionalFormatting sqref="B3:B102">
    <cfRule type="expression" dxfId="158" priority="16">
      <formula>AND(XEH3=0,XEI3&lt;&gt;"")</formula>
    </cfRule>
  </conditionalFormatting>
  <conditionalFormatting sqref="E3:H94 H95:H102">
    <cfRule type="cellIs" dxfId="157" priority="14" operator="lessThan">
      <formula>#REF!</formula>
    </cfRule>
    <cfRule type="cellIs" dxfId="156" priority="15" operator="equal">
      <formula>#REF!</formula>
    </cfRule>
  </conditionalFormatting>
  <conditionalFormatting sqref="C3:C42">
    <cfRule type="expression" dxfId="155" priority="13">
      <formula>AND(XEF3=0,XEG3&lt;&gt;"")</formula>
    </cfRule>
  </conditionalFormatting>
  <conditionalFormatting sqref="A3:A102">
    <cfRule type="expression" dxfId="154" priority="12">
      <formula>AND(XEF3=0,XEG3&lt;&gt;"")</formula>
    </cfRule>
  </conditionalFormatting>
  <conditionalFormatting sqref="E3:G72">
    <cfRule type="cellIs" dxfId="153" priority="10" operator="lessThan">
      <formula>#REF!</formula>
    </cfRule>
    <cfRule type="cellIs" dxfId="152" priority="11" operator="equal">
      <formula>#REF!</formula>
    </cfRule>
  </conditionalFormatting>
  <conditionalFormatting sqref="C3:C72">
    <cfRule type="expression" dxfId="151" priority="9">
      <formula>AND(XEE3=0,XEF3&lt;&gt;"")</formula>
    </cfRule>
  </conditionalFormatting>
  <conditionalFormatting sqref="C3:C72">
    <cfRule type="expression" dxfId="150" priority="8">
      <formula>AND(XEE3=0,XEF3&lt;&gt;"")</formula>
    </cfRule>
  </conditionalFormatting>
  <conditionalFormatting sqref="C3:C41">
    <cfRule type="expression" dxfId="149" priority="7">
      <formula>AND(XEH3=0,XEI3&lt;&gt;"")</formula>
    </cfRule>
  </conditionalFormatting>
  <conditionalFormatting sqref="E3:G41">
    <cfRule type="cellIs" dxfId="148" priority="5" operator="lessThan">
      <formula>#REF!</formula>
    </cfRule>
    <cfRule type="cellIs" dxfId="147" priority="6" operator="equal">
      <formula>#REF!</formula>
    </cfRule>
  </conditionalFormatting>
  <conditionalFormatting sqref="C3:C41">
    <cfRule type="expression" dxfId="146" priority="4">
      <formula>AND(XEH3=0,XEI3&lt;&gt;"")</formula>
    </cfRule>
  </conditionalFormatting>
  <conditionalFormatting sqref="E3:G41">
    <cfRule type="cellIs" dxfId="145" priority="2" operator="lessThan">
      <formula>#REF!</formula>
    </cfRule>
    <cfRule type="cellIs" dxfId="144" priority="3" operator="equal">
      <formula>#REF!</formula>
    </cfRule>
  </conditionalFormatting>
  <conditionalFormatting sqref="C3:C9">
    <cfRule type="expression" dxfId="143" priority="1">
      <formula>AND(XEB3=0,XEC3&lt;&gt;"")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1"/>
  <sheetViews>
    <sheetView workbookViewId="0">
      <pane ySplit="1" topLeftCell="A2" activePane="bottomLeft" state="frozen"/>
      <selection activeCell="J16" sqref="J16"/>
      <selection pane="bottomLeft" activeCell="H2" sqref="H2:H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343</v>
      </c>
    </row>
    <row r="2" spans="1:11">
      <c r="A2" s="148"/>
      <c r="B2" s="29" t="s">
        <v>23</v>
      </c>
      <c r="C2" s="12" t="s">
        <v>24</v>
      </c>
      <c r="D2" s="13">
        <v>0</v>
      </c>
      <c r="E2" s="13">
        <v>0</v>
      </c>
      <c r="F2" s="13">
        <v>79</v>
      </c>
      <c r="G2" s="13">
        <v>81</v>
      </c>
      <c r="H2">
        <f>G2/73*72</f>
        <v>79.890410958904113</v>
      </c>
    </row>
    <row r="3" spans="1:11">
      <c r="A3" s="148"/>
      <c r="B3" s="29" t="s">
        <v>23</v>
      </c>
      <c r="C3" s="12" t="s">
        <v>35</v>
      </c>
      <c r="D3" s="13">
        <v>0</v>
      </c>
      <c r="E3" s="13">
        <v>0</v>
      </c>
      <c r="F3" s="13">
        <v>85</v>
      </c>
      <c r="G3" s="13">
        <v>86</v>
      </c>
      <c r="H3">
        <f t="shared" ref="H3:H8" si="0">G3/73*72</f>
        <v>84.821917808219183</v>
      </c>
    </row>
    <row r="4" spans="1:11">
      <c r="A4" s="151"/>
      <c r="B4" s="29" t="s">
        <v>23</v>
      </c>
      <c r="C4" s="12" t="s">
        <v>34</v>
      </c>
      <c r="D4" s="13">
        <v>0</v>
      </c>
      <c r="E4" s="13">
        <v>0</v>
      </c>
      <c r="F4" s="13">
        <v>96</v>
      </c>
      <c r="G4" s="13">
        <v>88</v>
      </c>
      <c r="H4">
        <f t="shared" si="0"/>
        <v>86.794520547945197</v>
      </c>
    </row>
    <row r="5" spans="1:11">
      <c r="A5" s="151"/>
      <c r="B5" s="29" t="s">
        <v>23</v>
      </c>
      <c r="C5" s="12" t="s">
        <v>376</v>
      </c>
      <c r="D5" s="13">
        <v>0</v>
      </c>
      <c r="E5" s="13">
        <v>0</v>
      </c>
      <c r="F5" s="13">
        <v>99</v>
      </c>
      <c r="G5" s="13">
        <v>99</v>
      </c>
      <c r="H5">
        <f t="shared" si="0"/>
        <v>97.643835616438366</v>
      </c>
    </row>
    <row r="6" spans="1:11">
      <c r="A6" s="151"/>
      <c r="B6" s="29" t="s">
        <v>23</v>
      </c>
      <c r="C6" s="12" t="s">
        <v>377</v>
      </c>
      <c r="D6" s="13">
        <v>0</v>
      </c>
      <c r="E6" s="13">
        <v>0</v>
      </c>
      <c r="F6" s="13">
        <v>102</v>
      </c>
      <c r="G6" s="13">
        <v>101</v>
      </c>
      <c r="H6">
        <f t="shared" si="0"/>
        <v>99.61643835616438</v>
      </c>
    </row>
    <row r="7" spans="1:11">
      <c r="A7" s="151"/>
      <c r="B7" s="185" t="s">
        <v>23</v>
      </c>
      <c r="C7" s="12" t="s">
        <v>378</v>
      </c>
      <c r="D7" s="13">
        <v>0</v>
      </c>
      <c r="E7" s="13">
        <v>0</v>
      </c>
      <c r="F7" s="13">
        <v>109</v>
      </c>
      <c r="G7" s="13">
        <v>108</v>
      </c>
      <c r="H7">
        <f t="shared" si="0"/>
        <v>106.52054794520548</v>
      </c>
    </row>
    <row r="8" spans="1:11">
      <c r="A8" s="151"/>
      <c r="B8" s="185" t="s">
        <v>23</v>
      </c>
      <c r="C8" s="12" t="s">
        <v>379</v>
      </c>
      <c r="D8" s="13">
        <v>0</v>
      </c>
      <c r="E8" s="13">
        <v>0</v>
      </c>
      <c r="F8" s="13">
        <v>116</v>
      </c>
      <c r="G8" s="13">
        <v>117</v>
      </c>
      <c r="H8">
        <f t="shared" si="0"/>
        <v>115.39726027397261</v>
      </c>
    </row>
    <row r="9" spans="1:11">
      <c r="A9" s="151"/>
      <c r="B9" s="149"/>
      <c r="C9" s="150"/>
      <c r="D9" s="152"/>
      <c r="E9" s="152"/>
      <c r="F9" s="152"/>
      <c r="G9" s="152"/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phoneticPr fontId="2" type="noConversion"/>
  <conditionalFormatting sqref="B9:B101">
    <cfRule type="expression" dxfId="142" priority="13">
      <formula>AND(XEB9=0,XEC9&lt;&gt;"")</formula>
    </cfRule>
  </conditionalFormatting>
  <conditionalFormatting sqref="A2:A101">
    <cfRule type="expression" dxfId="141" priority="12">
      <formula>AND(XEB2=0,XEC2&lt;&gt;"")</formula>
    </cfRule>
  </conditionalFormatting>
  <conditionalFormatting sqref="D9:D101">
    <cfRule type="cellIs" dxfId="140" priority="10" operator="lessThan">
      <formula>#REF!</formula>
    </cfRule>
    <cfRule type="cellIs" dxfId="139" priority="11" operator="equal">
      <formula>#REF!</formula>
    </cfRule>
  </conditionalFormatting>
  <conditionalFormatting sqref="E9:E101">
    <cfRule type="cellIs" dxfId="138" priority="8" operator="lessThan">
      <formula>#REF!</formula>
    </cfRule>
    <cfRule type="cellIs" dxfId="137" priority="9" operator="equal">
      <formula>#REF!</formula>
    </cfRule>
  </conditionalFormatting>
  <conditionalFormatting sqref="F9:F101">
    <cfRule type="cellIs" dxfId="136" priority="6" operator="lessThan">
      <formula>#REF!</formula>
    </cfRule>
    <cfRule type="cellIs" dxfId="135" priority="7" operator="equal">
      <formula>#REF!</formula>
    </cfRule>
  </conditionalFormatting>
  <conditionalFormatting sqref="G9:G101">
    <cfRule type="cellIs" dxfId="134" priority="4" operator="lessThan">
      <formula>#REF!</formula>
    </cfRule>
    <cfRule type="cellIs" dxfId="133" priority="5" operator="equal">
      <formula>#REF!</formula>
    </cfRule>
  </conditionalFormatting>
  <conditionalFormatting sqref="B2:B8">
    <cfRule type="expression" dxfId="132" priority="3">
      <formula>AND(XFC2=0,XFD2&lt;&gt;"")</formula>
    </cfRule>
  </conditionalFormatting>
  <conditionalFormatting sqref="D2:G8">
    <cfRule type="cellIs" dxfId="131" priority="1" operator="lessThan">
      <formula>$AD$4</formula>
    </cfRule>
    <cfRule type="cellIs" dxfId="130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02"/>
  <sheetViews>
    <sheetView workbookViewId="0">
      <pane ySplit="2" topLeftCell="A3" activePane="bottomLeft" state="frozen"/>
      <selection activeCell="J16" sqref="J16"/>
      <selection pane="bottomLeft" activeCell="M11" sqref="M11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9.875" style="183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30" t="s">
        <v>289</v>
      </c>
      <c r="D1" s="230"/>
      <c r="E1" s="230"/>
      <c r="F1" s="230"/>
      <c r="G1" s="230"/>
      <c r="H1" s="230"/>
      <c r="I1" s="230"/>
    </row>
    <row r="2" spans="1:9" ht="16.5">
      <c r="A2" s="135">
        <f>SUM(A3:A102)</f>
        <v>7</v>
      </c>
      <c r="B2" s="136">
        <f>SUM(B3:B102)/A2</f>
        <v>95.81213307240705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79" t="s">
        <v>280</v>
      </c>
      <c r="I2" s="139" t="s">
        <v>270</v>
      </c>
    </row>
    <row r="3" spans="1:9" ht="16.5">
      <c r="A3" s="140">
        <f>COUNTA(D3)</f>
        <v>1</v>
      </c>
      <c r="B3" s="140">
        <f>H3</f>
        <v>79.890410958904113</v>
      </c>
      <c r="C3" s="149" t="s">
        <v>23</v>
      </c>
      <c r="D3" s="150" t="s">
        <v>24</v>
      </c>
      <c r="E3" s="133"/>
      <c r="F3" s="133"/>
      <c r="G3" s="133"/>
      <c r="H3" s="180">
        <v>79.890410958904113</v>
      </c>
      <c r="I3" s="141">
        <f t="shared" ref="I3:I34" si="0">IF($B$2-H3+10&gt;0,$B$2-H3+10,0)*A3</f>
        <v>25.921722113502938</v>
      </c>
    </row>
    <row r="4" spans="1:9" ht="16.5">
      <c r="A4" s="140">
        <f t="shared" ref="A4:A67" si="1">COUNTA(D4)</f>
        <v>1</v>
      </c>
      <c r="B4" s="140">
        <f t="shared" ref="B4:B67" si="2">H4</f>
        <v>84.821917808219183</v>
      </c>
      <c r="C4" s="149" t="s">
        <v>23</v>
      </c>
      <c r="D4" s="150" t="s">
        <v>35</v>
      </c>
      <c r="E4" s="152"/>
      <c r="F4" s="152"/>
      <c r="G4" s="152"/>
      <c r="H4" s="181">
        <v>84.821917808219183</v>
      </c>
      <c r="I4" s="141">
        <f t="shared" si="0"/>
        <v>20.990215264187867</v>
      </c>
    </row>
    <row r="5" spans="1:9" ht="16.5">
      <c r="A5" s="140">
        <f t="shared" si="1"/>
        <v>1</v>
      </c>
      <c r="B5" s="140">
        <f t="shared" si="2"/>
        <v>86.794520547945197</v>
      </c>
      <c r="C5" s="149" t="s">
        <v>23</v>
      </c>
      <c r="D5" s="150" t="s">
        <v>34</v>
      </c>
      <c r="E5" s="152"/>
      <c r="F5" s="152"/>
      <c r="G5" s="152"/>
      <c r="H5" s="181">
        <v>86.794520547945197</v>
      </c>
      <c r="I5" s="141">
        <f t="shared" si="0"/>
        <v>19.017612524461853</v>
      </c>
    </row>
    <row r="6" spans="1:9" ht="16.5">
      <c r="A6" s="140">
        <f t="shared" si="1"/>
        <v>1</v>
      </c>
      <c r="B6" s="140">
        <f t="shared" si="2"/>
        <v>97.643835616438366</v>
      </c>
      <c r="C6" s="149" t="s">
        <v>23</v>
      </c>
      <c r="D6" s="150" t="s">
        <v>376</v>
      </c>
      <c r="E6" s="152"/>
      <c r="F6" s="152"/>
      <c r="G6" s="152"/>
      <c r="H6" s="181">
        <v>97.643835616438366</v>
      </c>
      <c r="I6" s="141">
        <f t="shared" si="0"/>
        <v>8.1682974559686841</v>
      </c>
    </row>
    <row r="7" spans="1:9" ht="16.5">
      <c r="A7" s="140">
        <f t="shared" si="1"/>
        <v>1</v>
      </c>
      <c r="B7" s="140">
        <f t="shared" si="2"/>
        <v>99.61643835616438</v>
      </c>
      <c r="C7" s="149" t="s">
        <v>23</v>
      </c>
      <c r="D7" s="150" t="s">
        <v>377</v>
      </c>
      <c r="E7" s="152"/>
      <c r="F7" s="152"/>
      <c r="G7" s="152"/>
      <c r="H7" s="181">
        <v>99.61643835616438</v>
      </c>
      <c r="I7" s="141">
        <f t="shared" si="0"/>
        <v>6.1956947162426701</v>
      </c>
    </row>
    <row r="8" spans="1:9" ht="16.5">
      <c r="A8" s="140">
        <f t="shared" si="1"/>
        <v>1</v>
      </c>
      <c r="B8" s="140">
        <f t="shared" si="2"/>
        <v>106.52054794520548</v>
      </c>
      <c r="C8" s="149" t="s">
        <v>23</v>
      </c>
      <c r="D8" s="150" t="s">
        <v>378</v>
      </c>
      <c r="E8" s="152"/>
      <c r="F8" s="152"/>
      <c r="G8" s="152"/>
      <c r="H8" s="181">
        <v>106.52054794520548</v>
      </c>
      <c r="I8" s="141">
        <f t="shared" si="0"/>
        <v>0</v>
      </c>
    </row>
    <row r="9" spans="1:9" ht="16.5">
      <c r="A9" s="140">
        <f t="shared" si="1"/>
        <v>1</v>
      </c>
      <c r="B9" s="140">
        <f t="shared" si="2"/>
        <v>115.39726027397261</v>
      </c>
      <c r="C9" s="149" t="s">
        <v>23</v>
      </c>
      <c r="D9" s="150" t="s">
        <v>379</v>
      </c>
      <c r="E9" s="152"/>
      <c r="F9" s="152"/>
      <c r="G9" s="152"/>
      <c r="H9" s="181">
        <v>115.39726027397261</v>
      </c>
      <c r="I9" s="141">
        <f t="shared" si="0"/>
        <v>0</v>
      </c>
    </row>
    <row r="10" spans="1:9" ht="16.5">
      <c r="A10" s="140">
        <f t="shared" si="1"/>
        <v>0</v>
      </c>
      <c r="B10" s="140">
        <f t="shared" si="2"/>
        <v>0</v>
      </c>
      <c r="C10" s="149"/>
      <c r="D10" s="150"/>
      <c r="E10" s="152"/>
      <c r="F10" s="152"/>
      <c r="G10" s="152"/>
      <c r="H10" s="181"/>
      <c r="I10" s="141">
        <f t="shared" si="0"/>
        <v>0</v>
      </c>
    </row>
    <row r="11" spans="1:9" ht="16.5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80"/>
      <c r="I11" s="141">
        <f t="shared" si="0"/>
        <v>0</v>
      </c>
    </row>
    <row r="12" spans="1:9" ht="16.5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81"/>
      <c r="I12" s="141">
        <f t="shared" si="0"/>
        <v>0</v>
      </c>
    </row>
    <row r="13" spans="1:9" ht="16.5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81"/>
      <c r="I13" s="141">
        <f t="shared" si="0"/>
        <v>0</v>
      </c>
    </row>
    <row r="14" spans="1:9" ht="16.5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81"/>
      <c r="I14" s="141">
        <f t="shared" si="0"/>
        <v>0</v>
      </c>
    </row>
    <row r="15" spans="1:9" ht="16.5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81"/>
      <c r="I15" s="141">
        <f t="shared" si="0"/>
        <v>0</v>
      </c>
    </row>
    <row r="16" spans="1:9" ht="16.5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81"/>
      <c r="I16" s="141">
        <f t="shared" si="0"/>
        <v>0</v>
      </c>
    </row>
    <row r="17" spans="1:9" ht="16.5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81"/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81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81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81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81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81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81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81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81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81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81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81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81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81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81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81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81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81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81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81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81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81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81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81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81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80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81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80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80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80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80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80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80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80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80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80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80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80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80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80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80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80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80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80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80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80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80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80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80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80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80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80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80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80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80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80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80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80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80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80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80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80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80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80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80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80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80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80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80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80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80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80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80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80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80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80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80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80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82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82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82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82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82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82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82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82"/>
      <c r="I102" s="141">
        <f t="shared" si="7"/>
        <v>0</v>
      </c>
    </row>
  </sheetData>
  <mergeCells count="1">
    <mergeCell ref="C1:I1"/>
  </mergeCells>
  <phoneticPr fontId="2" type="noConversion"/>
  <conditionalFormatting sqref="C3:C94">
    <cfRule type="expression" dxfId="129" priority="19">
      <formula>AND(XEG3=0,XEH3&lt;&gt;"")</formula>
    </cfRule>
  </conditionalFormatting>
  <conditionalFormatting sqref="B3:B102">
    <cfRule type="expression" dxfId="128" priority="18">
      <formula>AND(XEI3=0,XEJ3&lt;&gt;"")</formula>
    </cfRule>
  </conditionalFormatting>
  <conditionalFormatting sqref="E3:I94 I95:I102">
    <cfRule type="cellIs" dxfId="127" priority="16" operator="lessThan">
      <formula>#REF!</formula>
    </cfRule>
    <cfRule type="cellIs" dxfId="126" priority="17" operator="equal">
      <formula>#REF!</formula>
    </cfRule>
  </conditionalFormatting>
  <conditionalFormatting sqref="C3:C42">
    <cfRule type="expression" dxfId="125" priority="15">
      <formula>AND(XEG3=0,XEH3&lt;&gt;"")</formula>
    </cfRule>
  </conditionalFormatting>
  <conditionalFormatting sqref="A3:A102">
    <cfRule type="expression" dxfId="124" priority="14">
      <formula>AND(XEG3=0,XEH3&lt;&gt;"")</formula>
    </cfRule>
  </conditionalFormatting>
  <conditionalFormatting sqref="E3:H72">
    <cfRule type="cellIs" dxfId="123" priority="12" operator="lessThan">
      <formula>#REF!</formula>
    </cfRule>
    <cfRule type="cellIs" dxfId="122" priority="13" operator="equal">
      <formula>#REF!</formula>
    </cfRule>
  </conditionalFormatting>
  <conditionalFormatting sqref="C3:C72">
    <cfRule type="expression" dxfId="121" priority="11">
      <formula>AND(XEF3=0,XEG3&lt;&gt;"")</formula>
    </cfRule>
  </conditionalFormatting>
  <conditionalFormatting sqref="C3:C72">
    <cfRule type="expression" dxfId="120" priority="10">
      <formula>AND(XEF3=0,XEG3&lt;&gt;"")</formula>
    </cfRule>
  </conditionalFormatting>
  <conditionalFormatting sqref="C3:C41">
    <cfRule type="expression" dxfId="119" priority="9">
      <formula>AND(XEI3=0,XEJ3&lt;&gt;"")</formula>
    </cfRule>
  </conditionalFormatting>
  <conditionalFormatting sqref="E3:H41">
    <cfRule type="cellIs" dxfId="118" priority="7" operator="lessThan">
      <formula>#REF!</formula>
    </cfRule>
    <cfRule type="cellIs" dxfId="117" priority="8" operator="equal">
      <formula>#REF!</formula>
    </cfRule>
  </conditionalFormatting>
  <conditionalFormatting sqref="C3:C43">
    <cfRule type="expression" dxfId="116" priority="6">
      <formula>AND(XEH3=0,XEI3&lt;&gt;"")</formula>
    </cfRule>
  </conditionalFormatting>
  <conditionalFormatting sqref="E3:H43">
    <cfRule type="cellIs" dxfId="115" priority="4" operator="lessThan">
      <formula>#REF!</formula>
    </cfRule>
    <cfRule type="cellIs" dxfId="114" priority="5" operator="equal">
      <formula>#REF!</formula>
    </cfRule>
  </conditionalFormatting>
  <conditionalFormatting sqref="C3:C41">
    <cfRule type="expression" dxfId="113" priority="3">
      <formula>AND(XEH3=0,XEI3&lt;&gt;"")</formula>
    </cfRule>
  </conditionalFormatting>
  <conditionalFormatting sqref="E3:H41">
    <cfRule type="cellIs" dxfId="112" priority="1" operator="lessThan">
      <formula>#REF!</formula>
    </cfRule>
    <cfRule type="cellIs" dxfId="11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02"/>
  <sheetViews>
    <sheetView workbookViewId="0">
      <selection activeCell="A2" sqref="A2:N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>
        <v>1</v>
      </c>
      <c r="B2" s="149" t="s">
        <v>23</v>
      </c>
      <c r="C2" s="150" t="s">
        <v>24</v>
      </c>
      <c r="D2" s="133">
        <v>0</v>
      </c>
      <c r="E2" s="133">
        <v>0</v>
      </c>
      <c r="F2" s="133">
        <v>79</v>
      </c>
      <c r="G2" s="133">
        <v>81</v>
      </c>
      <c r="H2" s="152">
        <v>160</v>
      </c>
      <c r="I2" s="153"/>
      <c r="J2" s="155"/>
      <c r="K2" s="155"/>
      <c r="L2" s="155">
        <f>IF(ISNA(VLOOKUP($C2,男D_R3績分!$D$3:$H$102,5,FALSE))," ",VLOOKUP($C2,男D_R3績分!$D$3:$H$102,5,FALSE))</f>
        <v>28.739726027397239</v>
      </c>
      <c r="M2" s="155">
        <f>IF(ISNA(VLOOKUP($C2,男D_R4績分!$D$3:$I$102,6,FALSE))," ",VLOOKUP($C2,男D_R4績分!$D$3:$I$102,6,FALSE))</f>
        <v>25.921722113502938</v>
      </c>
      <c r="N2" s="155">
        <f>SUM(J2:M2)</f>
        <v>54.661448140900177</v>
      </c>
    </row>
    <row r="3" spans="1:14">
      <c r="A3" s="151">
        <v>2</v>
      </c>
      <c r="B3" s="149" t="s">
        <v>23</v>
      </c>
      <c r="C3" s="150" t="s">
        <v>35</v>
      </c>
      <c r="D3" s="133">
        <v>0</v>
      </c>
      <c r="E3" s="133">
        <v>0</v>
      </c>
      <c r="F3" s="133">
        <v>85</v>
      </c>
      <c r="G3" s="133">
        <v>86</v>
      </c>
      <c r="H3" s="152">
        <v>171</v>
      </c>
      <c r="I3" s="153"/>
      <c r="J3" s="155"/>
      <c r="K3" s="155"/>
      <c r="L3" s="155">
        <f>IF(ISNA(VLOOKUP($C3,男D_R3績分!$D$3:$H$102,5,FALSE))," ",VLOOKUP($C3,男D_R3績分!$D$3:$H$102,5,FALSE))</f>
        <v>22.821917808219155</v>
      </c>
      <c r="M3" s="155">
        <f>IF(ISNA(VLOOKUP($C3,男D_R4績分!$D$3:$I$102,6,FALSE))," ",VLOOKUP($C3,男D_R4績分!$D$3:$I$102,6,FALSE))</f>
        <v>20.990215264187867</v>
      </c>
      <c r="N3" s="155">
        <f t="shared" ref="N3:N66" si="0">SUM(J3:M3)</f>
        <v>43.812133072407022</v>
      </c>
    </row>
    <row r="4" spans="1:14">
      <c r="A4" s="151">
        <v>3</v>
      </c>
      <c r="B4" s="149" t="s">
        <v>23</v>
      </c>
      <c r="C4" s="150" t="s">
        <v>34</v>
      </c>
      <c r="D4" s="152">
        <v>0</v>
      </c>
      <c r="E4" s="152">
        <v>0</v>
      </c>
      <c r="F4" s="152">
        <v>96</v>
      </c>
      <c r="G4" s="152">
        <v>88</v>
      </c>
      <c r="H4" s="152">
        <v>184</v>
      </c>
      <c r="I4" s="153"/>
      <c r="J4" s="155"/>
      <c r="K4" s="155"/>
      <c r="L4" s="155">
        <f>IF(ISNA(VLOOKUP($C4,男D_R3績分!$D$3:$H$102,5,FALSE))," ",VLOOKUP($C4,男D_R3績分!$D$3:$H$102,5,FALSE))</f>
        <v>11.972602739726014</v>
      </c>
      <c r="M4" s="155">
        <f>IF(ISNA(VLOOKUP($C4,男D_R4績分!$D$3:$I$102,6,FALSE))," ",VLOOKUP($C4,男D_R4績分!$D$3:$I$102,6,FALSE))</f>
        <v>19.017612524461853</v>
      </c>
      <c r="N4" s="155">
        <f t="shared" si="0"/>
        <v>30.990215264187867</v>
      </c>
    </row>
    <row r="5" spans="1:14">
      <c r="A5" s="151">
        <v>4</v>
      </c>
      <c r="B5" s="149" t="s">
        <v>23</v>
      </c>
      <c r="C5" s="150" t="s">
        <v>376</v>
      </c>
      <c r="D5" s="152">
        <v>0</v>
      </c>
      <c r="E5" s="152">
        <v>0</v>
      </c>
      <c r="F5" s="152">
        <v>99</v>
      </c>
      <c r="G5" s="152">
        <v>99</v>
      </c>
      <c r="H5" s="152">
        <v>198</v>
      </c>
      <c r="I5" s="153"/>
      <c r="J5" s="155"/>
      <c r="K5" s="155"/>
      <c r="L5" s="155">
        <f>IF(ISNA(VLOOKUP($C5,男D_R3績分!$D$3:$H$102,5,FALSE))," ",VLOOKUP($C5,男D_R3績分!$D$3:$H$102,5,FALSE))</f>
        <v>9.0136986301369575</v>
      </c>
      <c r="M5" s="155">
        <f>IF(ISNA(VLOOKUP($C5,男D_R4績分!$D$3:$I$102,6,FALSE))," ",VLOOKUP($C5,男D_R4績分!$D$3:$I$102,6,FALSE))</f>
        <v>8.1682974559686841</v>
      </c>
      <c r="N5" s="155">
        <f t="shared" si="0"/>
        <v>17.181996086105642</v>
      </c>
    </row>
    <row r="6" spans="1:14">
      <c r="A6" s="151">
        <v>5</v>
      </c>
      <c r="B6" s="149" t="s">
        <v>23</v>
      </c>
      <c r="C6" s="150" t="s">
        <v>377</v>
      </c>
      <c r="D6" s="152">
        <v>0</v>
      </c>
      <c r="E6" s="152">
        <v>0</v>
      </c>
      <c r="F6" s="152">
        <v>102</v>
      </c>
      <c r="G6" s="152">
        <v>101</v>
      </c>
      <c r="H6" s="152">
        <v>203</v>
      </c>
      <c r="I6" s="153"/>
      <c r="J6" s="155"/>
      <c r="K6" s="155"/>
      <c r="L6" s="155">
        <f>IF(ISNA(VLOOKUP($C6,男D_R3績分!$D$3:$H$102,5,FALSE))," ",VLOOKUP($C6,男D_R3績分!$D$3:$H$102,5,FALSE))</f>
        <v>6.0547945205479294</v>
      </c>
      <c r="M6" s="155">
        <f>IF(ISNA(VLOOKUP($C6,男D_R4績分!$D$3:$I$102,6,FALSE))," ",VLOOKUP($C6,男D_R4績分!$D$3:$I$102,6,FALSE))</f>
        <v>6.1956947162426701</v>
      </c>
      <c r="N6" s="155">
        <f t="shared" si="0"/>
        <v>12.2504892367906</v>
      </c>
    </row>
    <row r="7" spans="1:14">
      <c r="A7" s="151">
        <v>6</v>
      </c>
      <c r="B7" s="149" t="s">
        <v>23</v>
      </c>
      <c r="C7" s="150" t="s">
        <v>378</v>
      </c>
      <c r="D7" s="152">
        <v>0</v>
      </c>
      <c r="E7" s="152">
        <v>0</v>
      </c>
      <c r="F7" s="152">
        <v>109</v>
      </c>
      <c r="G7" s="152">
        <v>108</v>
      </c>
      <c r="H7" s="152">
        <v>217</v>
      </c>
      <c r="I7" s="153"/>
      <c r="J7" s="155"/>
      <c r="K7" s="155"/>
      <c r="L7" s="155">
        <f>IF(ISNA(VLOOKUP($C7,男D_R3績分!$D$3:$H$102,5,FALSE))," ",VLOOKUP($C7,男D_R3績分!$D$3:$H$102,5,FALSE))</f>
        <v>0</v>
      </c>
      <c r="M7" s="155">
        <f>IF(ISNA(VLOOKUP($C7,男D_R4績分!$D$3:$I$102,6,FALSE))," ",VLOOKUP($C7,男D_R4績分!$D$3:$I$102,6,FALSE))</f>
        <v>0</v>
      </c>
      <c r="N7" s="155">
        <f t="shared" si="0"/>
        <v>0</v>
      </c>
    </row>
    <row r="8" spans="1:14">
      <c r="A8" s="151">
        <v>7</v>
      </c>
      <c r="B8" s="149" t="s">
        <v>23</v>
      </c>
      <c r="C8" s="150" t="s">
        <v>379</v>
      </c>
      <c r="D8" s="152">
        <v>0</v>
      </c>
      <c r="E8" s="152">
        <v>0</v>
      </c>
      <c r="F8" s="152">
        <v>116</v>
      </c>
      <c r="G8" s="152">
        <v>117</v>
      </c>
      <c r="H8" s="152">
        <v>233</v>
      </c>
      <c r="I8" s="153"/>
      <c r="J8" s="155"/>
      <c r="K8" s="155"/>
      <c r="L8" s="155">
        <f>IF(ISNA(VLOOKUP($C8,男D_R3績分!$D$3:$H$102,5,FALSE))," ",VLOOKUP($C8,男D_R3績分!$D$3:$H$102,5,FALSE))</f>
        <v>0</v>
      </c>
      <c r="M8" s="155">
        <f>IF(ISNA(VLOOKUP($C8,男D_R4績分!$D$3:$I$102,6,FALSE))," ",VLOOKUP($C8,男D_R4績分!$D$3:$I$102,6,FALSE))</f>
        <v>0</v>
      </c>
      <c r="N8" s="155">
        <f t="shared" si="0"/>
        <v>0</v>
      </c>
    </row>
    <row r="9" spans="1:14">
      <c r="A9" s="151"/>
      <c r="B9" s="149"/>
      <c r="C9" s="150"/>
      <c r="D9" s="152"/>
      <c r="E9" s="152"/>
      <c r="F9" s="152"/>
      <c r="G9" s="152"/>
      <c r="H9" s="152"/>
      <c r="I9" s="153"/>
      <c r="J9" s="155"/>
      <c r="K9" s="155"/>
      <c r="L9" s="155" t="str">
        <f>IF(ISNA(VLOOKUP($C9,男D_R3績分!$D$3:$H$102,5,FALSE))," ",VLOOKUP($C9,男D_R3績分!$D$3:$H$102,5,FALSE))</f>
        <v xml:space="preserve"> </v>
      </c>
      <c r="M9" s="155" t="str">
        <f>IF(ISNA(VLOOKUP($C9,男D_R4績分!$D$3:$I$102,6,FALSE))," ",VLOOKUP($C9,男D_R4績分!$D$3:$I$102,6,FALSE))</f>
        <v xml:space="preserve"> </v>
      </c>
      <c r="N9" s="155">
        <f t="shared" si="0"/>
        <v>0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IF(ISNA(VLOOKUP($C10,男D_R3績分!$D$3:$H$102,5,FALSE))," ",VLOOKUP($C10,男D_R3績分!$D$3:$H$102,5,FALSE))</f>
        <v xml:space="preserve"> </v>
      </c>
      <c r="M10" s="155" t="str">
        <f>IF(ISNA(VLOOKUP($C10,男D_R4績分!$D$3:$I$102,6,FALSE))," ",VLOOKUP($C10,男D_R4績分!$D$3:$I$102,6,FALSE))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IF(ISNA(VLOOKUP($C11,男D_R3績分!$D$3:$H$102,5,FALSE))," ",VLOOKUP($C11,男D_R3績分!$D$3:$H$102,5,FALSE))</f>
        <v xml:space="preserve"> </v>
      </c>
      <c r="M11" s="155" t="str">
        <f>IF(ISNA(VLOOKUP($C11,男D_R4績分!$D$3:$I$102,6,FALSE))," ",VLOOKUP($C11,男D_R4績分!$D$3:$I$102,6,FALSE))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IF(ISNA(VLOOKUP($C12,男D_R3績分!$D$3:$H$102,5,FALSE))," ",VLOOKUP($C12,男D_R3績分!$D$3:$H$102,5,FALSE))</f>
        <v xml:space="preserve"> </v>
      </c>
      <c r="M12" s="155" t="str">
        <f>IF(ISNA(VLOOKUP($C12,男D_R4績分!$D$3:$I$102,6,FALSE))," ",VLOOKUP($C12,男D_R4績分!$D$3:$I$102,6,FALSE))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IF(ISNA(VLOOKUP($C13,男D_R3績分!$D$3:$H$102,5,FALSE))," ",VLOOKUP($C13,男D_R3績分!$D$3:$H$102,5,FALSE))</f>
        <v xml:space="preserve"> </v>
      </c>
      <c r="M13" s="155" t="str">
        <f>IF(ISNA(VLOOKUP($C13,男D_R4績分!$D$3:$I$102,6,FALSE))," ",VLOOKUP($C13,男D_R4績分!$D$3:$I$102,6,FALSE))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IF(ISNA(VLOOKUP($C14,男D_R3績分!$D$3:$H$102,5,FALSE))," ",VLOOKUP($C14,男D_R3績分!$D$3:$H$102,5,FALSE))</f>
        <v xml:space="preserve"> </v>
      </c>
      <c r="M14" s="155" t="str">
        <f>IF(ISNA(VLOOKUP($C14,男D_R4績分!$D$3:$I$102,6,FALSE))," ",VLOOKUP($C14,男D_R4績分!$D$3:$I$102,6,FALSE))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IF(ISNA(VLOOKUP($C15,男D_R3績分!$D$3:$H$102,5,FALSE))," ",VLOOKUP($C15,男D_R3績分!$D$3:$H$102,5,FALSE))</f>
        <v xml:space="preserve"> </v>
      </c>
      <c r="M15" s="155" t="str">
        <f>IF(ISNA(VLOOKUP($C15,男D_R4績分!$D$3:$I$102,6,FALSE))," ",VLOOKUP($C15,男D_R4績分!$D$3:$I$102,6,FALSE))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IF(ISNA(VLOOKUP($C16,男D_R3績分!$D$3:$H$102,5,FALSE))," ",VLOOKUP($C16,男D_R3績分!$D$3:$H$102,5,FALSE))</f>
        <v xml:space="preserve"> </v>
      </c>
      <c r="M16" s="155" t="str">
        <f>IF(ISNA(VLOOKUP($C16,男D_R4績分!$D$3:$I$102,6,FALSE))," ",VLOOKUP($C16,男D_R4績分!$D$3:$I$102,6,FALSE))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IF(ISNA(VLOOKUP($C17,男D_R3績分!$D$3:$H$102,5,FALSE))," ",VLOOKUP($C17,男D_R3績分!$D$3:$H$102,5,FALSE))</f>
        <v xml:space="preserve"> </v>
      </c>
      <c r="M17" s="155" t="str">
        <f>IF(ISNA(VLOOKUP($C17,男D_R4績分!$D$3:$I$102,6,FALSE))," ",VLOOKUP($C17,男D_R4績分!$D$3:$I$102,6,FALSE))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IF(ISNA(VLOOKUP($C18,男D_R3績分!$D$3:$H$102,5,FALSE))," ",VLOOKUP($C18,男D_R3績分!$D$3:$H$102,5,FALSE))</f>
        <v xml:space="preserve"> </v>
      </c>
      <c r="M18" s="155" t="str">
        <f>IF(ISNA(VLOOKUP($C18,男D_R4績分!$D$3:$I$102,6,FALSE))," ",VLOOKUP($C18,男D_R4績分!$D$3:$I$102,6,FALSE))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IF(ISNA(VLOOKUP($C19,男D_R3績分!$D$3:$H$102,5,FALSE))," ",VLOOKUP($C19,男D_R3績分!$D$3:$H$102,5,FALSE))</f>
        <v xml:space="preserve"> </v>
      </c>
      <c r="M19" s="155" t="str">
        <f>IF(ISNA(VLOOKUP($C19,男D_R4績分!$D$3:$I$102,6,FALSE))," ",VLOOKUP($C19,男D_R4績分!$D$3:$I$102,6,FALSE))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IF(ISNA(VLOOKUP($C20,男D_R3績分!$D$3:$H$102,5,FALSE))," ",VLOOKUP($C20,男D_R3績分!$D$3:$H$102,5,FALSE))</f>
        <v xml:space="preserve"> </v>
      </c>
      <c r="M20" s="155" t="str">
        <f>IF(ISNA(VLOOKUP($C20,男D_R4績分!$D$3:$I$102,6,FALSE))," ",VLOOKUP($C20,男D_R4績分!$D$3:$I$102,6,FALSE))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IF(ISNA(VLOOKUP($C21,男D_R3績分!$D$3:$H$102,5,FALSE))," ",VLOOKUP($C21,男D_R3績分!$D$3:$H$102,5,FALSE))</f>
        <v xml:space="preserve"> </v>
      </c>
      <c r="M21" s="155" t="str">
        <f>IF(ISNA(VLOOKUP($C21,男D_R4績分!$D$3:$I$102,6,FALSE))," ",VLOOKUP($C21,男D_R4績分!$D$3:$I$102,6,FALSE))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IF(ISNA(VLOOKUP($C22,男D_R3績分!$D$3:$H$102,5,FALSE))," ",VLOOKUP($C22,男D_R3績分!$D$3:$H$102,5,FALSE))</f>
        <v xml:space="preserve"> </v>
      </c>
      <c r="M22" s="155" t="str">
        <f>IF(ISNA(VLOOKUP($C22,男D_R4績分!$D$3:$I$102,6,FALSE))," ",VLOOKUP($C22,男D_R4績分!$D$3:$I$102,6,FALSE))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IF(ISNA(VLOOKUP($C23,男D_R3績分!$D$3:$H$102,5,FALSE))," ",VLOOKUP($C23,男D_R3績分!$D$3:$H$102,5,FALSE))</f>
        <v xml:space="preserve"> </v>
      </c>
      <c r="M23" s="155" t="str">
        <f>IF(ISNA(VLOOKUP($C23,男D_R4績分!$D$3:$I$102,6,FALSE))," ",VLOOKUP($C23,男D_R4績分!$D$3:$I$102,6,FALSE))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IF(ISNA(VLOOKUP($C24,男D_R3績分!$D$3:$H$102,5,FALSE))," ",VLOOKUP($C24,男D_R3績分!$D$3:$H$102,5,FALSE))</f>
        <v xml:space="preserve"> </v>
      </c>
      <c r="M24" s="155" t="str">
        <f>IF(ISNA(VLOOKUP($C24,男D_R4績分!$D$3:$I$102,6,FALSE))," ",VLOOKUP($C24,男D_R4績分!$D$3:$I$102,6,FALSE))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IF(ISNA(VLOOKUP($C25,男D_R3績分!$D$3:$H$102,5,FALSE))," ",VLOOKUP($C25,男D_R3績分!$D$3:$H$102,5,FALSE))</f>
        <v xml:space="preserve"> </v>
      </c>
      <c r="M25" s="155" t="str">
        <f>IF(ISNA(VLOOKUP($C25,男D_R4績分!$D$3:$I$102,6,FALSE))," ",VLOOKUP($C25,男D_R4績分!$D$3:$I$102,6,FALSE))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IF(ISNA(VLOOKUP($C26,男D_R3績分!$D$3:$H$102,5,FALSE))," ",VLOOKUP($C26,男D_R3績分!$D$3:$H$102,5,FALSE))</f>
        <v xml:space="preserve"> </v>
      </c>
      <c r="M26" s="155" t="str">
        <f>IF(ISNA(VLOOKUP($C26,男D_R4績分!$D$3:$I$102,6,FALSE))," ",VLOOKUP($C26,男D_R4績分!$D$3:$I$102,6,FALSE))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IF(ISNA(VLOOKUP($C27,男D_R3績分!$D$3:$H$102,5,FALSE))," ",VLOOKUP($C27,男D_R3績分!$D$3:$H$102,5,FALSE))</f>
        <v xml:space="preserve"> </v>
      </c>
      <c r="M27" s="155" t="str">
        <f>IF(ISNA(VLOOKUP($C27,男D_R4績分!$D$3:$I$102,6,FALSE))," ",VLOOKUP($C27,男D_R4績分!$D$3:$I$102,6,FALSE))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IF(ISNA(VLOOKUP($C28,男D_R3績分!$D$3:$H$102,5,FALSE))," ",VLOOKUP($C28,男D_R3績分!$D$3:$H$102,5,FALSE))</f>
        <v xml:space="preserve"> </v>
      </c>
      <c r="M28" s="155" t="str">
        <f>IF(ISNA(VLOOKUP($C28,男D_R4績分!$D$3:$I$102,6,FALSE))," ",VLOOKUP($C28,男D_R4績分!$D$3:$I$102,6,FALSE))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IF(ISNA(VLOOKUP($C29,男D_R3績分!$D$3:$H$102,5,FALSE))," ",VLOOKUP($C29,男D_R3績分!$D$3:$H$102,5,FALSE))</f>
        <v xml:space="preserve"> </v>
      </c>
      <c r="M29" s="155" t="str">
        <f>IF(ISNA(VLOOKUP($C29,男D_R4績分!$D$3:$I$102,6,FALSE))," ",VLOOKUP($C29,男D_R4績分!$D$3:$I$102,6,FALSE))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IF(ISNA(VLOOKUP($C30,男D_R3績分!$D$3:$H$102,5,FALSE))," ",VLOOKUP($C30,男D_R3績分!$D$3:$H$102,5,FALSE))</f>
        <v xml:space="preserve"> </v>
      </c>
      <c r="M30" s="155" t="str">
        <f>IF(ISNA(VLOOKUP($C30,男D_R4績分!$D$3:$I$102,6,FALSE))," ",VLOOKUP($C30,男D_R4績分!$D$3:$I$102,6,FALSE))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IF(ISNA(VLOOKUP($C31,男D_R3績分!$D$3:$H$102,5,FALSE))," ",VLOOKUP($C31,男D_R3績分!$D$3:$H$102,5,FALSE))</f>
        <v xml:space="preserve"> </v>
      </c>
      <c r="M31" s="155" t="str">
        <f>IF(ISNA(VLOOKUP($C31,男D_R4績分!$D$3:$I$102,6,FALSE))," ",VLOOKUP($C31,男D_R4績分!$D$3:$I$102,6,FALSE))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IF(ISNA(VLOOKUP($C32,男D_R3績分!$D$3:$H$102,5,FALSE))," ",VLOOKUP($C32,男D_R3績分!$D$3:$H$102,5,FALSE))</f>
        <v xml:space="preserve"> </v>
      </c>
      <c r="M32" s="155" t="str">
        <f>IF(ISNA(VLOOKUP($C32,男D_R4績分!$D$3:$I$102,6,FALSE))," ",VLOOKUP($C32,男D_R4績分!$D$3:$I$102,6,FALSE))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IF(ISNA(VLOOKUP($C33,男D_R3績分!$D$3:$H$102,5,FALSE))," ",VLOOKUP($C33,男D_R3績分!$D$3:$H$102,5,FALSE))</f>
        <v xml:space="preserve"> </v>
      </c>
      <c r="M33" s="155" t="str">
        <f>IF(ISNA(VLOOKUP($C33,男D_R4績分!$D$3:$I$102,6,FALSE))," ",VLOOKUP($C33,男D_R4績分!$D$3:$I$102,6,FALSE))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IF(ISNA(VLOOKUP($C34,男D_R3績分!$D$3:$H$102,5,FALSE))," ",VLOOKUP($C34,男D_R3績分!$D$3:$H$102,5,FALSE))</f>
        <v xml:space="preserve"> </v>
      </c>
      <c r="M34" s="155" t="str">
        <f>IF(ISNA(VLOOKUP($C34,男D_R4績分!$D$3:$I$102,6,FALSE))," ",VLOOKUP($C34,男D_R4績分!$D$3:$I$102,6,FALSE))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IF(ISNA(VLOOKUP($C35,男D_R3績分!$D$3:$H$102,5,FALSE))," ",VLOOKUP($C35,男D_R3績分!$D$3:$H$102,5,FALSE))</f>
        <v xml:space="preserve"> </v>
      </c>
      <c r="M35" s="155" t="str">
        <f>IF(ISNA(VLOOKUP($C35,男D_R4績分!$D$3:$I$102,6,FALSE))," ",VLOOKUP($C35,男D_R4績分!$D$3:$I$102,6,FALSE))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IF(ISNA(VLOOKUP($C36,男D_R3績分!$D$3:$H$102,5,FALSE))," ",VLOOKUP($C36,男D_R3績分!$D$3:$H$102,5,FALSE))</f>
        <v xml:space="preserve"> </v>
      </c>
      <c r="M36" s="155" t="str">
        <f>IF(ISNA(VLOOKUP($C36,男D_R4績分!$D$3:$I$102,6,FALSE))," ",VLOOKUP($C36,男D_R4績分!$D$3:$I$102,6,FALSE))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IF(ISNA(VLOOKUP($C37,男D_R3績分!$D$3:$H$102,5,FALSE))," ",VLOOKUP($C37,男D_R3績分!$D$3:$H$102,5,FALSE))</f>
        <v xml:space="preserve"> </v>
      </c>
      <c r="M37" s="155" t="str">
        <f>IF(ISNA(VLOOKUP($C37,男D_R4績分!$D$3:$I$102,6,FALSE))," ",VLOOKUP($C37,男D_R4績分!$D$3:$I$102,6,FALSE))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IF(ISNA(VLOOKUP($C38,男D_R3績分!$D$3:$H$102,5,FALSE))," ",VLOOKUP($C38,男D_R3績分!$D$3:$H$102,5,FALSE))</f>
        <v xml:space="preserve"> </v>
      </c>
      <c r="M38" s="155" t="str">
        <f>IF(ISNA(VLOOKUP($C38,男D_R4績分!$D$3:$I$102,6,FALSE))," ",VLOOKUP($C38,男D_R4績分!$D$3:$I$102,6,FALSE))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IF(ISNA(VLOOKUP($C39,男D_R3績分!$D$3:$H$102,5,FALSE))," ",VLOOKUP($C39,男D_R3績分!$D$3:$H$102,5,FALSE))</f>
        <v xml:space="preserve"> </v>
      </c>
      <c r="M39" s="155" t="str">
        <f>IF(ISNA(VLOOKUP($C39,男D_R4績分!$D$3:$I$102,6,FALSE))," ",VLOOKUP($C39,男D_R4績分!$D$3:$I$102,6,FALSE))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IF(ISNA(VLOOKUP($C40,男D_R3績分!$D$3:$H$102,5,FALSE))," ",VLOOKUP($C40,男D_R3績分!$D$3:$H$102,5,FALSE))</f>
        <v xml:space="preserve"> </v>
      </c>
      <c r="M40" s="155" t="str">
        <f>IF(ISNA(VLOOKUP($C40,男D_R4績分!$D$3:$I$102,6,FALSE))," ",VLOOKUP($C40,男D_R4績分!$D$3:$I$102,6,FALSE))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IF(ISNA(VLOOKUP($C41,男D_R3績分!$D$3:$H$102,5,FALSE))," ",VLOOKUP($C41,男D_R3績分!$D$3:$H$102,5,FALSE))</f>
        <v xml:space="preserve"> </v>
      </c>
      <c r="M41" s="155" t="str">
        <f>IF(ISNA(VLOOKUP($C41,男D_R4績分!$D$3:$I$102,6,FALSE))," ",VLOOKUP($C41,男D_R4績分!$D$3:$I$102,6,FALSE))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IF(ISNA(VLOOKUP($C42,男D_R3績分!$D$3:$H$102,5,FALSE))," ",VLOOKUP($C42,男D_R3績分!$D$3:$H$102,5,FALSE))</f>
        <v xml:space="preserve"> </v>
      </c>
      <c r="M42" s="155" t="str">
        <f>IF(ISNA(VLOOKUP($C42,男D_R4績分!$D$3:$I$102,6,FALSE))," ",VLOOKUP($C42,男D_R4績分!$D$3:$I$102,6,FALSE))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IF(ISNA(VLOOKUP($C43,男D_R3績分!$D$3:$H$102,5,FALSE))," ",VLOOKUP($C43,男D_R3績分!$D$3:$H$102,5,FALSE))</f>
        <v xml:space="preserve"> </v>
      </c>
      <c r="M43" s="155" t="str">
        <f>IF(ISNA(VLOOKUP($C43,男D_R4績分!$D$3:$I$102,6,FALSE))," ",VLOOKUP($C43,男D_R4績分!$D$3:$I$102,6,FALSE))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IF(ISNA(VLOOKUP($C44,男D_R3績分!$D$3:$H$102,5,FALSE))," ",VLOOKUP($C44,男D_R3績分!$D$3:$H$102,5,FALSE))</f>
        <v xml:space="preserve"> </v>
      </c>
      <c r="M44" s="155" t="str">
        <f>IF(ISNA(VLOOKUP($C44,男D_R4績分!$D$3:$I$102,6,FALSE))," ",VLOOKUP($C44,男D_R4績分!$D$3:$I$102,6,FALSE))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IF(ISNA(VLOOKUP($C45,男D_R3績分!$D$3:$H$102,5,FALSE))," ",VLOOKUP($C45,男D_R3績分!$D$3:$H$102,5,FALSE))</f>
        <v xml:space="preserve"> </v>
      </c>
      <c r="M45" s="155" t="str">
        <f>IF(ISNA(VLOOKUP($C45,男D_R4績分!$D$3:$I$102,6,FALSE))," ",VLOOKUP($C45,男D_R4績分!$D$3:$I$102,6,FALSE))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IF(ISNA(VLOOKUP($C46,男D_R3績分!$D$3:$H$102,5,FALSE))," ",VLOOKUP($C46,男D_R3績分!$D$3:$H$102,5,FALSE))</f>
        <v xml:space="preserve"> </v>
      </c>
      <c r="M46" s="155" t="str">
        <f>IF(ISNA(VLOOKUP($C46,男D_R4績分!$D$3:$I$102,6,FALSE))," ",VLOOKUP($C46,男D_R4績分!$D$3:$I$102,6,FALSE))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IF(ISNA(VLOOKUP($C47,男D_R3績分!$D$3:$H$102,5,FALSE))," ",VLOOKUP($C47,男D_R3績分!$D$3:$H$102,5,FALSE))</f>
        <v xml:space="preserve"> </v>
      </c>
      <c r="M47" s="155" t="str">
        <f>IF(ISNA(VLOOKUP($C47,男D_R4績分!$D$3:$I$102,6,FALSE))," ",VLOOKUP($C47,男D_R4績分!$D$3:$I$102,6,FALSE))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IF(ISNA(VLOOKUP($C48,男D_R3績分!$D$3:$H$102,5,FALSE))," ",VLOOKUP($C48,男D_R3績分!$D$3:$H$102,5,FALSE))</f>
        <v xml:space="preserve"> </v>
      </c>
      <c r="M48" s="155" t="str">
        <f>IF(ISNA(VLOOKUP($C48,男D_R4績分!$D$3:$I$102,6,FALSE))," ",VLOOKUP($C48,男D_R4績分!$D$3:$I$102,6,FALSE))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IF(ISNA(VLOOKUP($C49,男D_R3績分!$D$3:$H$102,5,FALSE))," ",VLOOKUP($C49,男D_R3績分!$D$3:$H$102,5,FALSE))</f>
        <v xml:space="preserve"> </v>
      </c>
      <c r="M49" s="155" t="str">
        <f>IF(ISNA(VLOOKUP($C49,男D_R4績分!$D$3:$I$102,6,FALSE))," ",VLOOKUP($C49,男D_R4績分!$D$3:$I$102,6,FALSE))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IF(ISNA(VLOOKUP($C50,男D_R3績分!$D$3:$H$102,5,FALSE))," ",VLOOKUP($C50,男D_R3績分!$D$3:$H$102,5,FALSE))</f>
        <v xml:space="preserve"> </v>
      </c>
      <c r="M50" s="155" t="str">
        <f>IF(ISNA(VLOOKUP($C50,男D_R4績分!$D$3:$I$102,6,FALSE))," ",VLOOKUP($C50,男D_R4績分!$D$3:$I$102,6,FALSE))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IF(ISNA(VLOOKUP($C51,男D_R3績分!$D$3:$H$102,5,FALSE))," ",VLOOKUP($C51,男D_R3績分!$D$3:$H$102,5,FALSE))</f>
        <v xml:space="preserve"> </v>
      </c>
      <c r="M51" s="155" t="str">
        <f>IF(ISNA(VLOOKUP($C51,男D_R4績分!$D$3:$I$102,6,FALSE))," ",VLOOKUP($C51,男D_R4績分!$D$3:$I$102,6,FALSE))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IF(ISNA(VLOOKUP($C52,男D_R3績分!$D$3:$H$102,5,FALSE))," ",VLOOKUP($C52,男D_R3績分!$D$3:$H$102,5,FALSE))</f>
        <v xml:space="preserve"> </v>
      </c>
      <c r="M52" s="155" t="str">
        <f>IF(ISNA(VLOOKUP($C52,男D_R4績分!$D$3:$I$102,6,FALSE))," ",VLOOKUP($C52,男D_R4績分!$D$3:$I$102,6,FALSE))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IF(ISNA(VLOOKUP($C53,男D_R3績分!$D$3:$H$102,5,FALSE))," ",VLOOKUP($C53,男D_R3績分!$D$3:$H$102,5,FALSE))</f>
        <v xml:space="preserve"> </v>
      </c>
      <c r="M53" s="155" t="str">
        <f>IF(ISNA(VLOOKUP($C53,男D_R4績分!$D$3:$I$102,6,FALSE))," ",VLOOKUP($C53,男D_R4績分!$D$3:$I$102,6,FALSE))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IF(ISNA(VLOOKUP($C54,男D_R3績分!$D$3:$H$102,5,FALSE))," ",VLOOKUP($C54,男D_R3績分!$D$3:$H$102,5,FALSE))</f>
        <v xml:space="preserve"> </v>
      </c>
      <c r="M54" s="155" t="str">
        <f>IF(ISNA(VLOOKUP($C54,男D_R4績分!$D$3:$I$102,6,FALSE))," ",VLOOKUP($C54,男D_R4績分!$D$3:$I$102,6,FALSE))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IF(ISNA(VLOOKUP($C55,男D_R3績分!$D$3:$H$102,5,FALSE))," ",VLOOKUP($C55,男D_R3績分!$D$3:$H$102,5,FALSE))</f>
        <v xml:space="preserve"> </v>
      </c>
      <c r="M55" s="155" t="str">
        <f>IF(ISNA(VLOOKUP($C55,男D_R4績分!$D$3:$I$102,6,FALSE))," ",VLOOKUP($C55,男D_R4績分!$D$3:$I$102,6,FALSE))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IF(ISNA(VLOOKUP($C56,男D_R3績分!$D$3:$H$102,5,FALSE))," ",VLOOKUP($C56,男D_R3績分!$D$3:$H$102,5,FALSE))</f>
        <v xml:space="preserve"> </v>
      </c>
      <c r="M56" s="155" t="str">
        <f>IF(ISNA(VLOOKUP($C56,男D_R4績分!$D$3:$I$102,6,FALSE))," ",VLOOKUP($C56,男D_R4績分!$D$3:$I$102,6,FALSE))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IF(ISNA(VLOOKUP($C57,男D_R3績分!$D$3:$H$102,5,FALSE))," ",VLOOKUP($C57,男D_R3績分!$D$3:$H$102,5,FALSE))</f>
        <v xml:space="preserve"> </v>
      </c>
      <c r="M57" s="155" t="str">
        <f>IF(ISNA(VLOOKUP($C57,男D_R4績分!$D$3:$I$102,6,FALSE))," ",VLOOKUP($C57,男D_R4績分!$D$3:$I$102,6,FALSE))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IF(ISNA(VLOOKUP($C58,男D_R3績分!$D$3:$H$102,5,FALSE))," ",VLOOKUP($C58,男D_R3績分!$D$3:$H$102,5,FALSE))</f>
        <v xml:space="preserve"> </v>
      </c>
      <c r="M58" s="155" t="str">
        <f>IF(ISNA(VLOOKUP($C58,男D_R4績分!$D$3:$I$102,6,FALSE))," ",VLOOKUP($C58,男D_R4績分!$D$3:$I$102,6,FALSE))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IF(ISNA(VLOOKUP($C59,男D_R3績分!$D$3:$H$102,5,FALSE))," ",VLOOKUP($C59,男D_R3績分!$D$3:$H$102,5,FALSE))</f>
        <v xml:space="preserve"> </v>
      </c>
      <c r="M59" s="155" t="str">
        <f>IF(ISNA(VLOOKUP($C59,男D_R4績分!$D$3:$I$102,6,FALSE))," ",VLOOKUP($C59,男D_R4績分!$D$3:$I$102,6,FALSE))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IF(ISNA(VLOOKUP($C60,男D_R3績分!$D$3:$H$102,5,FALSE))," ",VLOOKUP($C60,男D_R3績分!$D$3:$H$102,5,FALSE))</f>
        <v xml:space="preserve"> </v>
      </c>
      <c r="M60" s="155" t="str">
        <f>IF(ISNA(VLOOKUP($C60,男D_R4績分!$D$3:$I$102,6,FALSE))," ",VLOOKUP($C60,男D_R4績分!$D$3:$I$102,6,FALSE))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IF(ISNA(VLOOKUP($C61,男D_R3績分!$D$3:$H$102,5,FALSE))," ",VLOOKUP($C61,男D_R3績分!$D$3:$H$102,5,FALSE))</f>
        <v xml:space="preserve"> </v>
      </c>
      <c r="M61" s="155" t="str">
        <f>IF(ISNA(VLOOKUP($C61,男D_R4績分!$D$3:$I$102,6,FALSE))," ",VLOOKUP($C61,男D_R4績分!$D$3:$I$102,6,FALSE))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IF(ISNA(VLOOKUP($C62,男D_R3績分!$D$3:$H$102,5,FALSE))," ",VLOOKUP($C62,男D_R3績分!$D$3:$H$102,5,FALSE))</f>
        <v xml:space="preserve"> </v>
      </c>
      <c r="M62" s="155" t="str">
        <f>IF(ISNA(VLOOKUP($C62,男D_R4績分!$D$3:$I$102,6,FALSE))," ",VLOOKUP($C62,男D_R4績分!$D$3:$I$102,6,FALSE))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IF(ISNA(VLOOKUP($C63,男D_R3績分!$D$3:$H$102,5,FALSE))," ",VLOOKUP($C63,男D_R3績分!$D$3:$H$102,5,FALSE))</f>
        <v xml:space="preserve"> </v>
      </c>
      <c r="M63" s="155" t="str">
        <f>IF(ISNA(VLOOKUP($C63,男D_R4績分!$D$3:$I$102,6,FALSE))," ",VLOOKUP($C63,男D_R4績分!$D$3:$I$102,6,FALSE))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IF(ISNA(VLOOKUP($C64,男D_R3績分!$D$3:$H$102,5,FALSE))," ",VLOOKUP($C64,男D_R3績分!$D$3:$H$102,5,FALSE))</f>
        <v xml:space="preserve"> </v>
      </c>
      <c r="M64" s="155" t="str">
        <f>IF(ISNA(VLOOKUP($C64,男D_R4績分!$D$3:$I$102,6,FALSE))," ",VLOOKUP($C64,男D_R4績分!$D$3:$I$102,6,FALSE))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IF(ISNA(VLOOKUP($C65,男D_R3績分!$D$3:$H$102,5,FALSE))," ",VLOOKUP($C65,男D_R3績分!$D$3:$H$102,5,FALSE))</f>
        <v xml:space="preserve"> </v>
      </c>
      <c r="M65" s="155" t="str">
        <f>IF(ISNA(VLOOKUP($C65,男D_R4績分!$D$3:$I$102,6,FALSE))," ",VLOOKUP($C65,男D_R4績分!$D$3:$I$102,6,FALSE))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IF(ISNA(VLOOKUP($C66,男D_R3績分!$D$3:$H$102,5,FALSE))," ",VLOOKUP($C66,男D_R3績分!$D$3:$H$102,5,FALSE))</f>
        <v xml:space="preserve"> </v>
      </c>
      <c r="M66" s="155" t="str">
        <f>IF(ISNA(VLOOKUP($C66,男D_R4績分!$D$3:$I$102,6,FALSE))," ",VLOOKUP($C66,男D_R4績分!$D$3:$I$102,6,FALSE))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IF(ISNA(VLOOKUP($C67,男D_R3績分!$D$3:$H$102,5,FALSE))," ",VLOOKUP($C67,男D_R3績分!$D$3:$H$102,5,FALSE))</f>
        <v xml:space="preserve"> </v>
      </c>
      <c r="M67" s="155" t="str">
        <f>IF(ISNA(VLOOKUP($C67,男D_R4績分!$D$3:$I$102,6,FALSE))," ",VLOOKUP($C67,男D_R4績分!$D$3:$I$102,6,FALSE))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IF(ISNA(VLOOKUP($C68,男D_R3績分!$D$3:$H$102,5,FALSE))," ",VLOOKUP($C68,男D_R3績分!$D$3:$H$102,5,FALSE))</f>
        <v xml:space="preserve"> </v>
      </c>
      <c r="M68" s="155" t="str">
        <f>IF(ISNA(VLOOKUP($C68,男D_R4績分!$D$3:$I$102,6,FALSE))," ",VLOOKUP($C68,男D_R4績分!$D$3:$I$102,6,FALSE))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IF(ISNA(VLOOKUP($C69,男D_R3績分!$D$3:$H$102,5,FALSE))," ",VLOOKUP($C69,男D_R3績分!$D$3:$H$102,5,FALSE))</f>
        <v xml:space="preserve"> </v>
      </c>
      <c r="M69" s="155" t="str">
        <f>IF(ISNA(VLOOKUP($C69,男D_R4績分!$D$3:$I$102,6,FALSE))," ",VLOOKUP($C69,男D_R4績分!$D$3:$I$102,6,FALSE))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IF(ISNA(VLOOKUP($C70,男D_R3績分!$D$3:$H$102,5,FALSE))," ",VLOOKUP($C70,男D_R3績分!$D$3:$H$102,5,FALSE))</f>
        <v xml:space="preserve"> </v>
      </c>
      <c r="M70" s="155" t="str">
        <f>IF(ISNA(VLOOKUP($C70,男D_R4績分!$D$3:$I$102,6,FALSE))," ",VLOOKUP($C70,男D_R4績分!$D$3:$I$102,6,FALSE))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IF(ISNA(VLOOKUP($C71,男D_R3績分!$D$3:$H$102,5,FALSE))," ",VLOOKUP($C71,男D_R3績分!$D$3:$H$102,5,FALSE))</f>
        <v xml:space="preserve"> </v>
      </c>
      <c r="M71" s="155" t="str">
        <f>IF(ISNA(VLOOKUP($C71,男D_R4績分!$D$3:$I$102,6,FALSE))," ",VLOOKUP($C71,男D_R4績分!$D$3:$I$102,6,FALSE))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IF(ISNA(VLOOKUP($C72,男D_R3績分!$D$3:$H$102,5,FALSE))," ",VLOOKUP($C72,男D_R3績分!$D$3:$H$102,5,FALSE))</f>
        <v xml:space="preserve"> </v>
      </c>
      <c r="M72" s="155" t="str">
        <f>IF(ISNA(VLOOKUP($C72,男D_R4績分!$D$3:$I$102,6,FALSE))," ",VLOOKUP($C72,男D_R4績分!$D$3:$I$102,6,FALSE))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IF(ISNA(VLOOKUP($C73,男D_R3績分!$D$3:$H$102,5,FALSE))," ",VLOOKUP($C73,男D_R3績分!$D$3:$H$102,5,FALSE))</f>
        <v xml:space="preserve"> </v>
      </c>
      <c r="M73" s="155" t="str">
        <f>IF(ISNA(VLOOKUP($C73,男D_R4績分!$D$3:$I$102,6,FALSE))," ",VLOOKUP($C73,男D_R4績分!$D$3:$I$102,6,FALSE))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IF(ISNA(VLOOKUP($C74,男D_R3績分!$D$3:$H$102,5,FALSE))," ",VLOOKUP($C74,男D_R3績分!$D$3:$H$102,5,FALSE))</f>
        <v xml:space="preserve"> </v>
      </c>
      <c r="M74" s="155" t="str">
        <f>IF(ISNA(VLOOKUP($C74,男D_R4績分!$D$3:$I$102,6,FALSE))," ",VLOOKUP($C74,男D_R4績分!$D$3:$I$102,6,FALSE))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IF(ISNA(VLOOKUP($C75,男D_R3績分!$D$3:$H$102,5,FALSE))," ",VLOOKUP($C75,男D_R3績分!$D$3:$H$102,5,FALSE))</f>
        <v xml:space="preserve"> </v>
      </c>
      <c r="M75" s="155" t="str">
        <f>IF(ISNA(VLOOKUP($C75,男D_R4績分!$D$3:$I$102,6,FALSE))," ",VLOOKUP($C75,男D_R4績分!$D$3:$I$102,6,FALSE))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IF(ISNA(VLOOKUP($C76,男D_R3績分!$D$3:$H$102,5,FALSE))," ",VLOOKUP($C76,男D_R3績分!$D$3:$H$102,5,FALSE))</f>
        <v xml:space="preserve"> </v>
      </c>
      <c r="M76" s="155" t="str">
        <f>IF(ISNA(VLOOKUP($C76,男D_R4績分!$D$3:$I$102,6,FALSE))," ",VLOOKUP($C76,男D_R4績分!$D$3:$I$102,6,FALSE))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IF(ISNA(VLOOKUP($C77,男D_R3績分!$D$3:$H$102,5,FALSE))," ",VLOOKUP($C77,男D_R3績分!$D$3:$H$102,5,FALSE))</f>
        <v xml:space="preserve"> </v>
      </c>
      <c r="M77" s="155" t="str">
        <f>IF(ISNA(VLOOKUP($C77,男D_R4績分!$D$3:$I$102,6,FALSE))," ",VLOOKUP($C77,男D_R4績分!$D$3:$I$102,6,FALSE))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IF(ISNA(VLOOKUP($C78,男D_R3績分!$D$3:$H$102,5,FALSE))," ",VLOOKUP($C78,男D_R3績分!$D$3:$H$102,5,FALSE))</f>
        <v xml:space="preserve"> </v>
      </c>
      <c r="M78" s="155" t="str">
        <f>IF(ISNA(VLOOKUP($C78,男D_R4績分!$D$3:$I$102,6,FALSE))," ",VLOOKUP($C78,男D_R4績分!$D$3:$I$102,6,FALSE))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IF(ISNA(VLOOKUP($C79,男D_R3績分!$D$3:$H$102,5,FALSE))," ",VLOOKUP($C79,男D_R3績分!$D$3:$H$102,5,FALSE))</f>
        <v xml:space="preserve"> </v>
      </c>
      <c r="M79" s="155" t="str">
        <f>IF(ISNA(VLOOKUP($C79,男D_R4績分!$D$3:$I$102,6,FALSE))," ",VLOOKUP($C79,男D_R4績分!$D$3:$I$102,6,FALSE))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IF(ISNA(VLOOKUP($C80,男D_R3績分!$D$3:$H$102,5,FALSE))," ",VLOOKUP($C80,男D_R3績分!$D$3:$H$102,5,FALSE))</f>
        <v xml:space="preserve"> </v>
      </c>
      <c r="M80" s="155" t="str">
        <f>IF(ISNA(VLOOKUP($C80,男D_R4績分!$D$3:$I$102,6,FALSE))," ",VLOOKUP($C80,男D_R4績分!$D$3:$I$102,6,FALSE))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IF(ISNA(VLOOKUP($C81,男D_R3績分!$D$3:$H$102,5,FALSE))," ",VLOOKUP($C81,男D_R3績分!$D$3:$H$102,5,FALSE))</f>
        <v xml:space="preserve"> </v>
      </c>
      <c r="M81" s="155" t="str">
        <f>IF(ISNA(VLOOKUP($C81,男D_R4績分!$D$3:$I$102,6,FALSE))," ",VLOOKUP($C81,男D_R4績分!$D$3:$I$102,6,FALSE))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IF(ISNA(VLOOKUP($C82,男D_R3績分!$D$3:$H$102,5,FALSE))," ",VLOOKUP($C82,男D_R3績分!$D$3:$H$102,5,FALSE))</f>
        <v xml:space="preserve"> </v>
      </c>
      <c r="M82" s="155" t="str">
        <f>IF(ISNA(VLOOKUP($C82,男D_R4績分!$D$3:$I$102,6,FALSE))," ",VLOOKUP($C82,男D_R4績分!$D$3:$I$102,6,FALSE))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IF(ISNA(VLOOKUP($C83,男D_R3績分!$D$3:$H$102,5,FALSE))," ",VLOOKUP($C83,男D_R3績分!$D$3:$H$102,5,FALSE))</f>
        <v xml:space="preserve"> </v>
      </c>
      <c r="M83" s="155" t="str">
        <f>IF(ISNA(VLOOKUP($C83,男D_R4績分!$D$3:$I$102,6,FALSE))," ",VLOOKUP($C83,男D_R4績分!$D$3:$I$102,6,FALSE))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IF(ISNA(VLOOKUP($C84,男D_R3績分!$D$3:$H$102,5,FALSE))," ",VLOOKUP($C84,男D_R3績分!$D$3:$H$102,5,FALSE))</f>
        <v xml:space="preserve"> </v>
      </c>
      <c r="M84" s="155" t="str">
        <f>IF(ISNA(VLOOKUP($C84,男D_R4績分!$D$3:$I$102,6,FALSE))," ",VLOOKUP($C84,男D_R4績分!$D$3:$I$102,6,FALSE))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IF(ISNA(VLOOKUP($C85,男D_R3績分!$D$3:$H$102,5,FALSE))," ",VLOOKUP($C85,男D_R3績分!$D$3:$H$102,5,FALSE))</f>
        <v xml:space="preserve"> </v>
      </c>
      <c r="M85" s="155" t="str">
        <f>IF(ISNA(VLOOKUP($C85,男D_R4績分!$D$3:$I$102,6,FALSE))," ",VLOOKUP($C85,男D_R4績分!$D$3:$I$102,6,FALSE))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IF(ISNA(VLOOKUP($C86,男D_R3績分!$D$3:$H$102,5,FALSE))," ",VLOOKUP($C86,男D_R3績分!$D$3:$H$102,5,FALSE))</f>
        <v xml:space="preserve"> </v>
      </c>
      <c r="M86" s="155" t="str">
        <f>IF(ISNA(VLOOKUP($C86,男D_R4績分!$D$3:$I$102,6,FALSE))," ",VLOOKUP($C86,男D_R4績分!$D$3:$I$102,6,FALSE))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IF(ISNA(VLOOKUP($C87,男D_R3績分!$D$3:$H$102,5,FALSE))," ",VLOOKUP($C87,男D_R3績分!$D$3:$H$102,5,FALSE))</f>
        <v xml:space="preserve"> </v>
      </c>
      <c r="M87" s="155" t="str">
        <f>IF(ISNA(VLOOKUP($C87,男D_R4績分!$D$3:$I$102,6,FALSE))," ",VLOOKUP($C87,男D_R4績分!$D$3:$I$102,6,FALSE))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IF(ISNA(VLOOKUP($C88,男D_R3績分!$D$3:$H$102,5,FALSE))," ",VLOOKUP($C88,男D_R3績分!$D$3:$H$102,5,FALSE))</f>
        <v xml:space="preserve"> </v>
      </c>
      <c r="M88" s="155" t="str">
        <f>IF(ISNA(VLOOKUP($C88,男D_R4績分!$D$3:$I$102,6,FALSE))," ",VLOOKUP($C88,男D_R4績分!$D$3:$I$102,6,FALSE))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IF(ISNA(VLOOKUP($C89,男D_R3績分!$D$3:$H$102,5,FALSE))," ",VLOOKUP($C89,男D_R3績分!$D$3:$H$102,5,FALSE))</f>
        <v xml:space="preserve"> </v>
      </c>
      <c r="M89" s="155" t="str">
        <f>IF(ISNA(VLOOKUP($C89,男D_R4績分!$D$3:$I$102,6,FALSE))," ",VLOOKUP($C89,男D_R4績分!$D$3:$I$102,6,FALSE))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IF(ISNA(VLOOKUP($C90,男D_R3績分!$D$3:$H$102,5,FALSE))," ",VLOOKUP($C90,男D_R3績分!$D$3:$H$102,5,FALSE))</f>
        <v xml:space="preserve"> </v>
      </c>
      <c r="M90" s="155" t="str">
        <f>IF(ISNA(VLOOKUP($C90,男D_R4績分!$D$3:$I$102,6,FALSE))," ",VLOOKUP($C90,男D_R4績分!$D$3:$I$102,6,FALSE))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IF(ISNA(VLOOKUP($C91,男D_R3績分!$D$3:$H$102,5,FALSE))," ",VLOOKUP($C91,男D_R3績分!$D$3:$H$102,5,FALSE))</f>
        <v xml:space="preserve"> </v>
      </c>
      <c r="M91" s="155" t="str">
        <f>IF(ISNA(VLOOKUP($C91,男D_R4績分!$D$3:$I$102,6,FALSE))," ",VLOOKUP($C91,男D_R4績分!$D$3:$I$102,6,FALSE))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IF(ISNA(VLOOKUP($C92,男D_R3績分!$D$3:$H$102,5,FALSE))," ",VLOOKUP($C92,男D_R3績分!$D$3:$H$102,5,FALSE))</f>
        <v xml:space="preserve"> </v>
      </c>
      <c r="M92" s="155" t="str">
        <f>IF(ISNA(VLOOKUP($C92,男D_R4績分!$D$3:$I$102,6,FALSE))," ",VLOOKUP($C92,男D_R4績分!$D$3:$I$102,6,FALSE))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IF(ISNA(VLOOKUP($C93,男D_R3績分!$D$3:$H$102,5,FALSE))," ",VLOOKUP($C93,男D_R3績分!$D$3:$H$102,5,FALSE))</f>
        <v xml:space="preserve"> </v>
      </c>
      <c r="M93" s="155" t="str">
        <f>IF(ISNA(VLOOKUP($C93,男D_R4績分!$D$3:$I$102,6,FALSE))," ",VLOOKUP($C93,男D_R4績分!$D$3:$I$102,6,FALSE))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IF(ISNA(VLOOKUP($C94,男D_R3績分!$D$3:$H$102,5,FALSE))," ",VLOOKUP($C94,男D_R3績分!$D$3:$H$102,5,FALSE))</f>
        <v xml:space="preserve"> </v>
      </c>
      <c r="M94" s="155" t="str">
        <f>IF(ISNA(VLOOKUP($C94,男D_R4績分!$D$3:$I$102,6,FALSE))," ",VLOOKUP($C94,男D_R4績分!$D$3:$I$102,6,FALSE))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IF(ISNA(VLOOKUP($C95,男D_R3績分!$D$3:$H$102,5,FALSE))," ",VLOOKUP($C95,男D_R3績分!$D$3:$H$102,5,FALSE))</f>
        <v xml:space="preserve"> </v>
      </c>
      <c r="M95" s="155" t="str">
        <f>IF(ISNA(VLOOKUP($C95,男D_R4績分!$D$3:$I$102,6,FALSE))," ",VLOOKUP($C95,男D_R4績分!$D$3:$I$102,6,FALSE))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IF(ISNA(VLOOKUP($C96,男D_R3績分!$D$3:$H$102,5,FALSE))," ",VLOOKUP($C96,男D_R3績分!$D$3:$H$102,5,FALSE))</f>
        <v xml:space="preserve"> </v>
      </c>
      <c r="M96" s="155" t="str">
        <f>IF(ISNA(VLOOKUP($C96,男D_R4績分!$D$3:$I$102,6,FALSE))," ",VLOOKUP($C96,男D_R4績分!$D$3:$I$102,6,FALSE))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IF(ISNA(VLOOKUP($C97,男D_R3績分!$D$3:$H$102,5,FALSE))," ",VLOOKUP($C97,男D_R3績分!$D$3:$H$102,5,FALSE))</f>
        <v xml:space="preserve"> </v>
      </c>
      <c r="M97" s="155" t="str">
        <f>IF(ISNA(VLOOKUP($C97,男D_R4績分!$D$3:$I$102,6,FALSE))," ",VLOOKUP($C97,男D_R4績分!$D$3:$I$102,6,FALSE))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IF(ISNA(VLOOKUP($C98,男D_R3績分!$D$3:$H$102,5,FALSE))," ",VLOOKUP($C98,男D_R3績分!$D$3:$H$102,5,FALSE))</f>
        <v xml:space="preserve"> </v>
      </c>
      <c r="M98" s="155" t="str">
        <f>IF(ISNA(VLOOKUP($C98,男D_R4績分!$D$3:$I$102,6,FALSE))," ",VLOOKUP($C98,男D_R4績分!$D$3:$I$102,6,FALSE))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IF(ISNA(VLOOKUP($C99,男D_R3績分!$D$3:$H$102,5,FALSE))," ",VLOOKUP($C99,男D_R3績分!$D$3:$H$102,5,FALSE))</f>
        <v xml:space="preserve"> </v>
      </c>
      <c r="M99" s="155" t="str">
        <f>IF(ISNA(VLOOKUP($C99,男D_R4績分!$D$3:$I$102,6,FALSE))," ",VLOOKUP($C99,男D_R4績分!$D$3:$I$102,6,FALSE))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IF(ISNA(VLOOKUP($C100,男D_R3績分!$D$3:$H$102,5,FALSE))," ",VLOOKUP($C100,男D_R3績分!$D$3:$H$102,5,FALSE))</f>
        <v xml:space="preserve"> </v>
      </c>
      <c r="M100" s="155" t="str">
        <f>IF(ISNA(VLOOKUP($C100,男D_R4績分!$D$3:$I$102,6,FALSE))," ",VLOOKUP($C100,男D_R4績分!$D$3:$I$102,6,FALSE))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IF(ISNA(VLOOKUP($C101,男D_R3績分!$D$3:$H$102,5,FALSE))," ",VLOOKUP($C101,男D_R3績分!$D$3:$H$102,5,FALSE))</f>
        <v xml:space="preserve"> </v>
      </c>
      <c r="M101" s="155" t="str">
        <f>IF(ISNA(VLOOKUP($C101,男D_R4績分!$D$3:$I$102,6,FALSE))," ",VLOOKUP($C101,男D_R4績分!$D$3:$I$102,6,FALSE))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IF(ISNA(VLOOKUP($C102,男D_R3績分!$D$3:$H$102,5,FALSE))," ",VLOOKUP($C102,男D_R3績分!$D$3:$H$102,5,FALSE))</f>
        <v xml:space="preserve"> </v>
      </c>
      <c r="M102" s="155" t="str">
        <f>IF(ISNA(VLOOKUP($C102,男D_R4績分!$D$3:$I$102,6,FALSE))," ",VLOOKUP($C102,男D_R4績分!$D$3:$I$102,6,FALSE))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110" priority="6">
      <formula>AND(XEG2=0,XEH2&lt;&gt;"")</formula>
    </cfRule>
  </conditionalFormatting>
  <conditionalFormatting sqref="A2:A71">
    <cfRule type="expression" dxfId="109" priority="5">
      <formula>AND(XEG2=0,XEH2&lt;&gt;"")</formula>
    </cfRule>
  </conditionalFormatting>
  <conditionalFormatting sqref="D2:G71">
    <cfRule type="cellIs" dxfId="108" priority="3" operator="lessThan">
      <formula>#REF!</formula>
    </cfRule>
    <cfRule type="cellIs" dxfId="107" priority="4" operator="equal">
      <formula>#REF!</formula>
    </cfRule>
  </conditionalFormatting>
  <conditionalFormatting sqref="H2:H71">
    <cfRule type="cellIs" dxfId="106" priority="1" operator="lessThan">
      <formula>#REF!*COUNTIF(D2:G2,"&gt;0")</formula>
    </cfRule>
    <cfRule type="cellIs" dxfId="10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02"/>
  <sheetViews>
    <sheetView workbookViewId="0">
      <selection activeCell="K14" sqref="K14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>
        <v>1</v>
      </c>
      <c r="B2" s="151" t="s">
        <v>23</v>
      </c>
      <c r="C2" s="151" t="s">
        <v>24</v>
      </c>
      <c r="D2" s="151">
        <v>0</v>
      </c>
      <c r="E2" s="151">
        <v>0</v>
      </c>
      <c r="F2" s="151">
        <v>79</v>
      </c>
      <c r="G2" s="151">
        <v>81</v>
      </c>
      <c r="H2" s="151">
        <v>160</v>
      </c>
      <c r="I2" s="151"/>
      <c r="J2" s="157"/>
      <c r="K2" s="157"/>
      <c r="L2" s="157">
        <v>28.739726027397239</v>
      </c>
      <c r="M2" s="157">
        <v>25.921722113502938</v>
      </c>
      <c r="N2" s="157">
        <v>54.661448140900177</v>
      </c>
    </row>
    <row r="3" spans="1:14">
      <c r="A3" s="151">
        <v>2</v>
      </c>
      <c r="B3" s="151" t="s">
        <v>23</v>
      </c>
      <c r="C3" s="151" t="s">
        <v>35</v>
      </c>
      <c r="D3" s="151">
        <v>0</v>
      </c>
      <c r="E3" s="151">
        <v>0</v>
      </c>
      <c r="F3" s="151">
        <v>85</v>
      </c>
      <c r="G3" s="151">
        <v>86</v>
      </c>
      <c r="H3" s="151">
        <v>171</v>
      </c>
      <c r="I3" s="151"/>
      <c r="J3" s="157"/>
      <c r="K3" s="157"/>
      <c r="L3" s="157">
        <v>22.821917808219155</v>
      </c>
      <c r="M3" s="157">
        <v>20.990215264187867</v>
      </c>
      <c r="N3" s="157">
        <v>43.812133072407022</v>
      </c>
    </row>
    <row r="4" spans="1:14">
      <c r="A4" s="151">
        <v>3</v>
      </c>
      <c r="B4" s="151" t="s">
        <v>23</v>
      </c>
      <c r="C4" s="151" t="s">
        <v>34</v>
      </c>
      <c r="D4" s="151">
        <v>0</v>
      </c>
      <c r="E4" s="151">
        <v>0</v>
      </c>
      <c r="F4" s="151">
        <v>96</v>
      </c>
      <c r="G4" s="151">
        <v>88</v>
      </c>
      <c r="H4" s="151">
        <v>184</v>
      </c>
      <c r="I4" s="151"/>
      <c r="J4" s="157"/>
      <c r="K4" s="157"/>
      <c r="L4" s="157">
        <v>11.972602739726014</v>
      </c>
      <c r="M4" s="157">
        <v>19.017612524461853</v>
      </c>
      <c r="N4" s="157">
        <v>30.990215264187867</v>
      </c>
    </row>
    <row r="5" spans="1:14">
      <c r="A5" s="151">
        <v>4</v>
      </c>
      <c r="B5" s="151" t="s">
        <v>23</v>
      </c>
      <c r="C5" s="151" t="s">
        <v>376</v>
      </c>
      <c r="D5" s="151">
        <v>0</v>
      </c>
      <c r="E5" s="151">
        <v>0</v>
      </c>
      <c r="F5" s="151">
        <v>99</v>
      </c>
      <c r="G5" s="151">
        <v>99</v>
      </c>
      <c r="H5" s="151">
        <v>198</v>
      </c>
      <c r="I5" s="151"/>
      <c r="J5" s="157"/>
      <c r="K5" s="157"/>
      <c r="L5" s="157">
        <v>9.0136986301369575</v>
      </c>
      <c r="M5" s="157">
        <v>8.1682974559686841</v>
      </c>
      <c r="N5" s="157">
        <v>17.181996086105642</v>
      </c>
    </row>
    <row r="6" spans="1:14">
      <c r="A6" s="151">
        <v>5</v>
      </c>
      <c r="B6" s="151" t="s">
        <v>23</v>
      </c>
      <c r="C6" s="151" t="s">
        <v>377</v>
      </c>
      <c r="D6" s="151">
        <v>0</v>
      </c>
      <c r="E6" s="151">
        <v>0</v>
      </c>
      <c r="F6" s="186">
        <v>102</v>
      </c>
      <c r="G6" s="186">
        <v>101</v>
      </c>
      <c r="H6" s="151">
        <v>203</v>
      </c>
      <c r="I6" s="151"/>
      <c r="J6" s="157"/>
      <c r="K6" s="157"/>
      <c r="L6" s="157">
        <v>6.0547945205479294</v>
      </c>
      <c r="M6" s="157">
        <v>6.1956947162426701</v>
      </c>
      <c r="N6" s="157">
        <v>12.2504892367906</v>
      </c>
    </row>
    <row r="7" spans="1:14">
      <c r="A7" s="151">
        <v>6</v>
      </c>
      <c r="B7" s="151" t="s">
        <v>23</v>
      </c>
      <c r="C7" s="151" t="s">
        <v>378</v>
      </c>
      <c r="D7" s="151">
        <v>0</v>
      </c>
      <c r="E7" s="151">
        <v>0</v>
      </c>
      <c r="F7" s="186">
        <v>109</v>
      </c>
      <c r="G7" s="186">
        <v>108</v>
      </c>
      <c r="H7" s="151">
        <v>217</v>
      </c>
      <c r="I7" s="151"/>
      <c r="J7" s="157"/>
      <c r="K7" s="157"/>
      <c r="L7" s="157">
        <v>0</v>
      </c>
      <c r="M7" s="157">
        <v>0</v>
      </c>
      <c r="N7" s="157">
        <v>0</v>
      </c>
    </row>
    <row r="8" spans="1:14">
      <c r="A8" s="151">
        <v>7</v>
      </c>
      <c r="B8" s="151" t="s">
        <v>23</v>
      </c>
      <c r="C8" s="151" t="s">
        <v>379</v>
      </c>
      <c r="D8" s="151">
        <v>0</v>
      </c>
      <c r="E8" s="151">
        <v>0</v>
      </c>
      <c r="F8" s="186">
        <v>116</v>
      </c>
      <c r="G8" s="186">
        <v>117</v>
      </c>
      <c r="H8" s="151">
        <v>233</v>
      </c>
      <c r="I8" s="151"/>
      <c r="J8" s="157"/>
      <c r="K8" s="157"/>
      <c r="L8" s="157">
        <v>0</v>
      </c>
      <c r="M8" s="157">
        <v>0</v>
      </c>
      <c r="N8" s="157">
        <v>0</v>
      </c>
    </row>
    <row r="9" spans="1:14">
      <c r="A9" s="151"/>
      <c r="B9" s="151"/>
      <c r="C9" s="151"/>
      <c r="D9" s="151"/>
      <c r="E9" s="151"/>
      <c r="F9" s="151"/>
      <c r="G9" s="151"/>
      <c r="H9" s="151"/>
      <c r="I9" s="151"/>
      <c r="J9" s="157"/>
      <c r="K9" s="157"/>
      <c r="L9" s="157"/>
      <c r="M9" s="157"/>
      <c r="N9" s="157"/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104" priority="6">
      <formula>AND(XEG2=0,XEH2&lt;&gt;"")</formula>
    </cfRule>
  </conditionalFormatting>
  <conditionalFormatting sqref="A2:N102">
    <cfRule type="expression" dxfId="103" priority="5">
      <formula>AND(XEG2=0,XEH2&lt;&gt;"")</formula>
    </cfRule>
  </conditionalFormatting>
  <conditionalFormatting sqref="D2:G102">
    <cfRule type="cellIs" dxfId="102" priority="3" operator="lessThan">
      <formula>#REF!</formula>
    </cfRule>
    <cfRule type="cellIs" dxfId="101" priority="4" operator="equal">
      <formula>#REF!</formula>
    </cfRule>
  </conditionalFormatting>
  <conditionalFormatting sqref="H2:H102">
    <cfRule type="cellIs" dxfId="100" priority="1" operator="lessThan">
      <formula>#REF!*COUNTIF(D2:G2,"&gt;0")</formula>
    </cfRule>
    <cfRule type="cellIs" dxfId="99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01"/>
  <sheetViews>
    <sheetView workbookViewId="0">
      <pane ySplit="1" topLeftCell="A2" activePane="bottomLeft" state="frozen"/>
      <selection activeCell="A2" sqref="A2:D101"/>
      <selection pane="bottomLeft" activeCell="G2" sqref="G2:G15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344</v>
      </c>
    </row>
    <row r="2" spans="1:10">
      <c r="A2" s="148"/>
      <c r="B2" s="149" t="s">
        <v>25</v>
      </c>
      <c r="C2" s="150" t="s">
        <v>380</v>
      </c>
      <c r="D2" s="133">
        <v>0</v>
      </c>
      <c r="E2" s="133">
        <v>0</v>
      </c>
      <c r="F2" s="133">
        <v>77</v>
      </c>
      <c r="G2">
        <f>F2/73*72</f>
        <v>75.945205479452056</v>
      </c>
    </row>
    <row r="3" spans="1:10">
      <c r="A3" s="148"/>
      <c r="B3" s="149" t="s">
        <v>25</v>
      </c>
      <c r="C3" s="150" t="s">
        <v>381</v>
      </c>
      <c r="D3" s="133">
        <v>0</v>
      </c>
      <c r="E3" s="133">
        <v>0</v>
      </c>
      <c r="F3" s="133">
        <v>83</v>
      </c>
      <c r="G3">
        <f t="shared" ref="G3:G15" si="0">F3/73*72</f>
        <v>81.863013698630141</v>
      </c>
    </row>
    <row r="4" spans="1:10">
      <c r="A4" s="151"/>
      <c r="B4" s="149" t="s">
        <v>25</v>
      </c>
      <c r="C4" s="150" t="s">
        <v>26</v>
      </c>
      <c r="D4" s="133">
        <v>0</v>
      </c>
      <c r="E4" s="133">
        <v>0</v>
      </c>
      <c r="F4" s="133">
        <v>85</v>
      </c>
      <c r="G4">
        <f t="shared" si="0"/>
        <v>83.835616438356169</v>
      </c>
    </row>
    <row r="5" spans="1:10">
      <c r="A5" s="151"/>
      <c r="B5" s="149" t="s">
        <v>25</v>
      </c>
      <c r="C5" s="150" t="s">
        <v>382</v>
      </c>
      <c r="D5" s="152">
        <v>0</v>
      </c>
      <c r="E5" s="152">
        <v>0</v>
      </c>
      <c r="F5" s="152">
        <v>101</v>
      </c>
      <c r="G5">
        <f t="shared" si="0"/>
        <v>99.61643835616438</v>
      </c>
    </row>
    <row r="6" spans="1:10">
      <c r="A6" s="151"/>
      <c r="B6" s="149" t="s">
        <v>25</v>
      </c>
      <c r="C6" s="150" t="s">
        <v>383</v>
      </c>
      <c r="D6" s="152">
        <v>0</v>
      </c>
      <c r="E6" s="152">
        <v>0</v>
      </c>
      <c r="F6" s="152">
        <v>102</v>
      </c>
      <c r="G6">
        <f t="shared" si="0"/>
        <v>100.60273972602739</v>
      </c>
    </row>
    <row r="7" spans="1:10">
      <c r="A7" s="151"/>
      <c r="B7" s="149" t="s">
        <v>25</v>
      </c>
      <c r="C7" s="150" t="s">
        <v>384</v>
      </c>
      <c r="D7" s="152">
        <v>0</v>
      </c>
      <c r="E7" s="152">
        <v>0</v>
      </c>
      <c r="F7" s="152">
        <v>103</v>
      </c>
      <c r="G7">
        <f t="shared" si="0"/>
        <v>101.58904109589042</v>
      </c>
    </row>
    <row r="8" spans="1:10">
      <c r="A8" s="151"/>
      <c r="B8" s="149" t="s">
        <v>25</v>
      </c>
      <c r="C8" s="150" t="s">
        <v>385</v>
      </c>
      <c r="D8" s="152">
        <v>0</v>
      </c>
      <c r="E8" s="152">
        <v>0</v>
      </c>
      <c r="F8" s="152">
        <v>104</v>
      </c>
      <c r="G8">
        <f t="shared" si="0"/>
        <v>102.57534246575342</v>
      </c>
    </row>
    <row r="9" spans="1:10">
      <c r="A9" s="151"/>
      <c r="B9" s="149" t="s">
        <v>25</v>
      </c>
      <c r="C9" s="150" t="s">
        <v>386</v>
      </c>
      <c r="D9" s="152">
        <v>0</v>
      </c>
      <c r="E9" s="152">
        <v>0</v>
      </c>
      <c r="F9" s="152">
        <v>105</v>
      </c>
      <c r="G9">
        <f t="shared" si="0"/>
        <v>103.56164383561644</v>
      </c>
    </row>
    <row r="10" spans="1:10">
      <c r="A10" s="151"/>
      <c r="B10" s="149" t="s">
        <v>25</v>
      </c>
      <c r="C10" s="150" t="s">
        <v>188</v>
      </c>
      <c r="D10" s="152">
        <v>0</v>
      </c>
      <c r="E10" s="152">
        <v>0</v>
      </c>
      <c r="F10" s="152">
        <v>106</v>
      </c>
      <c r="G10">
        <f t="shared" si="0"/>
        <v>104.54794520547945</v>
      </c>
    </row>
    <row r="11" spans="1:10">
      <c r="A11" s="151"/>
      <c r="B11" s="149" t="s">
        <v>25</v>
      </c>
      <c r="C11" s="150" t="s">
        <v>387</v>
      </c>
      <c r="D11" s="152">
        <v>0</v>
      </c>
      <c r="E11" s="152">
        <v>0</v>
      </c>
      <c r="F11" s="152">
        <v>109</v>
      </c>
      <c r="G11">
        <f t="shared" si="0"/>
        <v>107.50684931506849</v>
      </c>
    </row>
    <row r="12" spans="1:10">
      <c r="A12" s="151"/>
      <c r="B12" s="149" t="s">
        <v>25</v>
      </c>
      <c r="C12" s="150" t="s">
        <v>388</v>
      </c>
      <c r="D12" s="152">
        <v>0</v>
      </c>
      <c r="E12" s="152">
        <v>0</v>
      </c>
      <c r="F12" s="152">
        <v>111</v>
      </c>
      <c r="G12">
        <f t="shared" si="0"/>
        <v>109.47945205479452</v>
      </c>
    </row>
    <row r="13" spans="1:10">
      <c r="A13" s="151"/>
      <c r="B13" s="149" t="s">
        <v>25</v>
      </c>
      <c r="C13" s="150" t="s">
        <v>389</v>
      </c>
      <c r="D13" s="152">
        <v>0</v>
      </c>
      <c r="E13" s="152">
        <v>0</v>
      </c>
      <c r="F13" s="152">
        <v>113</v>
      </c>
      <c r="G13">
        <f t="shared" si="0"/>
        <v>111.45205479452055</v>
      </c>
    </row>
    <row r="14" spans="1:10">
      <c r="A14" s="151"/>
      <c r="B14" s="149" t="s">
        <v>25</v>
      </c>
      <c r="C14" s="150" t="s">
        <v>390</v>
      </c>
      <c r="D14" s="152">
        <v>0</v>
      </c>
      <c r="E14" s="152">
        <v>0</v>
      </c>
      <c r="F14" s="152">
        <v>115</v>
      </c>
      <c r="G14">
        <f t="shared" si="0"/>
        <v>113.42465753424658</v>
      </c>
    </row>
    <row r="15" spans="1:10">
      <c r="A15" s="151"/>
      <c r="B15" s="149" t="s">
        <v>25</v>
      </c>
      <c r="C15" s="150" t="s">
        <v>391</v>
      </c>
      <c r="D15" s="152">
        <v>0</v>
      </c>
      <c r="E15" s="152">
        <v>0</v>
      </c>
      <c r="F15" s="152">
        <v>122</v>
      </c>
      <c r="G15">
        <f t="shared" si="0"/>
        <v>120.32876712328768</v>
      </c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phoneticPr fontId="2" type="noConversion"/>
  <conditionalFormatting sqref="B2:B101">
    <cfRule type="expression" dxfId="98" priority="4">
      <formula>AND(XEA2=0,XEB2&lt;&gt;"")</formula>
    </cfRule>
  </conditionalFormatting>
  <conditionalFormatting sqref="A2:A101">
    <cfRule type="expression" dxfId="97" priority="3">
      <formula>AND(XEA2=0,XEB2&lt;&gt;"")</formula>
    </cfRule>
  </conditionalFormatting>
  <conditionalFormatting sqref="D2:F101">
    <cfRule type="cellIs" dxfId="96" priority="1" operator="lessThan">
      <formula>#REF!</formula>
    </cfRule>
    <cfRule type="cellIs" dxfId="95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L13" sqref="L13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6" width="5.375" style="128" customWidth="1"/>
    <col min="7" max="7" width="10.75" style="183" customWidth="1"/>
    <col min="8" max="8" width="7.375" style="131" customWidth="1"/>
    <col min="9" max="16384" width="9" style="128"/>
  </cols>
  <sheetData>
    <row r="1" spans="1:8" ht="16.5">
      <c r="A1" s="134" t="s">
        <v>301</v>
      </c>
      <c r="B1" s="134" t="s">
        <v>304</v>
      </c>
      <c r="C1" s="230" t="s">
        <v>330</v>
      </c>
      <c r="D1" s="230"/>
      <c r="E1" s="230"/>
      <c r="F1" s="230"/>
      <c r="G1" s="230"/>
      <c r="H1" s="230"/>
    </row>
    <row r="2" spans="1:8" ht="16.5">
      <c r="A2" s="135">
        <f>SUM(A3:A102)</f>
        <v>14</v>
      </c>
      <c r="B2" s="136">
        <f>SUM(B3:B102)/A2</f>
        <v>101.16634050880626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79" t="s">
        <v>299</v>
      </c>
      <c r="H2" s="139" t="s">
        <v>307</v>
      </c>
    </row>
    <row r="3" spans="1:8" ht="16.5">
      <c r="A3" s="140">
        <f>COUNTA(D3)</f>
        <v>1</v>
      </c>
      <c r="B3" s="140">
        <f>G3</f>
        <v>75.945205479452056</v>
      </c>
      <c r="C3" s="149" t="s">
        <v>25</v>
      </c>
      <c r="D3" s="150" t="s">
        <v>380</v>
      </c>
      <c r="E3" s="133"/>
      <c r="F3" s="133"/>
      <c r="G3" s="180">
        <v>75.945205479452056</v>
      </c>
      <c r="H3" s="141">
        <f>IF($B$2-G3+10&gt;0,$B$2-G3+10,0)*A3</f>
        <v>35.221135029354201</v>
      </c>
    </row>
    <row r="4" spans="1:8" ht="16.5">
      <c r="A4" s="140">
        <f t="shared" ref="A4:A67" si="0">COUNTA(D4)</f>
        <v>1</v>
      </c>
      <c r="B4" s="140">
        <f t="shared" ref="B4:B67" si="1">G4</f>
        <v>81.863013698630141</v>
      </c>
      <c r="C4" s="149" t="s">
        <v>25</v>
      </c>
      <c r="D4" s="150" t="s">
        <v>381</v>
      </c>
      <c r="E4" s="152"/>
      <c r="F4" s="152"/>
      <c r="G4" s="181">
        <v>81.863013698630141</v>
      </c>
      <c r="H4" s="141">
        <f t="shared" ref="H4:H67" si="2">IF($B$2-G4+10&gt;0,$B$2-G4+10,0)*A4</f>
        <v>29.303326810176117</v>
      </c>
    </row>
    <row r="5" spans="1:8" ht="16.5">
      <c r="A5" s="140">
        <f t="shared" si="0"/>
        <v>1</v>
      </c>
      <c r="B5" s="140">
        <f t="shared" si="1"/>
        <v>83.835616438356169</v>
      </c>
      <c r="C5" s="149" t="s">
        <v>25</v>
      </c>
      <c r="D5" s="150" t="s">
        <v>26</v>
      </c>
      <c r="E5" s="152"/>
      <c r="F5" s="152"/>
      <c r="G5" s="181">
        <v>83.835616438356169</v>
      </c>
      <c r="H5" s="141">
        <f t="shared" si="2"/>
        <v>27.330724070450088</v>
      </c>
    </row>
    <row r="6" spans="1:8" ht="16.5">
      <c r="A6" s="140">
        <f t="shared" si="0"/>
        <v>1</v>
      </c>
      <c r="B6" s="140">
        <f t="shared" si="1"/>
        <v>99.61643835616438</v>
      </c>
      <c r="C6" s="149" t="s">
        <v>25</v>
      </c>
      <c r="D6" s="150" t="s">
        <v>382</v>
      </c>
      <c r="E6" s="152"/>
      <c r="F6" s="152"/>
      <c r="G6" s="181">
        <v>99.61643835616438</v>
      </c>
      <c r="H6" s="141">
        <f t="shared" si="2"/>
        <v>11.549902152641877</v>
      </c>
    </row>
    <row r="7" spans="1:8" ht="16.5">
      <c r="A7" s="140">
        <f t="shared" si="0"/>
        <v>1</v>
      </c>
      <c r="B7" s="140">
        <f t="shared" si="1"/>
        <v>100.60273972602739</v>
      </c>
      <c r="C7" s="149" t="s">
        <v>25</v>
      </c>
      <c r="D7" s="150" t="s">
        <v>383</v>
      </c>
      <c r="E7" s="152"/>
      <c r="F7" s="152"/>
      <c r="G7" s="181">
        <v>100.60273972602739</v>
      </c>
      <c r="H7" s="141">
        <f t="shared" si="2"/>
        <v>10.563600782778863</v>
      </c>
    </row>
    <row r="8" spans="1:8" ht="16.5">
      <c r="A8" s="140">
        <f t="shared" si="0"/>
        <v>1</v>
      </c>
      <c r="B8" s="140">
        <f t="shared" si="1"/>
        <v>101.58904109589042</v>
      </c>
      <c r="C8" s="149" t="s">
        <v>25</v>
      </c>
      <c r="D8" s="150" t="s">
        <v>384</v>
      </c>
      <c r="E8" s="152"/>
      <c r="F8" s="152"/>
      <c r="G8" s="181">
        <v>101.58904109589042</v>
      </c>
      <c r="H8" s="141">
        <f t="shared" si="2"/>
        <v>9.5772994129158349</v>
      </c>
    </row>
    <row r="9" spans="1:8" ht="16.5">
      <c r="A9" s="140">
        <f t="shared" si="0"/>
        <v>1</v>
      </c>
      <c r="B9" s="140">
        <f t="shared" si="1"/>
        <v>102.57534246575342</v>
      </c>
      <c r="C9" s="149" t="s">
        <v>25</v>
      </c>
      <c r="D9" s="150" t="s">
        <v>385</v>
      </c>
      <c r="E9" s="152"/>
      <c r="F9" s="152"/>
      <c r="G9" s="181">
        <v>102.57534246575342</v>
      </c>
      <c r="H9" s="141">
        <f t="shared" si="2"/>
        <v>8.590998043052835</v>
      </c>
    </row>
    <row r="10" spans="1:8" ht="16.5">
      <c r="A10" s="140">
        <f t="shared" si="0"/>
        <v>1</v>
      </c>
      <c r="B10" s="140">
        <f t="shared" si="1"/>
        <v>103.56164383561644</v>
      </c>
      <c r="C10" s="149" t="s">
        <v>25</v>
      </c>
      <c r="D10" s="150" t="s">
        <v>386</v>
      </c>
      <c r="E10" s="152"/>
      <c r="F10" s="152"/>
      <c r="G10" s="181">
        <v>103.56164383561644</v>
      </c>
      <c r="H10" s="141">
        <f t="shared" si="2"/>
        <v>7.6046966731898209</v>
      </c>
    </row>
    <row r="11" spans="1:8" ht="16.5">
      <c r="A11" s="140">
        <f t="shared" si="0"/>
        <v>1</v>
      </c>
      <c r="B11" s="140">
        <f t="shared" si="1"/>
        <v>104.54794520547945</v>
      </c>
      <c r="C11" s="149" t="s">
        <v>25</v>
      </c>
      <c r="D11" s="150" t="s">
        <v>188</v>
      </c>
      <c r="E11" s="152"/>
      <c r="F11" s="152"/>
      <c r="G11" s="181">
        <v>104.54794520547945</v>
      </c>
      <c r="H11" s="141">
        <f t="shared" si="2"/>
        <v>6.6183953033268068</v>
      </c>
    </row>
    <row r="12" spans="1:8" ht="16.5">
      <c r="A12" s="140">
        <f t="shared" si="0"/>
        <v>1</v>
      </c>
      <c r="B12" s="140">
        <f t="shared" si="1"/>
        <v>107.50684931506849</v>
      </c>
      <c r="C12" s="149" t="s">
        <v>25</v>
      </c>
      <c r="D12" s="150" t="s">
        <v>387</v>
      </c>
      <c r="E12" s="152"/>
      <c r="F12" s="152"/>
      <c r="G12" s="181">
        <v>107.50684931506849</v>
      </c>
      <c r="H12" s="141">
        <f t="shared" si="2"/>
        <v>3.6594911937377645</v>
      </c>
    </row>
    <row r="13" spans="1:8" ht="16.5">
      <c r="A13" s="140">
        <f t="shared" si="0"/>
        <v>1</v>
      </c>
      <c r="B13" s="140">
        <f t="shared" si="1"/>
        <v>109.47945205479452</v>
      </c>
      <c r="C13" s="149" t="s">
        <v>25</v>
      </c>
      <c r="D13" s="150" t="s">
        <v>388</v>
      </c>
      <c r="E13" s="152"/>
      <c r="F13" s="152"/>
      <c r="G13" s="181">
        <v>109.47945205479452</v>
      </c>
      <c r="H13" s="141">
        <f t="shared" si="2"/>
        <v>1.6868884540117364</v>
      </c>
    </row>
    <row r="14" spans="1:8" ht="16.5">
      <c r="A14" s="140">
        <f t="shared" si="0"/>
        <v>1</v>
      </c>
      <c r="B14" s="140">
        <f t="shared" si="1"/>
        <v>111.45205479452055</v>
      </c>
      <c r="C14" s="149" t="s">
        <v>25</v>
      </c>
      <c r="D14" s="150" t="s">
        <v>389</v>
      </c>
      <c r="E14" s="152"/>
      <c r="F14" s="152"/>
      <c r="G14" s="181">
        <v>111.45205479452055</v>
      </c>
      <c r="H14" s="141">
        <f t="shared" si="2"/>
        <v>0</v>
      </c>
    </row>
    <row r="15" spans="1:8" ht="16.5">
      <c r="A15" s="140">
        <f t="shared" si="0"/>
        <v>1</v>
      </c>
      <c r="B15" s="140">
        <f t="shared" si="1"/>
        <v>113.42465753424658</v>
      </c>
      <c r="C15" s="149" t="s">
        <v>25</v>
      </c>
      <c r="D15" s="150" t="s">
        <v>390</v>
      </c>
      <c r="E15" s="152"/>
      <c r="F15" s="152"/>
      <c r="G15" s="181">
        <v>113.42465753424658</v>
      </c>
      <c r="H15" s="141">
        <f t="shared" si="2"/>
        <v>0</v>
      </c>
    </row>
    <row r="16" spans="1:8" ht="16.5">
      <c r="A16" s="140">
        <f t="shared" si="0"/>
        <v>1</v>
      </c>
      <c r="B16" s="140">
        <f t="shared" si="1"/>
        <v>120.32876712328768</v>
      </c>
      <c r="C16" s="149" t="s">
        <v>25</v>
      </c>
      <c r="D16" s="150" t="s">
        <v>391</v>
      </c>
      <c r="E16" s="152"/>
      <c r="F16" s="152"/>
      <c r="G16" s="181">
        <v>120.32876712328768</v>
      </c>
      <c r="H16" s="141">
        <f t="shared" si="2"/>
        <v>0</v>
      </c>
    </row>
    <row r="17" spans="1:8" ht="16.5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81"/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81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81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81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81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81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81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81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81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81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80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81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81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81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81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81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81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81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81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81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81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81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81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81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81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80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80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80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80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80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80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80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80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80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80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80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80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80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80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80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80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80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80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80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80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80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80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80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80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80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80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80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80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80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80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80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80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80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80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80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80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80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80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80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80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80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80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80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80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80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80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80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80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80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80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80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80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80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82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82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82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82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82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82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82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82"/>
      <c r="H102" s="141">
        <f t="shared" si="5"/>
        <v>0</v>
      </c>
    </row>
  </sheetData>
  <mergeCells count="1">
    <mergeCell ref="C1:H1"/>
  </mergeCells>
  <phoneticPr fontId="2" type="noConversion"/>
  <conditionalFormatting sqref="C3:C94">
    <cfRule type="expression" dxfId="94" priority="17">
      <formula>AND(XEF3=0,XEG3&lt;&gt;"")</formula>
    </cfRule>
  </conditionalFormatting>
  <conditionalFormatting sqref="B3:B102">
    <cfRule type="expression" dxfId="93" priority="16">
      <formula>AND(XEH3=0,XEI3&lt;&gt;"")</formula>
    </cfRule>
  </conditionalFormatting>
  <conditionalFormatting sqref="E3:H94 H95:H102">
    <cfRule type="cellIs" dxfId="92" priority="14" operator="lessThan">
      <formula>#REF!</formula>
    </cfRule>
    <cfRule type="cellIs" dxfId="91" priority="15" operator="equal">
      <formula>#REF!</formula>
    </cfRule>
  </conditionalFormatting>
  <conditionalFormatting sqref="C3:C42">
    <cfRule type="expression" dxfId="90" priority="13">
      <formula>AND(XEF3=0,XEG3&lt;&gt;"")</formula>
    </cfRule>
  </conditionalFormatting>
  <conditionalFormatting sqref="A3:A102">
    <cfRule type="expression" dxfId="89" priority="12">
      <formula>AND(XEF3=0,XEG3&lt;&gt;"")</formula>
    </cfRule>
  </conditionalFormatting>
  <conditionalFormatting sqref="E3:G72">
    <cfRule type="cellIs" dxfId="88" priority="10" operator="lessThan">
      <formula>#REF!</formula>
    </cfRule>
    <cfRule type="cellIs" dxfId="87" priority="11" operator="equal">
      <formula>#REF!</formula>
    </cfRule>
  </conditionalFormatting>
  <conditionalFormatting sqref="C3:C72">
    <cfRule type="expression" dxfId="86" priority="9">
      <formula>AND(XEE3=0,XEF3&lt;&gt;"")</formula>
    </cfRule>
  </conditionalFormatting>
  <conditionalFormatting sqref="C3:C72">
    <cfRule type="expression" dxfId="85" priority="8">
      <formula>AND(XEE3=0,XEF3&lt;&gt;"")</formula>
    </cfRule>
  </conditionalFormatting>
  <conditionalFormatting sqref="C3:C41">
    <cfRule type="expression" dxfId="84" priority="7">
      <formula>AND(XEH3=0,XEI3&lt;&gt;"")</formula>
    </cfRule>
  </conditionalFormatting>
  <conditionalFormatting sqref="E3:G41">
    <cfRule type="cellIs" dxfId="83" priority="5" operator="lessThan">
      <formula>#REF!</formula>
    </cfRule>
    <cfRule type="cellIs" dxfId="82" priority="6" operator="equal">
      <formula>#REF!</formula>
    </cfRule>
  </conditionalFormatting>
  <conditionalFormatting sqref="C3:C41">
    <cfRule type="expression" dxfId="81" priority="4">
      <formula>AND(XEH3=0,XEI3&lt;&gt;"")</formula>
    </cfRule>
  </conditionalFormatting>
  <conditionalFormatting sqref="E3:G41">
    <cfRule type="cellIs" dxfId="80" priority="2" operator="lessThan">
      <formula>#REF!</formula>
    </cfRule>
    <cfRule type="cellIs" dxfId="79" priority="3" operator="equal">
      <formula>#REF!</formula>
    </cfRule>
  </conditionalFormatting>
  <conditionalFormatting sqref="C3:C16">
    <cfRule type="expression" dxfId="78" priority="1">
      <formula>AND(XEB3=0,XEC3&lt;&gt;"")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01"/>
  <sheetViews>
    <sheetView workbookViewId="0">
      <pane ySplit="1" topLeftCell="A2" activePane="bottomLeft" state="frozen"/>
      <selection activeCell="A2" sqref="A2:D101"/>
      <selection pane="bottomLeft" activeCell="H2" sqref="H2:H15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339</v>
      </c>
    </row>
    <row r="2" spans="1:11">
      <c r="A2" s="148"/>
      <c r="B2" s="149" t="s">
        <v>25</v>
      </c>
      <c r="C2" s="150" t="s">
        <v>380</v>
      </c>
      <c r="D2" s="133">
        <v>0</v>
      </c>
      <c r="E2" s="133">
        <v>0</v>
      </c>
      <c r="F2" s="133">
        <v>77</v>
      </c>
      <c r="G2" s="133">
        <v>81</v>
      </c>
      <c r="H2">
        <f>G2/73*72</f>
        <v>79.890410958904113</v>
      </c>
    </row>
    <row r="3" spans="1:11">
      <c r="A3" s="148"/>
      <c r="B3" s="149" t="s">
        <v>25</v>
      </c>
      <c r="C3" s="150" t="s">
        <v>26</v>
      </c>
      <c r="D3" s="133">
        <v>0</v>
      </c>
      <c r="E3" s="133">
        <v>0</v>
      </c>
      <c r="F3" s="133">
        <v>85</v>
      </c>
      <c r="G3" s="133">
        <v>83</v>
      </c>
      <c r="H3">
        <f t="shared" ref="H3:H15" si="0">G3/73*72</f>
        <v>81.863013698630141</v>
      </c>
    </row>
    <row r="4" spans="1:11">
      <c r="A4" s="151"/>
      <c r="B4" s="149" t="s">
        <v>25</v>
      </c>
      <c r="C4" s="150" t="s">
        <v>381</v>
      </c>
      <c r="D4" s="133">
        <v>0</v>
      </c>
      <c r="E4" s="133">
        <v>0</v>
      </c>
      <c r="F4" s="133">
        <v>83</v>
      </c>
      <c r="G4" s="133">
        <v>89</v>
      </c>
      <c r="H4">
        <f t="shared" si="0"/>
        <v>87.780821917808225</v>
      </c>
    </row>
    <row r="5" spans="1:11">
      <c r="A5" s="151"/>
      <c r="B5" s="149" t="s">
        <v>25</v>
      </c>
      <c r="C5" s="150" t="s">
        <v>384</v>
      </c>
      <c r="D5" s="152">
        <v>0</v>
      </c>
      <c r="E5" s="152">
        <v>0</v>
      </c>
      <c r="F5" s="152">
        <v>103</v>
      </c>
      <c r="G5" s="152">
        <v>94</v>
      </c>
      <c r="H5">
        <f t="shared" si="0"/>
        <v>92.712328767123296</v>
      </c>
    </row>
    <row r="6" spans="1:11">
      <c r="A6" s="151"/>
      <c r="B6" s="149" t="s">
        <v>25</v>
      </c>
      <c r="C6" s="150" t="s">
        <v>382</v>
      </c>
      <c r="D6" s="152">
        <v>0</v>
      </c>
      <c r="E6" s="152">
        <v>0</v>
      </c>
      <c r="F6" s="152">
        <v>101</v>
      </c>
      <c r="G6" s="152">
        <v>95</v>
      </c>
      <c r="H6">
        <f t="shared" si="0"/>
        <v>93.69863013698631</v>
      </c>
    </row>
    <row r="7" spans="1:11">
      <c r="A7" s="151"/>
      <c r="B7" s="149" t="s">
        <v>25</v>
      </c>
      <c r="C7" s="150" t="s">
        <v>386</v>
      </c>
      <c r="D7" s="152">
        <v>0</v>
      </c>
      <c r="E7" s="152">
        <v>0</v>
      </c>
      <c r="F7" s="152">
        <v>105</v>
      </c>
      <c r="G7" s="152">
        <v>98</v>
      </c>
      <c r="H7">
        <f t="shared" si="0"/>
        <v>96.657534246575352</v>
      </c>
    </row>
    <row r="8" spans="1:11">
      <c r="A8" s="151"/>
      <c r="B8" s="149" t="s">
        <v>25</v>
      </c>
      <c r="C8" s="150" t="s">
        <v>188</v>
      </c>
      <c r="D8" s="152">
        <v>0</v>
      </c>
      <c r="E8" s="152">
        <v>0</v>
      </c>
      <c r="F8" s="152">
        <v>106</v>
      </c>
      <c r="G8" s="152">
        <v>99</v>
      </c>
      <c r="H8">
        <f t="shared" si="0"/>
        <v>97.643835616438366</v>
      </c>
    </row>
    <row r="9" spans="1:11">
      <c r="A9" s="151"/>
      <c r="B9" s="149" t="s">
        <v>25</v>
      </c>
      <c r="C9" s="150" t="s">
        <v>383</v>
      </c>
      <c r="D9" s="152">
        <v>0</v>
      </c>
      <c r="E9" s="152">
        <v>0</v>
      </c>
      <c r="F9" s="152">
        <v>102</v>
      </c>
      <c r="G9" s="152">
        <v>102</v>
      </c>
      <c r="H9">
        <f t="shared" si="0"/>
        <v>100.60273972602739</v>
      </c>
    </row>
    <row r="10" spans="1:11">
      <c r="A10" s="151"/>
      <c r="B10" s="149" t="s">
        <v>25</v>
      </c>
      <c r="C10" s="150" t="s">
        <v>385</v>
      </c>
      <c r="D10" s="152">
        <v>0</v>
      </c>
      <c r="E10" s="152">
        <v>0</v>
      </c>
      <c r="F10" s="152">
        <v>104</v>
      </c>
      <c r="G10" s="152">
        <v>103</v>
      </c>
      <c r="H10">
        <f t="shared" si="0"/>
        <v>101.58904109589042</v>
      </c>
    </row>
    <row r="11" spans="1:11">
      <c r="A11" s="151"/>
      <c r="B11" s="149" t="s">
        <v>25</v>
      </c>
      <c r="C11" s="150" t="s">
        <v>391</v>
      </c>
      <c r="D11" s="152">
        <v>0</v>
      </c>
      <c r="E11" s="152">
        <v>0</v>
      </c>
      <c r="F11" s="152">
        <v>122</v>
      </c>
      <c r="G11" s="152">
        <v>103</v>
      </c>
      <c r="H11">
        <f t="shared" si="0"/>
        <v>101.58904109589042</v>
      </c>
    </row>
    <row r="12" spans="1:11">
      <c r="A12" s="151"/>
      <c r="B12" s="149" t="s">
        <v>25</v>
      </c>
      <c r="C12" s="150" t="s">
        <v>387</v>
      </c>
      <c r="D12" s="152">
        <v>0</v>
      </c>
      <c r="E12" s="152">
        <v>0</v>
      </c>
      <c r="F12" s="152">
        <v>109</v>
      </c>
      <c r="G12" s="152">
        <v>104</v>
      </c>
      <c r="H12">
        <f t="shared" si="0"/>
        <v>102.57534246575342</v>
      </c>
    </row>
    <row r="13" spans="1:11">
      <c r="A13" s="151"/>
      <c r="B13" s="149" t="s">
        <v>25</v>
      </c>
      <c r="C13" s="150" t="s">
        <v>388</v>
      </c>
      <c r="D13" s="152">
        <v>0</v>
      </c>
      <c r="E13" s="152">
        <v>0</v>
      </c>
      <c r="F13" s="152">
        <v>111</v>
      </c>
      <c r="G13" s="152">
        <v>104</v>
      </c>
      <c r="H13">
        <f t="shared" si="0"/>
        <v>102.57534246575342</v>
      </c>
    </row>
    <row r="14" spans="1:11">
      <c r="A14" s="151"/>
      <c r="B14" s="149" t="s">
        <v>25</v>
      </c>
      <c r="C14" s="150" t="s">
        <v>390</v>
      </c>
      <c r="D14" s="152">
        <v>0</v>
      </c>
      <c r="E14" s="152">
        <v>0</v>
      </c>
      <c r="F14" s="152">
        <v>115</v>
      </c>
      <c r="G14" s="152">
        <v>107</v>
      </c>
      <c r="H14">
        <f t="shared" si="0"/>
        <v>105.53424657534248</v>
      </c>
    </row>
    <row r="15" spans="1:11">
      <c r="A15" s="151"/>
      <c r="B15" s="149" t="s">
        <v>25</v>
      </c>
      <c r="C15" s="150" t="s">
        <v>389</v>
      </c>
      <c r="D15" s="152">
        <v>0</v>
      </c>
      <c r="E15" s="152">
        <v>0</v>
      </c>
      <c r="F15" s="152">
        <v>113</v>
      </c>
      <c r="G15" s="152">
        <v>110</v>
      </c>
      <c r="H15">
        <f t="shared" si="0"/>
        <v>108.49315068493151</v>
      </c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A2:H101">
    <sortCondition ref="G1"/>
  </sortState>
  <phoneticPr fontId="2" type="noConversion"/>
  <conditionalFormatting sqref="B2:B101">
    <cfRule type="expression" dxfId="77" priority="10">
      <formula>AND(XEB2=0,XEC2&lt;&gt;"")</formula>
    </cfRule>
  </conditionalFormatting>
  <conditionalFormatting sqref="A2:A101">
    <cfRule type="expression" dxfId="76" priority="9">
      <formula>AND(XEB2=0,XEC2&lt;&gt;"")</formula>
    </cfRule>
  </conditionalFormatting>
  <conditionalFormatting sqref="D2:G101">
    <cfRule type="cellIs" dxfId="75" priority="7" operator="lessThan">
      <formula>#REF!</formula>
    </cfRule>
    <cfRule type="cellIs" dxfId="74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9" t="str">
        <f>LEFT(資格賽成績!A1,22)</f>
        <v>中華民國106年渣打全國業餘高爾夫春季排名賽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1" ht="20.25" thickBot="1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21"/>
      <c r="I2" s="21"/>
      <c r="J2" s="211">
        <v>3</v>
      </c>
      <c r="K2" s="211"/>
      <c r="L2" s="211"/>
      <c r="M2" s="211"/>
      <c r="N2" s="211"/>
      <c r="O2" s="211"/>
      <c r="P2" s="211"/>
      <c r="Q2" s="211"/>
      <c r="R2" s="211"/>
      <c r="S2" s="22"/>
      <c r="T2" s="23"/>
      <c r="U2" s="23"/>
      <c r="V2" s="23"/>
      <c r="W2" s="23"/>
      <c r="X2" s="23"/>
      <c r="Y2" s="23"/>
      <c r="Z2" s="212">
        <f>資格賽成績!X2+J2</f>
        <v>42824</v>
      </c>
      <c r="AA2" s="212"/>
      <c r="AB2" s="212"/>
      <c r="AC2" s="212"/>
      <c r="AD2" s="212"/>
      <c r="AE2" s="212"/>
    </row>
    <row r="3" spans="1:31" ht="17.25" thickTop="1">
      <c r="A3" s="223" t="s">
        <v>14</v>
      </c>
      <c r="B3" s="225" t="s">
        <v>21</v>
      </c>
      <c r="C3" s="225" t="s">
        <v>0</v>
      </c>
      <c r="D3" s="217" t="s">
        <v>16</v>
      </c>
      <c r="E3" s="217" t="s">
        <v>17</v>
      </c>
      <c r="F3" s="217" t="s">
        <v>1</v>
      </c>
      <c r="G3" s="217" t="s">
        <v>2</v>
      </c>
      <c r="H3" s="219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21" t="s">
        <v>19</v>
      </c>
    </row>
    <row r="4" spans="1:31" ht="17.25" thickBot="1">
      <c r="A4" s="224"/>
      <c r="B4" s="226"/>
      <c r="C4" s="226"/>
      <c r="D4" s="218"/>
      <c r="E4" s="218"/>
      <c r="F4" s="218"/>
      <c r="G4" s="218"/>
      <c r="H4" s="220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2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455" priority="59">
      <formula>AND(XFC5=0,XFD5&lt;&gt;"")</formula>
    </cfRule>
  </conditionalFormatting>
  <conditionalFormatting sqref="A5:A92">
    <cfRule type="expression" dxfId="454" priority="58">
      <formula>AND(XFC5=0,XFD5&lt;&gt;"")</formula>
    </cfRule>
  </conditionalFormatting>
  <conditionalFormatting sqref="I5:I92">
    <cfRule type="cellIs" dxfId="453" priority="16" operator="lessThan">
      <formula>0</formula>
    </cfRule>
    <cfRule type="cellIs" dxfId="452" priority="17" operator="equal">
      <formula>0</formula>
    </cfRule>
  </conditionalFormatting>
  <conditionalFormatting sqref="D5:G92">
    <cfRule type="cellIs" dxfId="451" priority="8" operator="lessThan">
      <formula>$AD$4</formula>
    </cfRule>
    <cfRule type="cellIs" dxfId="450" priority="9" operator="equal">
      <formula>$AD$4</formula>
    </cfRule>
  </conditionalFormatting>
  <conditionalFormatting sqref="H5:H92">
    <cfRule type="cellIs" dxfId="449" priority="6" operator="lessThan">
      <formula>$AD$4*COUNTIF(D5:G5,"&gt;0")</formula>
    </cfRule>
    <cfRule type="cellIs" dxfId="448" priority="7" operator="equal">
      <formula>$AD$4*COUNTIF(D5:G5,"&gt;0")</formula>
    </cfRule>
  </conditionalFormatting>
  <conditionalFormatting sqref="J5:AA92">
    <cfRule type="cellIs" dxfId="447" priority="3" operator="equal">
      <formula>J$4-2</formula>
    </cfRule>
    <cfRule type="cellIs" dxfId="446" priority="4" operator="equal">
      <formula>J$4-1</formula>
    </cfRule>
    <cfRule type="cellIs" dxfId="445" priority="5" operator="equal">
      <formula>J$4</formula>
    </cfRule>
  </conditionalFormatting>
  <conditionalFormatting sqref="AB5:AD92">
    <cfRule type="cellIs" dxfId="444" priority="1" operator="lessThan">
      <formula>AB$4</formula>
    </cfRule>
    <cfRule type="cellIs" dxfId="443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102"/>
  <sheetViews>
    <sheetView workbookViewId="0">
      <pane ySplit="2" topLeftCell="A3" activePane="bottomLeft" state="frozen"/>
      <selection activeCell="A2" sqref="A2:D101"/>
      <selection pane="bottomLeft" activeCell="B3" sqref="B3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11.625" style="183" customWidth="1"/>
    <col min="9" max="9" width="7.375" style="131" customWidth="1"/>
    <col min="10" max="16384" width="9" style="128"/>
  </cols>
  <sheetData>
    <row r="1" spans="1:9" ht="16.5">
      <c r="A1" s="134" t="s">
        <v>301</v>
      </c>
      <c r="B1" s="134" t="s">
        <v>304</v>
      </c>
      <c r="C1" s="230" t="s">
        <v>329</v>
      </c>
      <c r="D1" s="230"/>
      <c r="E1" s="230"/>
      <c r="F1" s="230"/>
      <c r="G1" s="230"/>
      <c r="H1" s="230"/>
      <c r="I1" s="230"/>
    </row>
    <row r="2" spans="1:9" ht="16.5">
      <c r="A2" s="135">
        <f>SUM(A3:A102)</f>
        <v>14</v>
      </c>
      <c r="B2" s="136">
        <f>SUM(B3:B102)/A2</f>
        <v>96.657534246575352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79" t="s">
        <v>300</v>
      </c>
      <c r="I2" s="139" t="s">
        <v>307</v>
      </c>
    </row>
    <row r="3" spans="1:9" ht="16.5">
      <c r="A3" s="140">
        <f>COUNTA(D3)</f>
        <v>1</v>
      </c>
      <c r="B3" s="140">
        <f>H3</f>
        <v>79.890410958904113</v>
      </c>
      <c r="C3" s="149" t="s">
        <v>25</v>
      </c>
      <c r="D3" s="150" t="s">
        <v>380</v>
      </c>
      <c r="E3" s="133"/>
      <c r="F3" s="133"/>
      <c r="G3" s="133"/>
      <c r="H3" s="180">
        <v>79.890410958904113</v>
      </c>
      <c r="I3" s="141">
        <f t="shared" ref="I3:I34" si="0">IF($B$2-H3+10&gt;0,$B$2-H3+10,0)*A3</f>
        <v>26.767123287671239</v>
      </c>
    </row>
    <row r="4" spans="1:9" ht="16.5">
      <c r="A4" s="140">
        <f t="shared" ref="A4:A67" si="1">COUNTA(D4)</f>
        <v>1</v>
      </c>
      <c r="B4" s="140">
        <f t="shared" ref="B4:B67" si="2">H4</f>
        <v>81.863013698630141</v>
      </c>
      <c r="C4" s="149" t="s">
        <v>25</v>
      </c>
      <c r="D4" s="150" t="s">
        <v>26</v>
      </c>
      <c r="E4" s="152"/>
      <c r="F4" s="152"/>
      <c r="G4" s="152"/>
      <c r="H4" s="181">
        <v>81.863013698630141</v>
      </c>
      <c r="I4" s="141">
        <f t="shared" si="0"/>
        <v>24.794520547945211</v>
      </c>
    </row>
    <row r="5" spans="1:9" ht="16.5">
      <c r="A5" s="140">
        <f t="shared" si="1"/>
        <v>1</v>
      </c>
      <c r="B5" s="140">
        <f t="shared" si="2"/>
        <v>87.780821917808225</v>
      </c>
      <c r="C5" s="149" t="s">
        <v>25</v>
      </c>
      <c r="D5" s="150" t="s">
        <v>381</v>
      </c>
      <c r="E5" s="152"/>
      <c r="F5" s="152"/>
      <c r="G5" s="152"/>
      <c r="H5" s="181">
        <v>87.780821917808225</v>
      </c>
      <c r="I5" s="141">
        <f t="shared" si="0"/>
        <v>18.876712328767127</v>
      </c>
    </row>
    <row r="6" spans="1:9" ht="16.5">
      <c r="A6" s="140">
        <f t="shared" si="1"/>
        <v>1</v>
      </c>
      <c r="B6" s="140">
        <f t="shared" si="2"/>
        <v>92.712328767123296</v>
      </c>
      <c r="C6" s="149" t="s">
        <v>25</v>
      </c>
      <c r="D6" s="150" t="s">
        <v>384</v>
      </c>
      <c r="E6" s="152"/>
      <c r="F6" s="152"/>
      <c r="G6" s="152"/>
      <c r="H6" s="181">
        <v>92.712328767123296</v>
      </c>
      <c r="I6" s="141">
        <f t="shared" si="0"/>
        <v>13.945205479452056</v>
      </c>
    </row>
    <row r="7" spans="1:9" ht="16.5">
      <c r="A7" s="140">
        <f t="shared" si="1"/>
        <v>1</v>
      </c>
      <c r="B7" s="140">
        <f t="shared" si="2"/>
        <v>93.69863013698631</v>
      </c>
      <c r="C7" s="149" t="s">
        <v>25</v>
      </c>
      <c r="D7" s="150" t="s">
        <v>382</v>
      </c>
      <c r="E7" s="152"/>
      <c r="F7" s="152"/>
      <c r="G7" s="152"/>
      <c r="H7" s="181">
        <v>93.69863013698631</v>
      </c>
      <c r="I7" s="141">
        <f t="shared" si="0"/>
        <v>12.958904109589042</v>
      </c>
    </row>
    <row r="8" spans="1:9" ht="16.5">
      <c r="A8" s="140">
        <f t="shared" si="1"/>
        <v>1</v>
      </c>
      <c r="B8" s="140">
        <f t="shared" si="2"/>
        <v>96.657534246575352</v>
      </c>
      <c r="C8" s="149" t="s">
        <v>25</v>
      </c>
      <c r="D8" s="150" t="s">
        <v>386</v>
      </c>
      <c r="E8" s="152"/>
      <c r="F8" s="152"/>
      <c r="G8" s="152"/>
      <c r="H8" s="181">
        <v>96.657534246575352</v>
      </c>
      <c r="I8" s="141">
        <f t="shared" si="0"/>
        <v>10</v>
      </c>
    </row>
    <row r="9" spans="1:9" ht="16.5">
      <c r="A9" s="140">
        <f t="shared" si="1"/>
        <v>1</v>
      </c>
      <c r="B9" s="140">
        <f t="shared" si="2"/>
        <v>97.643835616438366</v>
      </c>
      <c r="C9" s="149" t="s">
        <v>25</v>
      </c>
      <c r="D9" s="150" t="s">
        <v>188</v>
      </c>
      <c r="E9" s="152"/>
      <c r="F9" s="152"/>
      <c r="G9" s="152"/>
      <c r="H9" s="181">
        <v>97.643835616438366</v>
      </c>
      <c r="I9" s="141">
        <f t="shared" si="0"/>
        <v>9.0136986301369859</v>
      </c>
    </row>
    <row r="10" spans="1:9" ht="16.5">
      <c r="A10" s="140">
        <f t="shared" si="1"/>
        <v>1</v>
      </c>
      <c r="B10" s="140">
        <f t="shared" si="2"/>
        <v>100.60273972602739</v>
      </c>
      <c r="C10" s="149" t="s">
        <v>25</v>
      </c>
      <c r="D10" s="150" t="s">
        <v>383</v>
      </c>
      <c r="E10" s="152"/>
      <c r="F10" s="152"/>
      <c r="G10" s="152"/>
      <c r="H10" s="181">
        <v>100.60273972602739</v>
      </c>
      <c r="I10" s="141">
        <f t="shared" si="0"/>
        <v>6.0547945205479579</v>
      </c>
    </row>
    <row r="11" spans="1:9" ht="16.5">
      <c r="A11" s="140">
        <f t="shared" si="1"/>
        <v>1</v>
      </c>
      <c r="B11" s="140">
        <f t="shared" si="2"/>
        <v>101.58904109589042</v>
      </c>
      <c r="C11" s="149" t="s">
        <v>25</v>
      </c>
      <c r="D11" s="150" t="s">
        <v>385</v>
      </c>
      <c r="E11" s="133"/>
      <c r="F11" s="133"/>
      <c r="G11" s="133"/>
      <c r="H11" s="180">
        <v>101.58904109589042</v>
      </c>
      <c r="I11" s="141">
        <f t="shared" si="0"/>
        <v>5.0684931506849296</v>
      </c>
    </row>
    <row r="12" spans="1:9" ht="16.5">
      <c r="A12" s="140">
        <f t="shared" si="1"/>
        <v>1</v>
      </c>
      <c r="B12" s="140">
        <f t="shared" si="2"/>
        <v>101.58904109589042</v>
      </c>
      <c r="C12" s="149" t="s">
        <v>25</v>
      </c>
      <c r="D12" s="150" t="s">
        <v>391</v>
      </c>
      <c r="E12" s="152"/>
      <c r="F12" s="152"/>
      <c r="G12" s="152"/>
      <c r="H12" s="181">
        <v>101.58904109589042</v>
      </c>
      <c r="I12" s="141">
        <f t="shared" si="0"/>
        <v>5.0684931506849296</v>
      </c>
    </row>
    <row r="13" spans="1:9" ht="16.5">
      <c r="A13" s="140">
        <f t="shared" si="1"/>
        <v>1</v>
      </c>
      <c r="B13" s="140">
        <f t="shared" si="2"/>
        <v>102.57534246575342</v>
      </c>
      <c r="C13" s="149" t="s">
        <v>25</v>
      </c>
      <c r="D13" s="150" t="s">
        <v>387</v>
      </c>
      <c r="E13" s="152"/>
      <c r="F13" s="152"/>
      <c r="G13" s="152"/>
      <c r="H13" s="181">
        <v>102.57534246575342</v>
      </c>
      <c r="I13" s="141">
        <f t="shared" si="0"/>
        <v>4.0821917808219297</v>
      </c>
    </row>
    <row r="14" spans="1:9" ht="16.5">
      <c r="A14" s="140">
        <f t="shared" si="1"/>
        <v>1</v>
      </c>
      <c r="B14" s="140">
        <f t="shared" si="2"/>
        <v>102.57534246575342</v>
      </c>
      <c r="C14" s="149" t="s">
        <v>25</v>
      </c>
      <c r="D14" s="150" t="s">
        <v>388</v>
      </c>
      <c r="E14" s="152"/>
      <c r="F14" s="152"/>
      <c r="G14" s="152"/>
      <c r="H14" s="181">
        <v>102.57534246575342</v>
      </c>
      <c r="I14" s="141">
        <f t="shared" si="0"/>
        <v>4.0821917808219297</v>
      </c>
    </row>
    <row r="15" spans="1:9" ht="16.5">
      <c r="A15" s="140">
        <f t="shared" si="1"/>
        <v>1</v>
      </c>
      <c r="B15" s="140">
        <f t="shared" si="2"/>
        <v>105.53424657534248</v>
      </c>
      <c r="C15" s="149" t="s">
        <v>25</v>
      </c>
      <c r="D15" s="150" t="s">
        <v>390</v>
      </c>
      <c r="E15" s="152"/>
      <c r="F15" s="152"/>
      <c r="G15" s="152"/>
      <c r="H15" s="181">
        <v>105.53424657534248</v>
      </c>
      <c r="I15" s="141">
        <f t="shared" si="0"/>
        <v>1.1232876712328732</v>
      </c>
    </row>
    <row r="16" spans="1:9" ht="16.5">
      <c r="A16" s="140">
        <f t="shared" si="1"/>
        <v>1</v>
      </c>
      <c r="B16" s="140">
        <f t="shared" si="2"/>
        <v>108.49315068493151</v>
      </c>
      <c r="C16" s="149" t="s">
        <v>25</v>
      </c>
      <c r="D16" s="150" t="s">
        <v>389</v>
      </c>
      <c r="E16" s="152"/>
      <c r="F16" s="152"/>
      <c r="G16" s="152"/>
      <c r="H16" s="181">
        <v>108.49315068493151</v>
      </c>
      <c r="I16" s="141">
        <f t="shared" si="0"/>
        <v>0</v>
      </c>
    </row>
    <row r="17" spans="1:9" ht="16.5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81"/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81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81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81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81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81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81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81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81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81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81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81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81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81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81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81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81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81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81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81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81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81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81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81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81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80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81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80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80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80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80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80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80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80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80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80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80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80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80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80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80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80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80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80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80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80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80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80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80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80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80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80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80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80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80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80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80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80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80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80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80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80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80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80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80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80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80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80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80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80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80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80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80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80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80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80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80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80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82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82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82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82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82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82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82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82"/>
      <c r="I102" s="141">
        <f t="shared" si="7"/>
        <v>0</v>
      </c>
    </row>
  </sheetData>
  <mergeCells count="1">
    <mergeCell ref="C1:I1"/>
  </mergeCells>
  <phoneticPr fontId="2" type="noConversion"/>
  <conditionalFormatting sqref="C17:C94">
    <cfRule type="expression" dxfId="73" priority="20">
      <formula>AND(XEG17=0,XEH17&lt;&gt;"")</formula>
    </cfRule>
  </conditionalFormatting>
  <conditionalFormatting sqref="B3:B102">
    <cfRule type="expression" dxfId="72" priority="19">
      <formula>AND(XEI3=0,XEJ3&lt;&gt;"")</formula>
    </cfRule>
  </conditionalFormatting>
  <conditionalFormatting sqref="E3:I94 I95:I102">
    <cfRule type="cellIs" dxfId="71" priority="17" operator="lessThan">
      <formula>#REF!</formula>
    </cfRule>
    <cfRule type="cellIs" dxfId="70" priority="18" operator="equal">
      <formula>#REF!</formula>
    </cfRule>
  </conditionalFormatting>
  <conditionalFormatting sqref="C17:C42">
    <cfRule type="expression" dxfId="69" priority="16">
      <formula>AND(XEG17=0,XEH17&lt;&gt;"")</formula>
    </cfRule>
  </conditionalFormatting>
  <conditionalFormatting sqref="A3:A102">
    <cfRule type="expression" dxfId="68" priority="15">
      <formula>AND(XEG3=0,XEH3&lt;&gt;"")</formula>
    </cfRule>
  </conditionalFormatting>
  <conditionalFormatting sqref="E3:H72">
    <cfRule type="cellIs" dxfId="67" priority="13" operator="lessThan">
      <formula>#REF!</formula>
    </cfRule>
    <cfRule type="cellIs" dxfId="66" priority="14" operator="equal">
      <formula>#REF!</formula>
    </cfRule>
  </conditionalFormatting>
  <conditionalFormatting sqref="C17:C72">
    <cfRule type="expression" dxfId="65" priority="12">
      <formula>AND(XEF17=0,XEG17&lt;&gt;"")</formula>
    </cfRule>
  </conditionalFormatting>
  <conditionalFormatting sqref="C17:C72">
    <cfRule type="expression" dxfId="64" priority="11">
      <formula>AND(XEF17=0,XEG17&lt;&gt;"")</formula>
    </cfRule>
  </conditionalFormatting>
  <conditionalFormatting sqref="C17:C41">
    <cfRule type="expression" dxfId="63" priority="10">
      <formula>AND(XEI17=0,XEJ17&lt;&gt;"")</formula>
    </cfRule>
  </conditionalFormatting>
  <conditionalFormatting sqref="E3:H41">
    <cfRule type="cellIs" dxfId="62" priority="8" operator="lessThan">
      <formula>#REF!</formula>
    </cfRule>
    <cfRule type="cellIs" dxfId="61" priority="9" operator="equal">
      <formula>#REF!</formula>
    </cfRule>
  </conditionalFormatting>
  <conditionalFormatting sqref="C17:C43">
    <cfRule type="expression" dxfId="60" priority="7">
      <formula>AND(XEH17=0,XEI17&lt;&gt;"")</formula>
    </cfRule>
  </conditionalFormatting>
  <conditionalFormatting sqref="E3:H43">
    <cfRule type="cellIs" dxfId="59" priority="5" operator="lessThan">
      <formula>#REF!</formula>
    </cfRule>
    <cfRule type="cellIs" dxfId="58" priority="6" operator="equal">
      <formula>#REF!</formula>
    </cfRule>
  </conditionalFormatting>
  <conditionalFormatting sqref="C17:C41">
    <cfRule type="expression" dxfId="57" priority="4">
      <formula>AND(XEH17=0,XEI17&lt;&gt;"")</formula>
    </cfRule>
  </conditionalFormatting>
  <conditionalFormatting sqref="E3:H41">
    <cfRule type="cellIs" dxfId="56" priority="2" operator="lessThan">
      <formula>#REF!</formula>
    </cfRule>
    <cfRule type="cellIs" dxfId="55" priority="3" operator="equal">
      <formula>#REF!</formula>
    </cfRule>
  </conditionalFormatting>
  <conditionalFormatting sqref="C3:C16">
    <cfRule type="expression" dxfId="54" priority="1">
      <formula>AND(XEC3=0,XED3&lt;&gt;"")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102"/>
  <sheetViews>
    <sheetView workbookViewId="0">
      <selection activeCell="A2" sqref="A2:N15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>
        <v>1</v>
      </c>
      <c r="B2" s="149" t="s">
        <v>25</v>
      </c>
      <c r="C2" s="150" t="s">
        <v>380</v>
      </c>
      <c r="D2" s="133">
        <v>0</v>
      </c>
      <c r="E2" s="133">
        <v>0</v>
      </c>
      <c r="F2" s="133">
        <v>77</v>
      </c>
      <c r="G2" s="133">
        <v>81</v>
      </c>
      <c r="H2" s="152">
        <v>158</v>
      </c>
      <c r="I2" s="153"/>
      <c r="J2" s="155"/>
      <c r="K2" s="155"/>
      <c r="L2" s="155">
        <f>IF(ISNA(VLOOKUP($C2,女CD_R3績分!$D$3:$H$102,5,FALSE))," ",VLOOKUP($C2,女CD_R3績分!$D$3:$H$102,5,FALSE))</f>
        <v>35.221135029354201</v>
      </c>
      <c r="M2" s="155">
        <f>IF(ISNA(VLOOKUP($C2,女CD_R4績分!$D$3:$I$102,6,FALSE))," ",VLOOKUP($C2,女CD_R4績分!$D$3:$I$102,6,FALSE))</f>
        <v>26.767123287671239</v>
      </c>
      <c r="N2" s="155">
        <f>SUM(J2:M2)</f>
        <v>61.988258317025441</v>
      </c>
    </row>
    <row r="3" spans="1:14">
      <c r="A3" s="151">
        <v>2</v>
      </c>
      <c r="B3" s="149" t="s">
        <v>25</v>
      </c>
      <c r="C3" s="150" t="s">
        <v>26</v>
      </c>
      <c r="D3" s="133">
        <v>0</v>
      </c>
      <c r="E3" s="133">
        <v>0</v>
      </c>
      <c r="F3" s="133">
        <v>85</v>
      </c>
      <c r="G3" s="133">
        <v>83</v>
      </c>
      <c r="H3" s="152">
        <v>168</v>
      </c>
      <c r="I3" s="153"/>
      <c r="J3" s="155"/>
      <c r="K3" s="155"/>
      <c r="L3" s="155">
        <f>IF(ISNA(VLOOKUP($C3,女CD_R3績分!$D$3:$H$102,5,FALSE))," ",VLOOKUP($C3,女CD_R3績分!$D$3:$H$102,5,FALSE))</f>
        <v>27.330724070450088</v>
      </c>
      <c r="M3" s="155">
        <f>IF(ISNA(VLOOKUP($C3,女CD_R4績分!$D$3:$I$102,6,FALSE))," ",VLOOKUP($C3,女CD_R4績分!$D$3:$I$102,6,FALSE))</f>
        <v>24.794520547945211</v>
      </c>
      <c r="N3" s="155">
        <f t="shared" ref="N3:N66" si="0">SUM(J3:M3)</f>
        <v>52.1252446183953</v>
      </c>
    </row>
    <row r="4" spans="1:14">
      <c r="A4" s="151">
        <v>3</v>
      </c>
      <c r="B4" s="149" t="s">
        <v>25</v>
      </c>
      <c r="C4" s="150" t="s">
        <v>381</v>
      </c>
      <c r="D4" s="152">
        <v>0</v>
      </c>
      <c r="E4" s="152">
        <v>0</v>
      </c>
      <c r="F4" s="152">
        <v>83</v>
      </c>
      <c r="G4" s="152">
        <v>89</v>
      </c>
      <c r="H4" s="152">
        <v>172</v>
      </c>
      <c r="I4" s="153"/>
      <c r="J4" s="155"/>
      <c r="K4" s="155"/>
      <c r="L4" s="155">
        <f>IF(ISNA(VLOOKUP($C4,女CD_R3績分!$D$3:$H$102,5,FALSE))," ",VLOOKUP($C4,女CD_R3績分!$D$3:$H$102,5,FALSE))</f>
        <v>29.303326810176117</v>
      </c>
      <c r="M4" s="155">
        <f>IF(ISNA(VLOOKUP($C4,女CD_R4績分!$D$3:$I$102,6,FALSE))," ",VLOOKUP($C4,女CD_R4績分!$D$3:$I$102,6,FALSE))</f>
        <v>18.876712328767127</v>
      </c>
      <c r="N4" s="155">
        <f t="shared" si="0"/>
        <v>48.180039138943243</v>
      </c>
    </row>
    <row r="5" spans="1:14">
      <c r="A5" s="151">
        <v>4</v>
      </c>
      <c r="B5" s="149" t="s">
        <v>25</v>
      </c>
      <c r="C5" s="150" t="s">
        <v>382</v>
      </c>
      <c r="D5" s="152">
        <v>0</v>
      </c>
      <c r="E5" s="152">
        <v>0</v>
      </c>
      <c r="F5" s="152">
        <v>101</v>
      </c>
      <c r="G5" s="152">
        <v>95</v>
      </c>
      <c r="H5" s="152">
        <v>196</v>
      </c>
      <c r="I5" s="153"/>
      <c r="J5" s="155"/>
      <c r="K5" s="155"/>
      <c r="L5" s="155">
        <f>IF(ISNA(VLOOKUP($C5,女CD_R3績分!$D$3:$H$102,5,FALSE))," ",VLOOKUP($C5,女CD_R3績分!$D$3:$H$102,5,FALSE))</f>
        <v>11.549902152641877</v>
      </c>
      <c r="M5" s="155">
        <f>IF(ISNA(VLOOKUP($C5,女CD_R4績分!$D$3:$I$102,6,FALSE))," ",VLOOKUP($C5,女CD_R4績分!$D$3:$I$102,6,FALSE))</f>
        <v>12.958904109589042</v>
      </c>
      <c r="N5" s="155">
        <f t="shared" si="0"/>
        <v>24.50880626223092</v>
      </c>
    </row>
    <row r="6" spans="1:14">
      <c r="A6" s="151">
        <v>5</v>
      </c>
      <c r="B6" s="149" t="s">
        <v>25</v>
      </c>
      <c r="C6" s="150" t="s">
        <v>384</v>
      </c>
      <c r="D6" s="152">
        <v>0</v>
      </c>
      <c r="E6" s="152">
        <v>0</v>
      </c>
      <c r="F6" s="152">
        <v>103</v>
      </c>
      <c r="G6" s="152">
        <v>94</v>
      </c>
      <c r="H6" s="152">
        <v>197</v>
      </c>
      <c r="I6" s="153"/>
      <c r="J6" s="155"/>
      <c r="K6" s="155"/>
      <c r="L6" s="155">
        <f>IF(ISNA(VLOOKUP($C6,女CD_R3績分!$D$3:$H$102,5,FALSE))," ",VLOOKUP($C6,女CD_R3績分!$D$3:$H$102,5,FALSE))</f>
        <v>9.5772994129158349</v>
      </c>
      <c r="M6" s="155">
        <f>IF(ISNA(VLOOKUP($C6,女CD_R4績分!$D$3:$I$102,6,FALSE))," ",VLOOKUP($C6,女CD_R4績分!$D$3:$I$102,6,FALSE))</f>
        <v>13.945205479452056</v>
      </c>
      <c r="N6" s="155">
        <f t="shared" si="0"/>
        <v>23.522504892367891</v>
      </c>
    </row>
    <row r="7" spans="1:14">
      <c r="A7" s="151">
        <v>6</v>
      </c>
      <c r="B7" s="149" t="s">
        <v>25</v>
      </c>
      <c r="C7" s="150" t="s">
        <v>386</v>
      </c>
      <c r="D7" s="152">
        <v>0</v>
      </c>
      <c r="E7" s="152">
        <v>0</v>
      </c>
      <c r="F7" s="152">
        <v>105</v>
      </c>
      <c r="G7" s="152">
        <v>98</v>
      </c>
      <c r="H7" s="152">
        <v>203</v>
      </c>
      <c r="I7" s="153"/>
      <c r="J7" s="155"/>
      <c r="K7" s="155"/>
      <c r="L7" s="155">
        <f>IF(ISNA(VLOOKUP($C7,女CD_R3績分!$D$3:$H$102,5,FALSE))," ",VLOOKUP($C7,女CD_R3績分!$D$3:$H$102,5,FALSE))</f>
        <v>7.6046966731898209</v>
      </c>
      <c r="M7" s="155">
        <f>IF(ISNA(VLOOKUP($C7,女CD_R4績分!$D$3:$I$102,6,FALSE))," ",VLOOKUP($C7,女CD_R4績分!$D$3:$I$102,6,FALSE))</f>
        <v>10</v>
      </c>
      <c r="N7" s="155">
        <f t="shared" si="0"/>
        <v>17.604696673189821</v>
      </c>
    </row>
    <row r="8" spans="1:14">
      <c r="A8" s="151">
        <v>7</v>
      </c>
      <c r="B8" s="149" t="s">
        <v>25</v>
      </c>
      <c r="C8" s="150" t="s">
        <v>383</v>
      </c>
      <c r="D8" s="152">
        <v>0</v>
      </c>
      <c r="E8" s="152">
        <v>0</v>
      </c>
      <c r="F8" s="152">
        <v>102</v>
      </c>
      <c r="G8" s="152">
        <v>102</v>
      </c>
      <c r="H8" s="152">
        <v>204</v>
      </c>
      <c r="I8" s="153"/>
      <c r="J8" s="155"/>
      <c r="K8" s="155"/>
      <c r="L8" s="155">
        <f>IF(ISNA(VLOOKUP($C8,女CD_R3績分!$D$3:$H$102,5,FALSE))," ",VLOOKUP($C8,女CD_R3績分!$D$3:$H$102,5,FALSE))</f>
        <v>10.563600782778863</v>
      </c>
      <c r="M8" s="155">
        <f>IF(ISNA(VLOOKUP($C8,女CD_R4績分!$D$3:$I$102,6,FALSE))," ",VLOOKUP($C8,女CD_R4績分!$D$3:$I$102,6,FALSE))</f>
        <v>6.0547945205479579</v>
      </c>
      <c r="N8" s="155">
        <f t="shared" si="0"/>
        <v>16.618395303326821</v>
      </c>
    </row>
    <row r="9" spans="1:14">
      <c r="A9" s="151">
        <v>8</v>
      </c>
      <c r="B9" s="149" t="s">
        <v>25</v>
      </c>
      <c r="C9" s="150" t="s">
        <v>188</v>
      </c>
      <c r="D9" s="152">
        <v>0</v>
      </c>
      <c r="E9" s="152">
        <v>0</v>
      </c>
      <c r="F9" s="152">
        <v>106</v>
      </c>
      <c r="G9" s="152">
        <v>99</v>
      </c>
      <c r="H9" s="152">
        <v>205</v>
      </c>
      <c r="I9" s="153"/>
      <c r="J9" s="155"/>
      <c r="K9" s="155"/>
      <c r="L9" s="155">
        <f>IF(ISNA(VLOOKUP($C9,女CD_R3績分!$D$3:$H$102,5,FALSE))," ",VLOOKUP($C9,女CD_R3績分!$D$3:$H$102,5,FALSE))</f>
        <v>6.6183953033268068</v>
      </c>
      <c r="M9" s="155">
        <f>IF(ISNA(VLOOKUP($C9,女CD_R4績分!$D$3:$I$102,6,FALSE))," ",VLOOKUP($C9,女CD_R4績分!$D$3:$I$102,6,FALSE))</f>
        <v>9.0136986301369859</v>
      </c>
      <c r="N9" s="155">
        <f t="shared" si="0"/>
        <v>15.632093933463793</v>
      </c>
    </row>
    <row r="10" spans="1:14">
      <c r="A10" s="151">
        <v>9</v>
      </c>
      <c r="B10" s="149" t="s">
        <v>25</v>
      </c>
      <c r="C10" s="150" t="s">
        <v>385</v>
      </c>
      <c r="D10" s="152">
        <v>0</v>
      </c>
      <c r="E10" s="152">
        <v>0</v>
      </c>
      <c r="F10" s="152">
        <v>104</v>
      </c>
      <c r="G10" s="152">
        <v>103</v>
      </c>
      <c r="H10" s="152">
        <v>207</v>
      </c>
      <c r="I10" s="153"/>
      <c r="J10" s="155"/>
      <c r="K10" s="155"/>
      <c r="L10" s="155">
        <f>IF(ISNA(VLOOKUP($C10,女CD_R3績分!$D$3:$H$102,5,FALSE))," ",VLOOKUP($C10,女CD_R3績分!$D$3:$H$102,5,FALSE))</f>
        <v>8.590998043052835</v>
      </c>
      <c r="M10" s="155">
        <f>IF(ISNA(VLOOKUP($C10,女CD_R4績分!$D$3:$I$102,6,FALSE))," ",VLOOKUP($C10,女CD_R4績分!$D$3:$I$102,6,FALSE))</f>
        <v>5.0684931506849296</v>
      </c>
      <c r="N10" s="155">
        <f t="shared" si="0"/>
        <v>13.659491193737765</v>
      </c>
    </row>
    <row r="11" spans="1:14">
      <c r="A11" s="151">
        <v>10</v>
      </c>
      <c r="B11" s="149" t="s">
        <v>25</v>
      </c>
      <c r="C11" s="150" t="s">
        <v>387</v>
      </c>
      <c r="D11" s="152">
        <v>0</v>
      </c>
      <c r="E11" s="152">
        <v>0</v>
      </c>
      <c r="F11" s="152">
        <v>109</v>
      </c>
      <c r="G11" s="152">
        <v>104</v>
      </c>
      <c r="H11" s="152">
        <v>213</v>
      </c>
      <c r="I11" s="153"/>
      <c r="J11" s="155"/>
      <c r="K11" s="155"/>
      <c r="L11" s="155">
        <f>IF(ISNA(VLOOKUP($C11,女CD_R3績分!$D$3:$H$102,5,FALSE))," ",VLOOKUP($C11,女CD_R3績分!$D$3:$H$102,5,FALSE))</f>
        <v>3.6594911937377645</v>
      </c>
      <c r="M11" s="155">
        <f>IF(ISNA(VLOOKUP($C11,女CD_R4績分!$D$3:$I$102,6,FALSE))," ",VLOOKUP($C11,女CD_R4績分!$D$3:$I$102,6,FALSE))</f>
        <v>4.0821917808219297</v>
      </c>
      <c r="N11" s="155">
        <f t="shared" si="0"/>
        <v>7.7416829745596942</v>
      </c>
    </row>
    <row r="12" spans="1:14">
      <c r="A12" s="151">
        <v>11</v>
      </c>
      <c r="B12" s="149" t="s">
        <v>25</v>
      </c>
      <c r="C12" s="150" t="s">
        <v>388</v>
      </c>
      <c r="D12" s="152">
        <v>0</v>
      </c>
      <c r="E12" s="152">
        <v>0</v>
      </c>
      <c r="F12" s="152">
        <v>111</v>
      </c>
      <c r="G12" s="152">
        <v>104</v>
      </c>
      <c r="H12" s="152">
        <v>215</v>
      </c>
      <c r="I12" s="153"/>
      <c r="J12" s="155"/>
      <c r="K12" s="155"/>
      <c r="L12" s="155">
        <f>IF(ISNA(VLOOKUP($C12,女CD_R3績分!$D$3:$H$102,5,FALSE))," ",VLOOKUP($C12,女CD_R3績分!$D$3:$H$102,5,FALSE))</f>
        <v>1.6868884540117364</v>
      </c>
      <c r="M12" s="155">
        <f>IF(ISNA(VLOOKUP($C12,女CD_R4績分!$D$3:$I$102,6,FALSE))," ",VLOOKUP($C12,女CD_R4績分!$D$3:$I$102,6,FALSE))</f>
        <v>4.0821917808219297</v>
      </c>
      <c r="N12" s="155">
        <f t="shared" si="0"/>
        <v>5.7690802348336661</v>
      </c>
    </row>
    <row r="13" spans="1:14">
      <c r="A13" s="151">
        <v>12</v>
      </c>
      <c r="B13" s="149" t="s">
        <v>25</v>
      </c>
      <c r="C13" s="150" t="s">
        <v>390</v>
      </c>
      <c r="D13" s="152">
        <v>0</v>
      </c>
      <c r="E13" s="152">
        <v>0</v>
      </c>
      <c r="F13" s="152">
        <v>115</v>
      </c>
      <c r="G13" s="152">
        <v>107</v>
      </c>
      <c r="H13" s="152">
        <v>222</v>
      </c>
      <c r="I13" s="153"/>
      <c r="J13" s="155"/>
      <c r="K13" s="155"/>
      <c r="L13" s="155">
        <f>IF(ISNA(VLOOKUP($C13,女CD_R3績分!$D$3:$H$102,5,FALSE))," ",VLOOKUP($C13,女CD_R3績分!$D$3:$H$102,5,FALSE))</f>
        <v>0</v>
      </c>
      <c r="M13" s="155">
        <f>IF(ISNA(VLOOKUP($C13,女CD_R4績分!$D$3:$I$102,6,FALSE))," ",VLOOKUP($C13,女CD_R4績分!$D$3:$I$102,6,FALSE))</f>
        <v>1.1232876712328732</v>
      </c>
      <c r="N13" s="155">
        <f t="shared" si="0"/>
        <v>1.1232876712328732</v>
      </c>
    </row>
    <row r="14" spans="1:14">
      <c r="A14" s="151">
        <v>13</v>
      </c>
      <c r="B14" s="149" t="s">
        <v>25</v>
      </c>
      <c r="C14" s="150" t="s">
        <v>389</v>
      </c>
      <c r="D14" s="152">
        <v>0</v>
      </c>
      <c r="E14" s="152">
        <v>0</v>
      </c>
      <c r="F14" s="152">
        <v>113</v>
      </c>
      <c r="G14" s="152">
        <v>110</v>
      </c>
      <c r="H14" s="152">
        <v>223</v>
      </c>
      <c r="I14" s="153"/>
      <c r="J14" s="155"/>
      <c r="K14" s="155"/>
      <c r="L14" s="155">
        <f>IF(ISNA(VLOOKUP($C14,女CD_R3績分!$D$3:$H$102,5,FALSE))," ",VLOOKUP($C14,女CD_R3績分!$D$3:$H$102,5,FALSE))</f>
        <v>0</v>
      </c>
      <c r="M14" s="155">
        <f>IF(ISNA(VLOOKUP($C14,女CD_R4績分!$D$3:$I$102,6,FALSE))," ",VLOOKUP($C14,女CD_R4績分!$D$3:$I$102,6,FALSE))</f>
        <v>0</v>
      </c>
      <c r="N14" s="155">
        <f t="shared" si="0"/>
        <v>0</v>
      </c>
    </row>
    <row r="15" spans="1:14">
      <c r="A15" s="151">
        <v>14</v>
      </c>
      <c r="B15" s="149" t="s">
        <v>25</v>
      </c>
      <c r="C15" s="150" t="s">
        <v>391</v>
      </c>
      <c r="D15" s="152">
        <v>0</v>
      </c>
      <c r="E15" s="152">
        <v>0</v>
      </c>
      <c r="F15" s="152">
        <v>122</v>
      </c>
      <c r="G15" s="152">
        <v>103</v>
      </c>
      <c r="H15" s="152">
        <v>225</v>
      </c>
      <c r="I15" s="153"/>
      <c r="J15" s="155"/>
      <c r="K15" s="155"/>
      <c r="L15" s="155">
        <f>IF(ISNA(VLOOKUP($C15,女CD_R3績分!$D$3:$H$102,5,FALSE))," ",VLOOKUP($C15,女CD_R3績分!$D$3:$H$102,5,FALSE))</f>
        <v>0</v>
      </c>
      <c r="M15" s="155">
        <f>IF(ISNA(VLOOKUP($C15,女CD_R4績分!$D$3:$I$102,6,FALSE))," ",VLOOKUP($C15,女CD_R4績分!$D$3:$I$102,6,FALSE))</f>
        <v>5.0684931506849296</v>
      </c>
      <c r="N15" s="155">
        <f t="shared" si="0"/>
        <v>5.0684931506849296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IF(ISNA(VLOOKUP($C16,女CD_R3績分!$D$3:$H$102,5,FALSE))," ",VLOOKUP($C16,女CD_R3績分!$D$3:$H$102,5,FALSE))</f>
        <v xml:space="preserve"> </v>
      </c>
      <c r="M16" s="155" t="str">
        <f>IF(ISNA(VLOOKUP($C16,女CD_R4績分!$D$3:$I$102,6,FALSE))," ",VLOOKUP($C16,女CD_R4績分!$D$3:$I$102,6,FALSE))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IF(ISNA(VLOOKUP($C17,女CD_R3績分!$D$3:$H$102,5,FALSE))," ",VLOOKUP($C17,女CD_R3績分!$D$3:$H$102,5,FALSE))</f>
        <v xml:space="preserve"> </v>
      </c>
      <c r="M17" s="155" t="str">
        <f>IF(ISNA(VLOOKUP($C17,女CD_R4績分!$D$3:$I$102,6,FALSE))," ",VLOOKUP($C17,女CD_R4績分!$D$3:$I$102,6,FALSE))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IF(ISNA(VLOOKUP($C18,女CD_R3績分!$D$3:$H$102,5,FALSE))," ",VLOOKUP($C18,女CD_R3績分!$D$3:$H$102,5,FALSE))</f>
        <v xml:space="preserve"> </v>
      </c>
      <c r="M18" s="155" t="str">
        <f>IF(ISNA(VLOOKUP($C18,女CD_R4績分!$D$3:$I$102,6,FALSE))," ",VLOOKUP($C18,女CD_R4績分!$D$3:$I$102,6,FALSE))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IF(ISNA(VLOOKUP($C19,女CD_R3績分!$D$3:$H$102,5,FALSE))," ",VLOOKUP($C19,女CD_R3績分!$D$3:$H$102,5,FALSE))</f>
        <v xml:space="preserve"> </v>
      </c>
      <c r="M19" s="155" t="str">
        <f>IF(ISNA(VLOOKUP($C19,女CD_R4績分!$D$3:$I$102,6,FALSE))," ",VLOOKUP($C19,女CD_R4績分!$D$3:$I$102,6,FALSE))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IF(ISNA(VLOOKUP($C20,女CD_R3績分!$D$3:$H$102,5,FALSE))," ",VLOOKUP($C20,女CD_R3績分!$D$3:$H$102,5,FALSE))</f>
        <v xml:space="preserve"> </v>
      </c>
      <c r="M20" s="155" t="str">
        <f>IF(ISNA(VLOOKUP($C20,女CD_R4績分!$D$3:$I$102,6,FALSE))," ",VLOOKUP($C20,女CD_R4績分!$D$3:$I$102,6,FALSE))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IF(ISNA(VLOOKUP($C21,女CD_R3績分!$D$3:$H$102,5,FALSE))," ",VLOOKUP($C21,女CD_R3績分!$D$3:$H$102,5,FALSE))</f>
        <v xml:space="preserve"> </v>
      </c>
      <c r="M21" s="155" t="str">
        <f>IF(ISNA(VLOOKUP($C21,女CD_R4績分!$D$3:$I$102,6,FALSE))," ",VLOOKUP($C21,女CD_R4績分!$D$3:$I$102,6,FALSE))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IF(ISNA(VLOOKUP($C22,女CD_R3績分!$D$3:$H$102,5,FALSE))," ",VLOOKUP($C22,女CD_R3績分!$D$3:$H$102,5,FALSE))</f>
        <v xml:space="preserve"> </v>
      </c>
      <c r="M22" s="155" t="str">
        <f>IF(ISNA(VLOOKUP($C22,女CD_R4績分!$D$3:$I$102,6,FALSE))," ",VLOOKUP($C22,女CD_R4績分!$D$3:$I$102,6,FALSE))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IF(ISNA(VLOOKUP($C23,女CD_R3績分!$D$3:$H$102,5,FALSE))," ",VLOOKUP($C23,女CD_R3績分!$D$3:$H$102,5,FALSE))</f>
        <v xml:space="preserve"> </v>
      </c>
      <c r="M23" s="155" t="str">
        <f>IF(ISNA(VLOOKUP($C23,女CD_R4績分!$D$3:$I$102,6,FALSE))," ",VLOOKUP($C23,女CD_R4績分!$D$3:$I$102,6,FALSE))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IF(ISNA(VLOOKUP($C24,女CD_R3績分!$D$3:$H$102,5,FALSE))," ",VLOOKUP($C24,女CD_R3績分!$D$3:$H$102,5,FALSE))</f>
        <v xml:space="preserve"> </v>
      </c>
      <c r="M24" s="155" t="str">
        <f>IF(ISNA(VLOOKUP($C24,女CD_R4績分!$D$3:$I$102,6,FALSE))," ",VLOOKUP($C24,女CD_R4績分!$D$3:$I$102,6,FALSE))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IF(ISNA(VLOOKUP($C25,女CD_R3績分!$D$3:$H$102,5,FALSE))," ",VLOOKUP($C25,女CD_R3績分!$D$3:$H$102,5,FALSE))</f>
        <v xml:space="preserve"> </v>
      </c>
      <c r="M25" s="155" t="str">
        <f>IF(ISNA(VLOOKUP($C25,女CD_R4績分!$D$3:$I$102,6,FALSE))," ",VLOOKUP($C25,女CD_R4績分!$D$3:$I$102,6,FALSE))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IF(ISNA(VLOOKUP($C26,女CD_R3績分!$D$3:$H$102,5,FALSE))," ",VLOOKUP($C26,女CD_R3績分!$D$3:$H$102,5,FALSE))</f>
        <v xml:space="preserve"> </v>
      </c>
      <c r="M26" s="155" t="str">
        <f>IF(ISNA(VLOOKUP($C26,女CD_R4績分!$D$3:$I$102,6,FALSE))," ",VLOOKUP($C26,女CD_R4績分!$D$3:$I$102,6,FALSE))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IF(ISNA(VLOOKUP($C27,女CD_R3績分!$D$3:$H$102,5,FALSE))," ",VLOOKUP($C27,女CD_R3績分!$D$3:$H$102,5,FALSE))</f>
        <v xml:space="preserve"> </v>
      </c>
      <c r="M27" s="155" t="str">
        <f>IF(ISNA(VLOOKUP($C27,女CD_R4績分!$D$3:$I$102,6,FALSE))," ",VLOOKUP($C27,女CD_R4績分!$D$3:$I$102,6,FALSE))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IF(ISNA(VLOOKUP($C28,女CD_R3績分!$D$3:$H$102,5,FALSE))," ",VLOOKUP($C28,女CD_R3績分!$D$3:$H$102,5,FALSE))</f>
        <v xml:space="preserve"> </v>
      </c>
      <c r="M28" s="155" t="str">
        <f>IF(ISNA(VLOOKUP($C28,女CD_R4績分!$D$3:$I$102,6,FALSE))," ",VLOOKUP($C28,女CD_R4績分!$D$3:$I$102,6,FALSE))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IF(ISNA(VLOOKUP($C29,女CD_R3績分!$D$3:$H$102,5,FALSE))," ",VLOOKUP($C29,女CD_R3績分!$D$3:$H$102,5,FALSE))</f>
        <v xml:space="preserve"> </v>
      </c>
      <c r="M29" s="155" t="str">
        <f>IF(ISNA(VLOOKUP($C29,女CD_R4績分!$D$3:$I$102,6,FALSE))," ",VLOOKUP($C29,女CD_R4績分!$D$3:$I$102,6,FALSE))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IF(ISNA(VLOOKUP($C30,女CD_R3績分!$D$3:$H$102,5,FALSE))," ",VLOOKUP($C30,女CD_R3績分!$D$3:$H$102,5,FALSE))</f>
        <v xml:space="preserve"> </v>
      </c>
      <c r="M30" s="155" t="str">
        <f>IF(ISNA(VLOOKUP($C30,女CD_R4績分!$D$3:$I$102,6,FALSE))," ",VLOOKUP($C30,女CD_R4績分!$D$3:$I$102,6,FALSE))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IF(ISNA(VLOOKUP($C31,女CD_R3績分!$D$3:$H$102,5,FALSE))," ",VLOOKUP($C31,女CD_R3績分!$D$3:$H$102,5,FALSE))</f>
        <v xml:space="preserve"> </v>
      </c>
      <c r="M31" s="155" t="str">
        <f>IF(ISNA(VLOOKUP($C31,女CD_R4績分!$D$3:$I$102,6,FALSE))," ",VLOOKUP($C31,女CD_R4績分!$D$3:$I$102,6,FALSE))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IF(ISNA(VLOOKUP($C32,女CD_R3績分!$D$3:$H$102,5,FALSE))," ",VLOOKUP($C32,女CD_R3績分!$D$3:$H$102,5,FALSE))</f>
        <v xml:space="preserve"> </v>
      </c>
      <c r="M32" s="155" t="str">
        <f>IF(ISNA(VLOOKUP($C32,女CD_R4績分!$D$3:$I$102,6,FALSE))," ",VLOOKUP($C32,女CD_R4績分!$D$3:$I$102,6,FALSE))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IF(ISNA(VLOOKUP($C33,女CD_R3績分!$D$3:$H$102,5,FALSE))," ",VLOOKUP($C33,女CD_R3績分!$D$3:$H$102,5,FALSE))</f>
        <v xml:space="preserve"> </v>
      </c>
      <c r="M33" s="155" t="str">
        <f>IF(ISNA(VLOOKUP($C33,女CD_R4績分!$D$3:$I$102,6,FALSE))," ",VLOOKUP($C33,女CD_R4績分!$D$3:$I$102,6,FALSE))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IF(ISNA(VLOOKUP($C34,女CD_R3績分!$D$3:$H$102,5,FALSE))," ",VLOOKUP($C34,女CD_R3績分!$D$3:$H$102,5,FALSE))</f>
        <v xml:space="preserve"> </v>
      </c>
      <c r="M34" s="155" t="str">
        <f>IF(ISNA(VLOOKUP($C34,女CD_R4績分!$D$3:$I$102,6,FALSE))," ",VLOOKUP($C34,女CD_R4績分!$D$3:$I$102,6,FALSE))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IF(ISNA(VLOOKUP($C35,女CD_R3績分!$D$3:$H$102,5,FALSE))," ",VLOOKUP($C35,女CD_R3績分!$D$3:$H$102,5,FALSE))</f>
        <v xml:space="preserve"> </v>
      </c>
      <c r="M35" s="155" t="str">
        <f>IF(ISNA(VLOOKUP($C35,女CD_R4績分!$D$3:$I$102,6,FALSE))," ",VLOOKUP($C35,女CD_R4績分!$D$3:$I$102,6,FALSE))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IF(ISNA(VLOOKUP($C36,女CD_R3績分!$D$3:$H$102,5,FALSE))," ",VLOOKUP($C36,女CD_R3績分!$D$3:$H$102,5,FALSE))</f>
        <v xml:space="preserve"> </v>
      </c>
      <c r="M36" s="155" t="str">
        <f>IF(ISNA(VLOOKUP($C36,女CD_R4績分!$D$3:$I$102,6,FALSE))," ",VLOOKUP($C36,女CD_R4績分!$D$3:$I$102,6,FALSE))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IF(ISNA(VLOOKUP($C37,女CD_R3績分!$D$3:$H$102,5,FALSE))," ",VLOOKUP($C37,女CD_R3績分!$D$3:$H$102,5,FALSE))</f>
        <v xml:space="preserve"> </v>
      </c>
      <c r="M37" s="155" t="str">
        <f>IF(ISNA(VLOOKUP($C37,女CD_R4績分!$D$3:$I$102,6,FALSE))," ",VLOOKUP($C37,女CD_R4績分!$D$3:$I$102,6,FALSE))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IF(ISNA(VLOOKUP($C38,女CD_R3績分!$D$3:$H$102,5,FALSE))," ",VLOOKUP($C38,女CD_R3績分!$D$3:$H$102,5,FALSE))</f>
        <v xml:space="preserve"> </v>
      </c>
      <c r="M38" s="155" t="str">
        <f>IF(ISNA(VLOOKUP($C38,女CD_R4績分!$D$3:$I$102,6,FALSE))," ",VLOOKUP($C38,女CD_R4績分!$D$3:$I$102,6,FALSE))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IF(ISNA(VLOOKUP($C39,女CD_R3績分!$D$3:$H$102,5,FALSE))," ",VLOOKUP($C39,女CD_R3績分!$D$3:$H$102,5,FALSE))</f>
        <v xml:space="preserve"> </v>
      </c>
      <c r="M39" s="155" t="str">
        <f>IF(ISNA(VLOOKUP($C39,女CD_R4績分!$D$3:$I$102,6,FALSE))," ",VLOOKUP($C39,女CD_R4績分!$D$3:$I$102,6,FALSE))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IF(ISNA(VLOOKUP($C40,女CD_R3績分!$D$3:$H$102,5,FALSE))," ",VLOOKUP($C40,女CD_R3績分!$D$3:$H$102,5,FALSE))</f>
        <v xml:space="preserve"> </v>
      </c>
      <c r="M40" s="155" t="str">
        <f>IF(ISNA(VLOOKUP($C40,女CD_R4績分!$D$3:$I$102,6,FALSE))," ",VLOOKUP($C40,女CD_R4績分!$D$3:$I$102,6,FALSE))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IF(ISNA(VLOOKUP($C41,女CD_R3績分!$D$3:$H$102,5,FALSE))," ",VLOOKUP($C41,女CD_R3績分!$D$3:$H$102,5,FALSE))</f>
        <v xml:space="preserve"> </v>
      </c>
      <c r="M41" s="155" t="str">
        <f>IF(ISNA(VLOOKUP($C41,女CD_R4績分!$D$3:$I$102,6,FALSE))," ",VLOOKUP($C41,女CD_R4績分!$D$3:$I$102,6,FALSE))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IF(ISNA(VLOOKUP($C42,女CD_R3績分!$D$3:$H$102,5,FALSE))," ",VLOOKUP($C42,女CD_R3績分!$D$3:$H$102,5,FALSE))</f>
        <v xml:space="preserve"> </v>
      </c>
      <c r="M42" s="155" t="str">
        <f>IF(ISNA(VLOOKUP($C42,女CD_R4績分!$D$3:$I$102,6,FALSE))," ",VLOOKUP($C42,女CD_R4績分!$D$3:$I$102,6,FALSE))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IF(ISNA(VLOOKUP($C43,女CD_R3績分!$D$3:$H$102,5,FALSE))," ",VLOOKUP($C43,女CD_R3績分!$D$3:$H$102,5,FALSE))</f>
        <v xml:space="preserve"> </v>
      </c>
      <c r="M43" s="155" t="str">
        <f>IF(ISNA(VLOOKUP($C43,女CD_R4績分!$D$3:$I$102,6,FALSE))," ",VLOOKUP($C43,女CD_R4績分!$D$3:$I$102,6,FALSE))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IF(ISNA(VLOOKUP($C44,女CD_R3績分!$D$3:$H$102,5,FALSE))," ",VLOOKUP($C44,女CD_R3績分!$D$3:$H$102,5,FALSE))</f>
        <v xml:space="preserve"> </v>
      </c>
      <c r="M44" s="155" t="str">
        <f>IF(ISNA(VLOOKUP($C44,女CD_R4績分!$D$3:$I$102,6,FALSE))," ",VLOOKUP($C44,女CD_R4績分!$D$3:$I$102,6,FALSE))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IF(ISNA(VLOOKUP($C45,女CD_R3績分!$D$3:$H$102,5,FALSE))," ",VLOOKUP($C45,女CD_R3績分!$D$3:$H$102,5,FALSE))</f>
        <v xml:space="preserve"> </v>
      </c>
      <c r="M45" s="155" t="str">
        <f>IF(ISNA(VLOOKUP($C45,女CD_R4績分!$D$3:$I$102,6,FALSE))," ",VLOOKUP($C45,女CD_R4績分!$D$3:$I$102,6,FALSE))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IF(ISNA(VLOOKUP($C46,女CD_R3績分!$D$3:$H$102,5,FALSE))," ",VLOOKUP($C46,女CD_R3績分!$D$3:$H$102,5,FALSE))</f>
        <v xml:space="preserve"> </v>
      </c>
      <c r="M46" s="155" t="str">
        <f>IF(ISNA(VLOOKUP($C46,女CD_R4績分!$D$3:$I$102,6,FALSE))," ",VLOOKUP($C46,女CD_R4績分!$D$3:$I$102,6,FALSE))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IF(ISNA(VLOOKUP($C47,女CD_R3績分!$D$3:$H$102,5,FALSE))," ",VLOOKUP($C47,女CD_R3績分!$D$3:$H$102,5,FALSE))</f>
        <v xml:space="preserve"> </v>
      </c>
      <c r="M47" s="155" t="str">
        <f>IF(ISNA(VLOOKUP($C47,女CD_R4績分!$D$3:$I$102,6,FALSE))," ",VLOOKUP($C47,女CD_R4績分!$D$3:$I$102,6,FALSE))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IF(ISNA(VLOOKUP($C48,女CD_R3績分!$D$3:$H$102,5,FALSE))," ",VLOOKUP($C48,女CD_R3績分!$D$3:$H$102,5,FALSE))</f>
        <v xml:space="preserve"> </v>
      </c>
      <c r="M48" s="155" t="str">
        <f>IF(ISNA(VLOOKUP($C48,女CD_R4績分!$D$3:$I$102,6,FALSE))," ",VLOOKUP($C48,女CD_R4績分!$D$3:$I$102,6,FALSE))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IF(ISNA(VLOOKUP($C49,女CD_R3績分!$D$3:$H$102,5,FALSE))," ",VLOOKUP($C49,女CD_R3績分!$D$3:$H$102,5,FALSE))</f>
        <v xml:space="preserve"> </v>
      </c>
      <c r="M49" s="155" t="str">
        <f>IF(ISNA(VLOOKUP($C49,女CD_R4績分!$D$3:$I$102,6,FALSE))," ",VLOOKUP($C49,女CD_R4績分!$D$3:$I$102,6,FALSE))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IF(ISNA(VLOOKUP($C50,女CD_R3績分!$D$3:$H$102,5,FALSE))," ",VLOOKUP($C50,女CD_R3績分!$D$3:$H$102,5,FALSE))</f>
        <v xml:space="preserve"> </v>
      </c>
      <c r="M50" s="155" t="str">
        <f>IF(ISNA(VLOOKUP($C50,女CD_R4績分!$D$3:$I$102,6,FALSE))," ",VLOOKUP($C50,女CD_R4績分!$D$3:$I$102,6,FALSE))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IF(ISNA(VLOOKUP($C51,女CD_R3績分!$D$3:$H$102,5,FALSE))," ",VLOOKUP($C51,女CD_R3績分!$D$3:$H$102,5,FALSE))</f>
        <v xml:space="preserve"> </v>
      </c>
      <c r="M51" s="155" t="str">
        <f>IF(ISNA(VLOOKUP($C51,女CD_R4績分!$D$3:$I$102,6,FALSE))," ",VLOOKUP($C51,女CD_R4績分!$D$3:$I$102,6,FALSE))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IF(ISNA(VLOOKUP($C52,女CD_R3績分!$D$3:$H$102,5,FALSE))," ",VLOOKUP($C52,女CD_R3績分!$D$3:$H$102,5,FALSE))</f>
        <v xml:space="preserve"> </v>
      </c>
      <c r="M52" s="155" t="str">
        <f>IF(ISNA(VLOOKUP($C52,女CD_R4績分!$D$3:$I$102,6,FALSE))," ",VLOOKUP($C52,女CD_R4績分!$D$3:$I$102,6,FALSE))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IF(ISNA(VLOOKUP($C53,女CD_R3績分!$D$3:$H$102,5,FALSE))," ",VLOOKUP($C53,女CD_R3績分!$D$3:$H$102,5,FALSE))</f>
        <v xml:space="preserve"> </v>
      </c>
      <c r="M53" s="155" t="str">
        <f>IF(ISNA(VLOOKUP($C53,女CD_R4績分!$D$3:$I$102,6,FALSE))," ",VLOOKUP($C53,女CD_R4績分!$D$3:$I$102,6,FALSE))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IF(ISNA(VLOOKUP($C54,女CD_R3績分!$D$3:$H$102,5,FALSE))," ",VLOOKUP($C54,女CD_R3績分!$D$3:$H$102,5,FALSE))</f>
        <v xml:space="preserve"> </v>
      </c>
      <c r="M54" s="155" t="str">
        <f>IF(ISNA(VLOOKUP($C54,女CD_R4績分!$D$3:$I$102,6,FALSE))," ",VLOOKUP($C54,女CD_R4績分!$D$3:$I$102,6,FALSE))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IF(ISNA(VLOOKUP($C55,女CD_R3績分!$D$3:$H$102,5,FALSE))," ",VLOOKUP($C55,女CD_R3績分!$D$3:$H$102,5,FALSE))</f>
        <v xml:space="preserve"> </v>
      </c>
      <c r="M55" s="155" t="str">
        <f>IF(ISNA(VLOOKUP($C55,女CD_R4績分!$D$3:$I$102,6,FALSE))," ",VLOOKUP($C55,女CD_R4績分!$D$3:$I$102,6,FALSE))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IF(ISNA(VLOOKUP($C56,女CD_R3績分!$D$3:$H$102,5,FALSE))," ",VLOOKUP($C56,女CD_R3績分!$D$3:$H$102,5,FALSE))</f>
        <v xml:space="preserve"> </v>
      </c>
      <c r="M56" s="155" t="str">
        <f>IF(ISNA(VLOOKUP($C56,女CD_R4績分!$D$3:$I$102,6,FALSE))," ",VLOOKUP($C56,女CD_R4績分!$D$3:$I$102,6,FALSE))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IF(ISNA(VLOOKUP($C57,女CD_R3績分!$D$3:$H$102,5,FALSE))," ",VLOOKUP($C57,女CD_R3績分!$D$3:$H$102,5,FALSE))</f>
        <v xml:space="preserve"> </v>
      </c>
      <c r="M57" s="155" t="str">
        <f>IF(ISNA(VLOOKUP($C57,女CD_R4績分!$D$3:$I$102,6,FALSE))," ",VLOOKUP($C57,女CD_R4績分!$D$3:$I$102,6,FALSE))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IF(ISNA(VLOOKUP($C58,女CD_R3績分!$D$3:$H$102,5,FALSE))," ",VLOOKUP($C58,女CD_R3績分!$D$3:$H$102,5,FALSE))</f>
        <v xml:space="preserve"> </v>
      </c>
      <c r="M58" s="155" t="str">
        <f>IF(ISNA(VLOOKUP($C58,女CD_R4績分!$D$3:$I$102,6,FALSE))," ",VLOOKUP($C58,女CD_R4績分!$D$3:$I$102,6,FALSE))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IF(ISNA(VLOOKUP($C59,女CD_R3績分!$D$3:$H$102,5,FALSE))," ",VLOOKUP($C59,女CD_R3績分!$D$3:$H$102,5,FALSE))</f>
        <v xml:space="preserve"> </v>
      </c>
      <c r="M59" s="155" t="str">
        <f>IF(ISNA(VLOOKUP($C59,女CD_R4績分!$D$3:$I$102,6,FALSE))," ",VLOOKUP($C59,女CD_R4績分!$D$3:$I$102,6,FALSE))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IF(ISNA(VLOOKUP($C60,女CD_R3績分!$D$3:$H$102,5,FALSE))," ",VLOOKUP($C60,女CD_R3績分!$D$3:$H$102,5,FALSE))</f>
        <v xml:space="preserve"> </v>
      </c>
      <c r="M60" s="155" t="str">
        <f>IF(ISNA(VLOOKUP($C60,女CD_R4績分!$D$3:$I$102,6,FALSE))," ",VLOOKUP($C60,女CD_R4績分!$D$3:$I$102,6,FALSE))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IF(ISNA(VLOOKUP($C61,女CD_R3績分!$D$3:$H$102,5,FALSE))," ",VLOOKUP($C61,女CD_R3績分!$D$3:$H$102,5,FALSE))</f>
        <v xml:space="preserve"> </v>
      </c>
      <c r="M61" s="155" t="str">
        <f>IF(ISNA(VLOOKUP($C61,女CD_R4績分!$D$3:$I$102,6,FALSE))," ",VLOOKUP($C61,女CD_R4績分!$D$3:$I$102,6,FALSE))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IF(ISNA(VLOOKUP($C62,女CD_R3績分!$D$3:$H$102,5,FALSE))," ",VLOOKUP($C62,女CD_R3績分!$D$3:$H$102,5,FALSE))</f>
        <v xml:space="preserve"> </v>
      </c>
      <c r="M62" s="155" t="str">
        <f>IF(ISNA(VLOOKUP($C62,女CD_R4績分!$D$3:$I$102,6,FALSE))," ",VLOOKUP($C62,女CD_R4績分!$D$3:$I$102,6,FALSE))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IF(ISNA(VLOOKUP($C63,女CD_R3績分!$D$3:$H$102,5,FALSE))," ",VLOOKUP($C63,女CD_R3績分!$D$3:$H$102,5,FALSE))</f>
        <v xml:space="preserve"> </v>
      </c>
      <c r="M63" s="155" t="str">
        <f>IF(ISNA(VLOOKUP($C63,女CD_R4績分!$D$3:$I$102,6,FALSE))," ",VLOOKUP($C63,女CD_R4績分!$D$3:$I$102,6,FALSE))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IF(ISNA(VLOOKUP($C64,女CD_R3績分!$D$3:$H$102,5,FALSE))," ",VLOOKUP($C64,女CD_R3績分!$D$3:$H$102,5,FALSE))</f>
        <v xml:space="preserve"> </v>
      </c>
      <c r="M64" s="155" t="str">
        <f>IF(ISNA(VLOOKUP($C64,女CD_R4績分!$D$3:$I$102,6,FALSE))," ",VLOOKUP($C64,女CD_R4績分!$D$3:$I$102,6,FALSE))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IF(ISNA(VLOOKUP($C65,女CD_R3績分!$D$3:$H$102,5,FALSE))," ",VLOOKUP($C65,女CD_R3績分!$D$3:$H$102,5,FALSE))</f>
        <v xml:space="preserve"> </v>
      </c>
      <c r="M65" s="155" t="str">
        <f>IF(ISNA(VLOOKUP($C65,女CD_R4績分!$D$3:$I$102,6,FALSE))," ",VLOOKUP($C65,女CD_R4績分!$D$3:$I$102,6,FALSE))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IF(ISNA(VLOOKUP($C66,女CD_R3績分!$D$3:$H$102,5,FALSE))," ",VLOOKUP($C66,女CD_R3績分!$D$3:$H$102,5,FALSE))</f>
        <v xml:space="preserve"> </v>
      </c>
      <c r="M66" s="155" t="str">
        <f>IF(ISNA(VLOOKUP($C66,女CD_R4績分!$D$3:$I$102,6,FALSE))," ",VLOOKUP($C66,女CD_R4績分!$D$3:$I$102,6,FALSE))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IF(ISNA(VLOOKUP($C67,女CD_R3績分!$D$3:$H$102,5,FALSE))," ",VLOOKUP($C67,女CD_R3績分!$D$3:$H$102,5,FALSE))</f>
        <v xml:space="preserve"> </v>
      </c>
      <c r="M67" s="155" t="str">
        <f>IF(ISNA(VLOOKUP($C67,女CD_R4績分!$D$3:$I$102,6,FALSE))," ",VLOOKUP($C67,女CD_R4績分!$D$3:$I$102,6,FALSE))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IF(ISNA(VLOOKUP($C68,女CD_R3績分!$D$3:$H$102,5,FALSE))," ",VLOOKUP($C68,女CD_R3績分!$D$3:$H$102,5,FALSE))</f>
        <v xml:space="preserve"> </v>
      </c>
      <c r="M68" s="155" t="str">
        <f>IF(ISNA(VLOOKUP($C68,女CD_R4績分!$D$3:$I$102,6,FALSE))," ",VLOOKUP($C68,女CD_R4績分!$D$3:$I$102,6,FALSE))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IF(ISNA(VLOOKUP($C69,女CD_R3績分!$D$3:$H$102,5,FALSE))," ",VLOOKUP($C69,女CD_R3績分!$D$3:$H$102,5,FALSE))</f>
        <v xml:space="preserve"> </v>
      </c>
      <c r="M69" s="155" t="str">
        <f>IF(ISNA(VLOOKUP($C69,女CD_R4績分!$D$3:$I$102,6,FALSE))," ",VLOOKUP($C69,女CD_R4績分!$D$3:$I$102,6,FALSE))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IF(ISNA(VLOOKUP($C70,女CD_R3績分!$D$3:$H$102,5,FALSE))," ",VLOOKUP($C70,女CD_R3績分!$D$3:$H$102,5,FALSE))</f>
        <v xml:space="preserve"> </v>
      </c>
      <c r="M70" s="155" t="str">
        <f>IF(ISNA(VLOOKUP($C70,女CD_R4績分!$D$3:$I$102,6,FALSE))," ",VLOOKUP($C70,女CD_R4績分!$D$3:$I$102,6,FALSE))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IF(ISNA(VLOOKUP($C71,女CD_R3績分!$D$3:$H$102,5,FALSE))," ",VLOOKUP($C71,女CD_R3績分!$D$3:$H$102,5,FALSE))</f>
        <v xml:space="preserve"> </v>
      </c>
      <c r="M71" s="155" t="str">
        <f>IF(ISNA(VLOOKUP($C71,女CD_R4績分!$D$3:$I$102,6,FALSE))," ",VLOOKUP($C71,女CD_R4績分!$D$3:$I$102,6,FALSE))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IF(ISNA(VLOOKUP($C72,女CD_R3績分!$D$3:$H$102,5,FALSE))," ",VLOOKUP($C72,女CD_R3績分!$D$3:$H$102,5,FALSE))</f>
        <v xml:space="preserve"> </v>
      </c>
      <c r="M72" s="155" t="str">
        <f>IF(ISNA(VLOOKUP($C72,女CD_R4績分!$D$3:$I$102,6,FALSE))," ",VLOOKUP($C72,女CD_R4績分!$D$3:$I$102,6,FALSE))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IF(ISNA(VLOOKUP($C73,女CD_R3績分!$D$3:$H$102,5,FALSE))," ",VLOOKUP($C73,女CD_R3績分!$D$3:$H$102,5,FALSE))</f>
        <v xml:space="preserve"> </v>
      </c>
      <c r="M73" s="155" t="str">
        <f>IF(ISNA(VLOOKUP($C73,女CD_R4績分!$D$3:$I$102,6,FALSE))," ",VLOOKUP($C73,女CD_R4績分!$D$3:$I$102,6,FALSE))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IF(ISNA(VLOOKUP($C74,女CD_R3績分!$D$3:$H$102,5,FALSE))," ",VLOOKUP($C74,女CD_R3績分!$D$3:$H$102,5,FALSE))</f>
        <v xml:space="preserve"> </v>
      </c>
      <c r="M74" s="155" t="str">
        <f>IF(ISNA(VLOOKUP($C74,女CD_R4績分!$D$3:$I$102,6,FALSE))," ",VLOOKUP($C74,女CD_R4績分!$D$3:$I$102,6,FALSE))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IF(ISNA(VLOOKUP($C75,女CD_R3績分!$D$3:$H$102,5,FALSE))," ",VLOOKUP($C75,女CD_R3績分!$D$3:$H$102,5,FALSE))</f>
        <v xml:space="preserve"> </v>
      </c>
      <c r="M75" s="155" t="str">
        <f>IF(ISNA(VLOOKUP($C75,女CD_R4績分!$D$3:$I$102,6,FALSE))," ",VLOOKUP($C75,女CD_R4績分!$D$3:$I$102,6,FALSE))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IF(ISNA(VLOOKUP($C76,女CD_R3績分!$D$3:$H$102,5,FALSE))," ",VLOOKUP($C76,女CD_R3績分!$D$3:$H$102,5,FALSE))</f>
        <v xml:space="preserve"> </v>
      </c>
      <c r="M76" s="155" t="str">
        <f>IF(ISNA(VLOOKUP($C76,女CD_R4績分!$D$3:$I$102,6,FALSE))," ",VLOOKUP($C76,女CD_R4績分!$D$3:$I$102,6,FALSE))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IF(ISNA(VLOOKUP($C77,女CD_R3績分!$D$3:$H$102,5,FALSE))," ",VLOOKUP($C77,女CD_R3績分!$D$3:$H$102,5,FALSE))</f>
        <v xml:space="preserve"> </v>
      </c>
      <c r="M77" s="155" t="str">
        <f>IF(ISNA(VLOOKUP($C77,女CD_R4績分!$D$3:$I$102,6,FALSE))," ",VLOOKUP($C77,女CD_R4績分!$D$3:$I$102,6,FALSE))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IF(ISNA(VLOOKUP($C78,女CD_R3績分!$D$3:$H$102,5,FALSE))," ",VLOOKUP($C78,女CD_R3績分!$D$3:$H$102,5,FALSE))</f>
        <v xml:space="preserve"> </v>
      </c>
      <c r="M78" s="155" t="str">
        <f>IF(ISNA(VLOOKUP($C78,女CD_R4績分!$D$3:$I$102,6,FALSE))," ",VLOOKUP($C78,女CD_R4績分!$D$3:$I$102,6,FALSE))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IF(ISNA(VLOOKUP($C79,女CD_R3績分!$D$3:$H$102,5,FALSE))," ",VLOOKUP($C79,女CD_R3績分!$D$3:$H$102,5,FALSE))</f>
        <v xml:space="preserve"> </v>
      </c>
      <c r="M79" s="155" t="str">
        <f>IF(ISNA(VLOOKUP($C79,女CD_R4績分!$D$3:$I$102,6,FALSE))," ",VLOOKUP($C79,女CD_R4績分!$D$3:$I$102,6,FALSE))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IF(ISNA(VLOOKUP($C80,女CD_R3績分!$D$3:$H$102,5,FALSE))," ",VLOOKUP($C80,女CD_R3績分!$D$3:$H$102,5,FALSE))</f>
        <v xml:space="preserve"> </v>
      </c>
      <c r="M80" s="155" t="str">
        <f>IF(ISNA(VLOOKUP($C80,女CD_R4績分!$D$3:$I$102,6,FALSE))," ",VLOOKUP($C80,女CD_R4績分!$D$3:$I$102,6,FALSE))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IF(ISNA(VLOOKUP($C81,女CD_R3績分!$D$3:$H$102,5,FALSE))," ",VLOOKUP($C81,女CD_R3績分!$D$3:$H$102,5,FALSE))</f>
        <v xml:space="preserve"> </v>
      </c>
      <c r="M81" s="155" t="str">
        <f>IF(ISNA(VLOOKUP($C81,女CD_R4績分!$D$3:$I$102,6,FALSE))," ",VLOOKUP($C81,女CD_R4績分!$D$3:$I$102,6,FALSE))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IF(ISNA(VLOOKUP($C82,女CD_R3績分!$D$3:$H$102,5,FALSE))," ",VLOOKUP($C82,女CD_R3績分!$D$3:$H$102,5,FALSE))</f>
        <v xml:space="preserve"> </v>
      </c>
      <c r="M82" s="155" t="str">
        <f>IF(ISNA(VLOOKUP($C82,女CD_R4績分!$D$3:$I$102,6,FALSE))," ",VLOOKUP($C82,女CD_R4績分!$D$3:$I$102,6,FALSE))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IF(ISNA(VLOOKUP($C83,女CD_R3績分!$D$3:$H$102,5,FALSE))," ",VLOOKUP($C83,女CD_R3績分!$D$3:$H$102,5,FALSE))</f>
        <v xml:space="preserve"> </v>
      </c>
      <c r="M83" s="155" t="str">
        <f>IF(ISNA(VLOOKUP($C83,女CD_R4績分!$D$3:$I$102,6,FALSE))," ",VLOOKUP($C83,女CD_R4績分!$D$3:$I$102,6,FALSE))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IF(ISNA(VLOOKUP($C84,女CD_R3績分!$D$3:$H$102,5,FALSE))," ",VLOOKUP($C84,女CD_R3績分!$D$3:$H$102,5,FALSE))</f>
        <v xml:space="preserve"> </v>
      </c>
      <c r="M84" s="155" t="str">
        <f>IF(ISNA(VLOOKUP($C84,女CD_R4績分!$D$3:$I$102,6,FALSE))," ",VLOOKUP($C84,女CD_R4績分!$D$3:$I$102,6,FALSE))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IF(ISNA(VLOOKUP($C85,女CD_R3績分!$D$3:$H$102,5,FALSE))," ",VLOOKUP($C85,女CD_R3績分!$D$3:$H$102,5,FALSE))</f>
        <v xml:space="preserve"> </v>
      </c>
      <c r="M85" s="155" t="str">
        <f>IF(ISNA(VLOOKUP($C85,女CD_R4績分!$D$3:$I$102,6,FALSE))," ",VLOOKUP($C85,女CD_R4績分!$D$3:$I$102,6,FALSE))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IF(ISNA(VLOOKUP($C86,女CD_R3績分!$D$3:$H$102,5,FALSE))," ",VLOOKUP($C86,女CD_R3績分!$D$3:$H$102,5,FALSE))</f>
        <v xml:space="preserve"> </v>
      </c>
      <c r="M86" s="155" t="str">
        <f>IF(ISNA(VLOOKUP($C86,女CD_R4績分!$D$3:$I$102,6,FALSE))," ",VLOOKUP($C86,女CD_R4績分!$D$3:$I$102,6,FALSE))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IF(ISNA(VLOOKUP($C87,女CD_R3績分!$D$3:$H$102,5,FALSE))," ",VLOOKUP($C87,女CD_R3績分!$D$3:$H$102,5,FALSE))</f>
        <v xml:space="preserve"> </v>
      </c>
      <c r="M87" s="155" t="str">
        <f>IF(ISNA(VLOOKUP($C87,女CD_R4績分!$D$3:$I$102,6,FALSE))," ",VLOOKUP($C87,女CD_R4績分!$D$3:$I$102,6,FALSE))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IF(ISNA(VLOOKUP($C88,女CD_R3績分!$D$3:$H$102,5,FALSE))," ",VLOOKUP($C88,女CD_R3績分!$D$3:$H$102,5,FALSE))</f>
        <v xml:space="preserve"> </v>
      </c>
      <c r="M88" s="155" t="str">
        <f>IF(ISNA(VLOOKUP($C88,女CD_R4績分!$D$3:$I$102,6,FALSE))," ",VLOOKUP($C88,女CD_R4績分!$D$3:$I$102,6,FALSE))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IF(ISNA(VLOOKUP($C89,女CD_R3績分!$D$3:$H$102,5,FALSE))," ",VLOOKUP($C89,女CD_R3績分!$D$3:$H$102,5,FALSE))</f>
        <v xml:space="preserve"> </v>
      </c>
      <c r="M89" s="155" t="str">
        <f>IF(ISNA(VLOOKUP($C89,女CD_R4績分!$D$3:$I$102,6,FALSE))," ",VLOOKUP($C89,女CD_R4績分!$D$3:$I$102,6,FALSE))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IF(ISNA(VLOOKUP($C90,女CD_R3績分!$D$3:$H$102,5,FALSE))," ",VLOOKUP($C90,女CD_R3績分!$D$3:$H$102,5,FALSE))</f>
        <v xml:space="preserve"> </v>
      </c>
      <c r="M90" s="155" t="str">
        <f>IF(ISNA(VLOOKUP($C90,女CD_R4績分!$D$3:$I$102,6,FALSE))," ",VLOOKUP($C90,女CD_R4績分!$D$3:$I$102,6,FALSE))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IF(ISNA(VLOOKUP($C91,女CD_R3績分!$D$3:$H$102,5,FALSE))," ",VLOOKUP($C91,女CD_R3績分!$D$3:$H$102,5,FALSE))</f>
        <v xml:space="preserve"> </v>
      </c>
      <c r="M91" s="155" t="str">
        <f>IF(ISNA(VLOOKUP($C91,女CD_R4績分!$D$3:$I$102,6,FALSE))," ",VLOOKUP($C91,女CD_R4績分!$D$3:$I$102,6,FALSE))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IF(ISNA(VLOOKUP($C92,女CD_R3績分!$D$3:$H$102,5,FALSE))," ",VLOOKUP($C92,女CD_R3績分!$D$3:$H$102,5,FALSE))</f>
        <v xml:space="preserve"> </v>
      </c>
      <c r="M92" s="155" t="str">
        <f>IF(ISNA(VLOOKUP($C92,女CD_R4績分!$D$3:$I$102,6,FALSE))," ",VLOOKUP($C92,女CD_R4績分!$D$3:$I$102,6,FALSE))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IF(ISNA(VLOOKUP($C93,女CD_R3績分!$D$3:$H$102,5,FALSE))," ",VLOOKUP($C93,女CD_R3績分!$D$3:$H$102,5,FALSE))</f>
        <v xml:space="preserve"> </v>
      </c>
      <c r="M93" s="155" t="str">
        <f>IF(ISNA(VLOOKUP($C93,女CD_R4績分!$D$3:$I$102,6,FALSE))," ",VLOOKUP($C93,女CD_R4績分!$D$3:$I$102,6,FALSE))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IF(ISNA(VLOOKUP($C94,女CD_R3績分!$D$3:$H$102,5,FALSE))," ",VLOOKUP($C94,女CD_R3績分!$D$3:$H$102,5,FALSE))</f>
        <v xml:space="preserve"> </v>
      </c>
      <c r="M94" s="155" t="str">
        <f>IF(ISNA(VLOOKUP($C94,女CD_R4績分!$D$3:$I$102,6,FALSE))," ",VLOOKUP($C94,女CD_R4績分!$D$3:$I$102,6,FALSE))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IF(ISNA(VLOOKUP($C95,女CD_R3績分!$D$3:$H$102,5,FALSE))," ",VLOOKUP($C95,女CD_R3績分!$D$3:$H$102,5,FALSE))</f>
        <v xml:space="preserve"> </v>
      </c>
      <c r="M95" s="155" t="str">
        <f>IF(ISNA(VLOOKUP($C95,女CD_R4績分!$D$3:$I$102,6,FALSE))," ",VLOOKUP($C95,女CD_R4績分!$D$3:$I$102,6,FALSE))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IF(ISNA(VLOOKUP($C96,女CD_R3績分!$D$3:$H$102,5,FALSE))," ",VLOOKUP($C96,女CD_R3績分!$D$3:$H$102,5,FALSE))</f>
        <v xml:space="preserve"> </v>
      </c>
      <c r="M96" s="155" t="str">
        <f>IF(ISNA(VLOOKUP($C96,女CD_R4績分!$D$3:$I$102,6,FALSE))," ",VLOOKUP($C96,女CD_R4績分!$D$3:$I$102,6,FALSE))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IF(ISNA(VLOOKUP($C97,女CD_R3績分!$D$3:$H$102,5,FALSE))," ",VLOOKUP($C97,女CD_R3績分!$D$3:$H$102,5,FALSE))</f>
        <v xml:space="preserve"> </v>
      </c>
      <c r="M97" s="155" t="str">
        <f>IF(ISNA(VLOOKUP($C97,女CD_R4績分!$D$3:$I$102,6,FALSE))," ",VLOOKUP($C97,女CD_R4績分!$D$3:$I$102,6,FALSE))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IF(ISNA(VLOOKUP($C98,女CD_R3績分!$D$3:$H$102,5,FALSE))," ",VLOOKUP($C98,女CD_R3績分!$D$3:$H$102,5,FALSE))</f>
        <v xml:space="preserve"> </v>
      </c>
      <c r="M98" s="155" t="str">
        <f>IF(ISNA(VLOOKUP($C98,女CD_R4績分!$D$3:$I$102,6,FALSE))," ",VLOOKUP($C98,女CD_R4績分!$D$3:$I$102,6,FALSE))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IF(ISNA(VLOOKUP($C99,女CD_R3績分!$D$3:$H$102,5,FALSE))," ",VLOOKUP($C99,女CD_R3績分!$D$3:$H$102,5,FALSE))</f>
        <v xml:space="preserve"> </v>
      </c>
      <c r="M99" s="155" t="str">
        <f>IF(ISNA(VLOOKUP($C99,女CD_R4績分!$D$3:$I$102,6,FALSE))," ",VLOOKUP($C99,女CD_R4績分!$D$3:$I$102,6,FALSE))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IF(ISNA(VLOOKUP($C100,女CD_R3績分!$D$3:$H$102,5,FALSE))," ",VLOOKUP($C100,女CD_R3績分!$D$3:$H$102,5,FALSE))</f>
        <v xml:space="preserve"> </v>
      </c>
      <c r="M100" s="155" t="str">
        <f>IF(ISNA(VLOOKUP($C100,女CD_R4績分!$D$3:$I$102,6,FALSE))," ",VLOOKUP($C100,女CD_R4績分!$D$3:$I$102,6,FALSE))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IF(ISNA(VLOOKUP($C101,女CD_R3績分!$D$3:$H$102,5,FALSE))," ",VLOOKUP($C101,女CD_R3績分!$D$3:$H$102,5,FALSE))</f>
        <v xml:space="preserve"> </v>
      </c>
      <c r="M101" s="155" t="str">
        <f>IF(ISNA(VLOOKUP($C101,女CD_R4績分!$D$3:$I$102,6,FALSE))," ",VLOOKUP($C101,女CD_R4績分!$D$3:$I$102,6,FALSE))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IF(ISNA(VLOOKUP($C102,女CD_R3績分!$D$3:$H$102,5,FALSE))," ",VLOOKUP($C102,女CD_R3績分!$D$3:$H$102,5,FALSE))</f>
        <v xml:space="preserve"> </v>
      </c>
      <c r="M102" s="155" t="str">
        <f>IF(ISNA(VLOOKUP($C102,女CD_R4績分!$D$3:$I$102,6,FALSE))," ",VLOOKUP($C102,女CD_R4績分!$D$3:$I$102,6,FALSE))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53" priority="6">
      <formula>AND(XEG2=0,XEH2&lt;&gt;"")</formula>
    </cfRule>
  </conditionalFormatting>
  <conditionalFormatting sqref="A2:A71">
    <cfRule type="expression" dxfId="52" priority="5">
      <formula>AND(XEG2=0,XEH2&lt;&gt;"")</formula>
    </cfRule>
  </conditionalFormatting>
  <conditionalFormatting sqref="D2:G71">
    <cfRule type="cellIs" dxfId="51" priority="3" operator="lessThan">
      <formula>#REF!</formula>
    </cfRule>
    <cfRule type="cellIs" dxfId="50" priority="4" operator="equal">
      <formula>#REF!</formula>
    </cfRule>
  </conditionalFormatting>
  <conditionalFormatting sqref="H2:H71">
    <cfRule type="cellIs" dxfId="49" priority="1" operator="lessThan">
      <formula>#REF!*COUNTIF(D2:G2,"&gt;0")</formula>
    </cfRule>
    <cfRule type="cellIs" dxfId="4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102"/>
  <sheetViews>
    <sheetView workbookViewId="0">
      <selection activeCell="Q6" sqref="Q6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>
        <v>1</v>
      </c>
      <c r="B2" s="151" t="s">
        <v>25</v>
      </c>
      <c r="C2" s="151" t="s">
        <v>380</v>
      </c>
      <c r="D2" s="151">
        <v>0</v>
      </c>
      <c r="E2" s="151">
        <v>0</v>
      </c>
      <c r="F2" s="151">
        <v>77</v>
      </c>
      <c r="G2" s="151">
        <v>81</v>
      </c>
      <c r="H2" s="151">
        <v>158</v>
      </c>
      <c r="I2" s="151"/>
      <c r="J2" s="157"/>
      <c r="K2" s="157"/>
      <c r="L2" s="157">
        <v>35.221135029354201</v>
      </c>
      <c r="M2" s="157">
        <v>26.767123287671239</v>
      </c>
      <c r="N2" s="157">
        <v>61.988258317025441</v>
      </c>
    </row>
    <row r="3" spans="1:14">
      <c r="A3" s="151">
        <v>2</v>
      </c>
      <c r="B3" s="151" t="s">
        <v>25</v>
      </c>
      <c r="C3" s="151" t="s">
        <v>26</v>
      </c>
      <c r="D3" s="151">
        <v>0</v>
      </c>
      <c r="E3" s="151">
        <v>0</v>
      </c>
      <c r="F3" s="151">
        <v>85</v>
      </c>
      <c r="G3" s="151">
        <v>83</v>
      </c>
      <c r="H3" s="151">
        <v>168</v>
      </c>
      <c r="I3" s="151"/>
      <c r="J3" s="157"/>
      <c r="K3" s="157"/>
      <c r="L3" s="157">
        <v>27.330724070450088</v>
      </c>
      <c r="M3" s="157">
        <v>24.794520547945211</v>
      </c>
      <c r="N3" s="157">
        <v>52.1252446183953</v>
      </c>
    </row>
    <row r="4" spans="1:14">
      <c r="A4" s="151">
        <v>3</v>
      </c>
      <c r="B4" s="151" t="s">
        <v>25</v>
      </c>
      <c r="C4" s="151" t="s">
        <v>381</v>
      </c>
      <c r="D4" s="151">
        <v>0</v>
      </c>
      <c r="E4" s="151">
        <v>0</v>
      </c>
      <c r="F4" s="151">
        <v>83</v>
      </c>
      <c r="G4" s="151">
        <v>89</v>
      </c>
      <c r="H4" s="151">
        <v>172</v>
      </c>
      <c r="I4" s="151"/>
      <c r="J4" s="157"/>
      <c r="K4" s="157"/>
      <c r="L4" s="157">
        <v>29.303326810176117</v>
      </c>
      <c r="M4" s="157">
        <v>18.876712328767127</v>
      </c>
      <c r="N4" s="157">
        <v>48.180039138943243</v>
      </c>
    </row>
    <row r="5" spans="1:14">
      <c r="A5" s="151">
        <v>4</v>
      </c>
      <c r="B5" s="151" t="s">
        <v>25</v>
      </c>
      <c r="C5" s="151" t="s">
        <v>382</v>
      </c>
      <c r="D5" s="151">
        <v>0</v>
      </c>
      <c r="E5" s="151">
        <v>0</v>
      </c>
      <c r="F5" s="151">
        <v>101</v>
      </c>
      <c r="G5" s="151">
        <v>95</v>
      </c>
      <c r="H5" s="151">
        <v>196</v>
      </c>
      <c r="I5" s="151"/>
      <c r="J5" s="157"/>
      <c r="K5" s="157"/>
      <c r="L5" s="157">
        <v>11.549902152641877</v>
      </c>
      <c r="M5" s="157">
        <v>12.958904109589042</v>
      </c>
      <c r="N5" s="157">
        <v>24.50880626223092</v>
      </c>
    </row>
    <row r="6" spans="1:14">
      <c r="A6" s="151">
        <v>5</v>
      </c>
      <c r="B6" s="151" t="s">
        <v>25</v>
      </c>
      <c r="C6" s="151" t="s">
        <v>384</v>
      </c>
      <c r="D6" s="151">
        <v>0</v>
      </c>
      <c r="E6" s="151">
        <v>0</v>
      </c>
      <c r="F6" s="151">
        <v>103</v>
      </c>
      <c r="G6" s="151">
        <v>94</v>
      </c>
      <c r="H6" s="151">
        <v>197</v>
      </c>
      <c r="I6" s="151"/>
      <c r="J6" s="157"/>
      <c r="K6" s="157"/>
      <c r="L6" s="157">
        <v>9.5772994129158349</v>
      </c>
      <c r="M6" s="157">
        <v>13.945205479452056</v>
      </c>
      <c r="N6" s="157">
        <v>23.522504892367891</v>
      </c>
    </row>
    <row r="7" spans="1:14">
      <c r="A7" s="151">
        <v>6</v>
      </c>
      <c r="B7" s="151" t="s">
        <v>25</v>
      </c>
      <c r="C7" s="151" t="s">
        <v>386</v>
      </c>
      <c r="D7" s="151">
        <v>0</v>
      </c>
      <c r="E7" s="151">
        <v>0</v>
      </c>
      <c r="F7" s="151">
        <v>105</v>
      </c>
      <c r="G7" s="151">
        <v>98</v>
      </c>
      <c r="H7" s="151">
        <v>203</v>
      </c>
      <c r="I7" s="151"/>
      <c r="J7" s="157"/>
      <c r="K7" s="157"/>
      <c r="L7" s="157">
        <v>7.6046966731898209</v>
      </c>
      <c r="M7" s="157">
        <v>10</v>
      </c>
      <c r="N7" s="157">
        <v>17.604696673189821</v>
      </c>
    </row>
    <row r="8" spans="1:14">
      <c r="A8" s="151">
        <v>7</v>
      </c>
      <c r="B8" s="151" t="s">
        <v>25</v>
      </c>
      <c r="C8" s="151" t="s">
        <v>383</v>
      </c>
      <c r="D8" s="151">
        <v>0</v>
      </c>
      <c r="E8" s="151">
        <v>0</v>
      </c>
      <c r="F8" s="186">
        <v>102</v>
      </c>
      <c r="G8" s="186">
        <v>102</v>
      </c>
      <c r="H8" s="151">
        <v>204</v>
      </c>
      <c r="I8" s="151"/>
      <c r="J8" s="157"/>
      <c r="K8" s="157"/>
      <c r="L8" s="157">
        <v>10.563600782778863</v>
      </c>
      <c r="M8" s="157">
        <v>6.0547945205479579</v>
      </c>
      <c r="N8" s="157">
        <v>16.618395303326821</v>
      </c>
    </row>
    <row r="9" spans="1:14">
      <c r="A9" s="151">
        <v>8</v>
      </c>
      <c r="B9" s="151" t="s">
        <v>25</v>
      </c>
      <c r="C9" s="151" t="s">
        <v>188</v>
      </c>
      <c r="D9" s="151">
        <v>0</v>
      </c>
      <c r="E9" s="151">
        <v>0</v>
      </c>
      <c r="F9" s="186">
        <v>106</v>
      </c>
      <c r="G9" s="151">
        <v>99</v>
      </c>
      <c r="H9" s="151">
        <v>205</v>
      </c>
      <c r="I9" s="151"/>
      <c r="J9" s="157"/>
      <c r="K9" s="157"/>
      <c r="L9" s="157">
        <v>6.6183953033268068</v>
      </c>
      <c r="M9" s="157">
        <v>9.0136986301369859</v>
      </c>
      <c r="N9" s="157">
        <v>15.632093933463793</v>
      </c>
    </row>
    <row r="10" spans="1:14">
      <c r="A10" s="151">
        <v>9</v>
      </c>
      <c r="B10" s="151" t="s">
        <v>25</v>
      </c>
      <c r="C10" s="151" t="s">
        <v>385</v>
      </c>
      <c r="D10" s="151">
        <v>0</v>
      </c>
      <c r="E10" s="151">
        <v>0</v>
      </c>
      <c r="F10" s="186">
        <v>104</v>
      </c>
      <c r="G10" s="186">
        <v>103</v>
      </c>
      <c r="H10" s="151">
        <v>207</v>
      </c>
      <c r="I10" s="151"/>
      <c r="J10" s="157"/>
      <c r="K10" s="157"/>
      <c r="L10" s="157">
        <v>8.590998043052835</v>
      </c>
      <c r="M10" s="157">
        <v>5.0684931506849296</v>
      </c>
      <c r="N10" s="157">
        <v>13.659491193737765</v>
      </c>
    </row>
    <row r="11" spans="1:14">
      <c r="A11" s="151">
        <v>10</v>
      </c>
      <c r="B11" s="151" t="s">
        <v>25</v>
      </c>
      <c r="C11" s="151" t="s">
        <v>387</v>
      </c>
      <c r="D11" s="151">
        <v>0</v>
      </c>
      <c r="E11" s="151">
        <v>0</v>
      </c>
      <c r="F11" s="186">
        <v>109</v>
      </c>
      <c r="G11" s="186">
        <v>104</v>
      </c>
      <c r="H11" s="151">
        <v>213</v>
      </c>
      <c r="I11" s="151"/>
      <c r="J11" s="157"/>
      <c r="K11" s="157"/>
      <c r="L11" s="157">
        <v>3.6594911937377645</v>
      </c>
      <c r="M11" s="157">
        <v>4.0821917808219297</v>
      </c>
      <c r="N11" s="157">
        <v>7.7416829745596942</v>
      </c>
    </row>
    <row r="12" spans="1:14">
      <c r="A12" s="151">
        <v>11</v>
      </c>
      <c r="B12" s="151" t="s">
        <v>25</v>
      </c>
      <c r="C12" s="151" t="s">
        <v>388</v>
      </c>
      <c r="D12" s="151">
        <v>0</v>
      </c>
      <c r="E12" s="151">
        <v>0</v>
      </c>
      <c r="F12" s="186">
        <v>111</v>
      </c>
      <c r="G12" s="186">
        <v>104</v>
      </c>
      <c r="H12" s="151">
        <v>215</v>
      </c>
      <c r="I12" s="151"/>
      <c r="J12" s="157"/>
      <c r="K12" s="157"/>
      <c r="L12" s="157">
        <v>1.6868884540117364</v>
      </c>
      <c r="M12" s="157">
        <v>4.0821917808219297</v>
      </c>
      <c r="N12" s="157">
        <v>5.7690802348336661</v>
      </c>
    </row>
    <row r="13" spans="1:14">
      <c r="A13" s="151">
        <v>12</v>
      </c>
      <c r="B13" s="151" t="s">
        <v>25</v>
      </c>
      <c r="C13" s="151" t="s">
        <v>390</v>
      </c>
      <c r="D13" s="151">
        <v>0</v>
      </c>
      <c r="E13" s="151">
        <v>0</v>
      </c>
      <c r="F13" s="186">
        <v>115</v>
      </c>
      <c r="G13" s="186">
        <v>107</v>
      </c>
      <c r="H13" s="151">
        <v>222</v>
      </c>
      <c r="I13" s="151"/>
      <c r="J13" s="157"/>
      <c r="K13" s="157"/>
      <c r="L13" s="157">
        <v>0</v>
      </c>
      <c r="M13" s="157">
        <v>1.1232876712328732</v>
      </c>
      <c r="N13" s="157">
        <v>1.1232876712328732</v>
      </c>
    </row>
    <row r="14" spans="1:14">
      <c r="A14" s="151">
        <v>13</v>
      </c>
      <c r="B14" s="151" t="s">
        <v>25</v>
      </c>
      <c r="C14" s="151" t="s">
        <v>389</v>
      </c>
      <c r="D14" s="151">
        <v>0</v>
      </c>
      <c r="E14" s="151">
        <v>0</v>
      </c>
      <c r="F14" s="186">
        <v>113</v>
      </c>
      <c r="G14" s="186">
        <v>110</v>
      </c>
      <c r="H14" s="151">
        <v>223</v>
      </c>
      <c r="I14" s="151"/>
      <c r="J14" s="157"/>
      <c r="K14" s="157"/>
      <c r="L14" s="157">
        <v>0</v>
      </c>
      <c r="M14" s="157">
        <v>0</v>
      </c>
      <c r="N14" s="157">
        <v>0</v>
      </c>
    </row>
    <row r="15" spans="1:14">
      <c r="A15" s="151">
        <v>14</v>
      </c>
      <c r="B15" s="151" t="s">
        <v>25</v>
      </c>
      <c r="C15" s="151" t="s">
        <v>391</v>
      </c>
      <c r="D15" s="151">
        <v>0</v>
      </c>
      <c r="E15" s="151">
        <v>0</v>
      </c>
      <c r="F15" s="186">
        <v>122</v>
      </c>
      <c r="G15" s="186">
        <v>103</v>
      </c>
      <c r="H15" s="151">
        <v>225</v>
      </c>
      <c r="I15" s="151"/>
      <c r="J15" s="157"/>
      <c r="K15" s="157"/>
      <c r="L15" s="157">
        <v>0</v>
      </c>
      <c r="M15" s="157">
        <v>5.0684931506849296</v>
      </c>
      <c r="N15" s="157">
        <v>5.0684931506849296</v>
      </c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47" priority="6">
      <formula>AND(XEG2=0,XEH2&lt;&gt;"")</formula>
    </cfRule>
  </conditionalFormatting>
  <conditionalFormatting sqref="A2:N102">
    <cfRule type="expression" dxfId="46" priority="5">
      <formula>AND(XEG2=0,XEH2&lt;&gt;"")</formula>
    </cfRule>
  </conditionalFormatting>
  <conditionalFormatting sqref="D2:G102">
    <cfRule type="cellIs" dxfId="45" priority="3" operator="lessThan">
      <formula>#REF!</formula>
    </cfRule>
    <cfRule type="cellIs" dxfId="44" priority="4" operator="equal">
      <formula>#REF!</formula>
    </cfRule>
  </conditionalFormatting>
  <conditionalFormatting sqref="H2:H102">
    <cfRule type="cellIs" dxfId="43" priority="1" operator="lessThan">
      <formula>#REF!*COUNTIF(D2:G2,"&gt;0")</formula>
    </cfRule>
    <cfRule type="cellIs" dxfId="4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37" t="s">
        <v>39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</row>
    <row r="2" spans="1:31" ht="17.25" thickBot="1">
      <c r="A2" s="238" t="s">
        <v>40</v>
      </c>
      <c r="B2" s="238"/>
      <c r="C2" s="238"/>
      <c r="D2" s="238"/>
      <c r="E2" s="238"/>
      <c r="F2" s="238"/>
      <c r="G2" s="238"/>
      <c r="H2" s="48"/>
      <c r="I2" s="48"/>
      <c r="J2" s="239">
        <v>3</v>
      </c>
      <c r="K2" s="239"/>
      <c r="L2" s="239"/>
      <c r="M2" s="239"/>
      <c r="N2" s="239"/>
      <c r="O2" s="239"/>
      <c r="P2" s="239"/>
      <c r="Q2" s="239"/>
      <c r="R2" s="239"/>
      <c r="S2" s="49"/>
      <c r="T2" s="50"/>
      <c r="U2" s="50"/>
      <c r="V2" s="50"/>
      <c r="W2" s="50"/>
      <c r="X2" s="50"/>
      <c r="Y2" s="50"/>
      <c r="Z2" s="240">
        <f>'R3成績'!Z2:AE2</f>
        <v>42824</v>
      </c>
      <c r="AA2" s="240"/>
      <c r="AB2" s="240"/>
      <c r="AC2" s="240"/>
      <c r="AD2" s="240"/>
      <c r="AE2" s="240"/>
    </row>
    <row r="3" spans="1:31" ht="17.25" thickTop="1">
      <c r="A3" s="241" t="s">
        <v>27</v>
      </c>
      <c r="B3" s="243" t="s">
        <v>28</v>
      </c>
      <c r="C3" s="243" t="s">
        <v>0</v>
      </c>
      <c r="D3" s="231" t="s">
        <v>29</v>
      </c>
      <c r="E3" s="231" t="s">
        <v>30</v>
      </c>
      <c r="F3" s="231" t="s">
        <v>1</v>
      </c>
      <c r="G3" s="231" t="s">
        <v>2</v>
      </c>
      <c r="H3" s="233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35" t="s">
        <v>32</v>
      </c>
    </row>
    <row r="4" spans="1:31" ht="17.25" thickBot="1">
      <c r="A4" s="242"/>
      <c r="B4" s="244"/>
      <c r="C4" s="244"/>
      <c r="D4" s="232"/>
      <c r="E4" s="232"/>
      <c r="F4" s="232"/>
      <c r="G4" s="232"/>
      <c r="H4" s="234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36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41" priority="25">
      <formula>$J5&lt;0</formula>
    </cfRule>
    <cfRule type="expression" dxfId="40" priority="26">
      <formula>$J5=0</formula>
    </cfRule>
  </conditionalFormatting>
  <conditionalFormatting sqref="J5:AA25">
    <cfRule type="cellIs" dxfId="39" priority="21" operator="equal">
      <formula>J$4-2</formula>
    </cfRule>
    <cfRule type="cellIs" dxfId="38" priority="22" operator="equal">
      <formula>J$4-2</formula>
    </cfRule>
    <cfRule type="cellIs" dxfId="37" priority="23" operator="equal">
      <formula>J$4-1</formula>
    </cfRule>
    <cfRule type="cellIs" dxfId="36" priority="24" operator="equal">
      <formula>J$4</formula>
    </cfRule>
  </conditionalFormatting>
  <conditionalFormatting sqref="AB5:AD25">
    <cfRule type="cellIs" dxfId="35" priority="19" operator="lessThan">
      <formula>AB$4</formula>
    </cfRule>
    <cfRule type="cellIs" dxfId="34" priority="20" operator="equal">
      <formula>AB$4</formula>
    </cfRule>
  </conditionalFormatting>
  <conditionalFormatting sqref="H5:H44">
    <cfRule type="expression" dxfId="33" priority="11">
      <formula>$J5&lt;0</formula>
    </cfRule>
    <cfRule type="expression" dxfId="32" priority="12">
      <formula>$J5=0</formula>
    </cfRule>
  </conditionalFormatting>
  <conditionalFormatting sqref="J5:AA44">
    <cfRule type="cellIs" dxfId="31" priority="7" operator="equal">
      <formula>J$4-2</formula>
    </cfRule>
    <cfRule type="cellIs" dxfId="30" priority="8" operator="equal">
      <formula>J$4-2</formula>
    </cfRule>
    <cfRule type="cellIs" dxfId="29" priority="9" operator="equal">
      <formula>J$4-1</formula>
    </cfRule>
    <cfRule type="cellIs" dxfId="28" priority="10" operator="equal">
      <formula>J$4</formula>
    </cfRule>
  </conditionalFormatting>
  <conditionalFormatting sqref="AB5:AD44">
    <cfRule type="cellIs" dxfId="27" priority="5" operator="lessThan">
      <formula>AB$4</formula>
    </cfRule>
    <cfRule type="cellIs" dxfId="26" priority="6" operator="equal">
      <formula>AB$4</formula>
    </cfRule>
  </conditionalFormatting>
  <conditionalFormatting sqref="D5:G44">
    <cfRule type="cellIs" dxfId="25" priority="2" operator="equal">
      <formula>$AD$4</formula>
    </cfRule>
    <cfRule type="cellIs" dxfId="24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37" t="str">
        <f>世大運R1!A1</f>
        <v>2017年世大運第二次選拔賽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</row>
    <row r="2" spans="1:31" ht="17.25" thickBot="1">
      <c r="A2" s="238" t="str">
        <f>世大運R1!A2</f>
        <v>地點：揚昇高爾夫球場</v>
      </c>
      <c r="B2" s="238"/>
      <c r="C2" s="238"/>
      <c r="D2" s="238"/>
      <c r="E2" s="238"/>
      <c r="F2" s="238"/>
      <c r="G2" s="238"/>
      <c r="H2" s="48"/>
      <c r="I2" s="48"/>
      <c r="J2" s="239">
        <v>2</v>
      </c>
      <c r="K2" s="239"/>
      <c r="L2" s="239"/>
      <c r="M2" s="239"/>
      <c r="N2" s="239"/>
      <c r="O2" s="239"/>
      <c r="P2" s="239"/>
      <c r="Q2" s="239"/>
      <c r="R2" s="239"/>
      <c r="S2" s="49"/>
      <c r="T2" s="50"/>
      <c r="U2" s="50"/>
      <c r="V2" s="50"/>
      <c r="W2" s="50"/>
      <c r="X2" s="50"/>
      <c r="Y2" s="50"/>
      <c r="Z2" s="240">
        <f>'R2成績'!Z2:AE2</f>
        <v>42824</v>
      </c>
      <c r="AA2" s="240"/>
      <c r="AB2" s="240"/>
      <c r="AC2" s="240"/>
      <c r="AD2" s="240"/>
      <c r="AE2" s="240"/>
    </row>
    <row r="3" spans="1:31" ht="17.25" thickTop="1">
      <c r="A3" s="241" t="s">
        <v>27</v>
      </c>
      <c r="B3" s="243" t="s">
        <v>28</v>
      </c>
      <c r="C3" s="243" t="s">
        <v>0</v>
      </c>
      <c r="D3" s="231" t="s">
        <v>29</v>
      </c>
      <c r="E3" s="231" t="s">
        <v>30</v>
      </c>
      <c r="F3" s="231" t="s">
        <v>1</v>
      </c>
      <c r="G3" s="231" t="s">
        <v>2</v>
      </c>
      <c r="H3" s="233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35" t="s">
        <v>32</v>
      </c>
    </row>
    <row r="4" spans="1:31" ht="17.25" thickBot="1">
      <c r="A4" s="242"/>
      <c r="B4" s="244"/>
      <c r="C4" s="244"/>
      <c r="D4" s="232"/>
      <c r="E4" s="232"/>
      <c r="F4" s="232"/>
      <c r="G4" s="232"/>
      <c r="H4" s="234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36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23" priority="15">
      <formula>$I5&lt;0</formula>
    </cfRule>
    <cfRule type="expression" dxfId="22" priority="16">
      <formula>$I5=0</formula>
    </cfRule>
  </conditionalFormatting>
  <conditionalFormatting sqref="J5:AA44">
    <cfRule type="cellIs" dxfId="21" priority="11" operator="equal">
      <formula>J$4-2</formula>
    </cfRule>
    <cfRule type="cellIs" dxfId="20" priority="12" operator="equal">
      <formula>J$4-2</formula>
    </cfRule>
    <cfRule type="cellIs" dxfId="19" priority="13" operator="equal">
      <formula>J$4-1</formula>
    </cfRule>
    <cfRule type="cellIs" dxfId="18" priority="14" operator="equal">
      <formula>J$4</formula>
    </cfRule>
  </conditionalFormatting>
  <conditionalFormatting sqref="AB5:AB44 AC5:AD56">
    <cfRule type="cellIs" dxfId="17" priority="9" operator="lessThan">
      <formula>AB$4</formula>
    </cfRule>
    <cfRule type="cellIs" dxfId="16" priority="10" operator="equal">
      <formula>AB$4</formula>
    </cfRule>
  </conditionalFormatting>
  <conditionalFormatting sqref="D5:G44">
    <cfRule type="cellIs" dxfId="15" priority="2" operator="equal">
      <formula>$AD$4</formula>
    </cfRule>
    <cfRule type="cellIs" dxfId="14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37" t="str">
        <f>世大運R1!A1</f>
        <v>2017年世大運第二次選拔賽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</row>
    <row r="2" spans="1:31" ht="17.25" thickBot="1">
      <c r="A2" s="238" t="str">
        <f>世大運R1!A2</f>
        <v>地點：揚昇高爾夫球場</v>
      </c>
      <c r="B2" s="238"/>
      <c r="C2" s="238"/>
      <c r="D2" s="238"/>
      <c r="E2" s="238"/>
      <c r="F2" s="238"/>
      <c r="G2" s="238"/>
      <c r="H2" s="48"/>
      <c r="I2" s="48"/>
      <c r="J2" s="239">
        <v>3</v>
      </c>
      <c r="K2" s="239"/>
      <c r="L2" s="239"/>
      <c r="M2" s="239"/>
      <c r="N2" s="239"/>
      <c r="O2" s="239"/>
      <c r="P2" s="239"/>
      <c r="Q2" s="239"/>
      <c r="R2" s="239"/>
      <c r="S2" s="49"/>
      <c r="T2" s="50"/>
      <c r="U2" s="50"/>
      <c r="V2" s="50"/>
      <c r="W2" s="50"/>
      <c r="X2" s="50"/>
      <c r="Y2" s="50"/>
      <c r="Z2" s="240">
        <f>'R3成績'!Z2:AE2</f>
        <v>42824</v>
      </c>
      <c r="AA2" s="240"/>
      <c r="AB2" s="240"/>
      <c r="AC2" s="240"/>
      <c r="AD2" s="240"/>
      <c r="AE2" s="240"/>
    </row>
    <row r="3" spans="1:31" ht="17.25" thickTop="1">
      <c r="A3" s="241" t="s">
        <v>27</v>
      </c>
      <c r="B3" s="243" t="s">
        <v>28</v>
      </c>
      <c r="C3" s="243" t="s">
        <v>0</v>
      </c>
      <c r="D3" s="231" t="s">
        <v>29</v>
      </c>
      <c r="E3" s="231" t="s">
        <v>30</v>
      </c>
      <c r="F3" s="231" t="s">
        <v>1</v>
      </c>
      <c r="G3" s="231" t="s">
        <v>2</v>
      </c>
      <c r="H3" s="233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35" t="s">
        <v>32</v>
      </c>
    </row>
    <row r="4" spans="1:31" ht="17.25" thickBot="1">
      <c r="A4" s="248"/>
      <c r="B4" s="249"/>
      <c r="C4" s="249"/>
      <c r="D4" s="245"/>
      <c r="E4" s="245"/>
      <c r="F4" s="245"/>
      <c r="G4" s="245"/>
      <c r="H4" s="246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47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13" priority="13">
      <formula>$I5&lt;0</formula>
    </cfRule>
    <cfRule type="expression" dxfId="12" priority="14">
      <formula>$I5=0</formula>
    </cfRule>
  </conditionalFormatting>
  <conditionalFormatting sqref="J5:AA25">
    <cfRule type="cellIs" dxfId="11" priority="9" operator="equal">
      <formula>J$4-2</formula>
    </cfRule>
    <cfRule type="cellIs" dxfId="10" priority="10" operator="equal">
      <formula>J$4-2</formula>
    </cfRule>
    <cfRule type="cellIs" dxfId="9" priority="11" operator="equal">
      <formula>J$4-1</formula>
    </cfRule>
    <cfRule type="cellIs" dxfId="8" priority="12" operator="equal">
      <formula>J$4</formula>
    </cfRule>
  </conditionalFormatting>
  <conditionalFormatting sqref="AB5:AB25">
    <cfRule type="cellIs" dxfId="7" priority="7" operator="lessThan">
      <formula>AB$4</formula>
    </cfRule>
    <cfRule type="cellIs" dxfId="6" priority="8" operator="equal">
      <formula>AB$4</formula>
    </cfRule>
  </conditionalFormatting>
  <conditionalFormatting sqref="AC5:AC25">
    <cfRule type="cellIs" dxfId="5" priority="5" operator="lessThan">
      <formula>AC$4</formula>
    </cfRule>
    <cfRule type="cellIs" dxfId="4" priority="6" operator="equal">
      <formula>AC$4</formula>
    </cfRule>
  </conditionalFormatting>
  <conditionalFormatting sqref="AD5:AD25">
    <cfRule type="cellIs" dxfId="3" priority="3" operator="lessThan">
      <formula>AD$4</formula>
    </cfRule>
    <cfRule type="cellIs" dxfId="2" priority="4" operator="equal">
      <formula>AD$4</formula>
    </cfRule>
  </conditionalFormatting>
  <conditionalFormatting sqref="D5:G25">
    <cfRule type="cellIs" dxfId="1" priority="1" operator="lessThan">
      <formula>$AD$4</formula>
    </cfRule>
    <cfRule type="cellIs" dxfId="0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1"/>
  <sheetViews>
    <sheetView workbookViewId="0">
      <pane ySplit="1" topLeftCell="A2" activePane="bottomLeft" state="frozen"/>
      <selection pane="bottomLeft" activeCell="E2" sqref="E2"/>
    </sheetView>
  </sheetViews>
  <sheetFormatPr defaultRowHeight="16.5"/>
  <cols>
    <col min="1" max="1" width="6" style="164" bestFit="1" customWidth="1"/>
    <col min="2" max="2" width="7.5" style="164" bestFit="1" customWidth="1"/>
    <col min="3" max="3" width="12.5" style="164" customWidth="1"/>
    <col min="4" max="4" width="5.375" style="164" customWidth="1"/>
    <col min="5" max="16384" width="9" style="164"/>
  </cols>
  <sheetData>
    <row r="1" spans="1:8" ht="17.25" thickBot="1">
      <c r="A1" s="160" t="s">
        <v>7</v>
      </c>
      <c r="B1" s="161" t="s">
        <v>8</v>
      </c>
      <c r="C1" s="161" t="s">
        <v>0</v>
      </c>
      <c r="D1" s="162" t="s">
        <v>282</v>
      </c>
      <c r="E1" s="163" t="s">
        <v>283</v>
      </c>
      <c r="H1" s="164" t="s">
        <v>331</v>
      </c>
    </row>
    <row r="2" spans="1:8" ht="17.25" thickTop="1">
      <c r="A2" s="151"/>
      <c r="B2" s="27" t="s">
        <v>65</v>
      </c>
      <c r="C2" s="47" t="s">
        <v>75</v>
      </c>
      <c r="D2" s="9">
        <v>68</v>
      </c>
      <c r="E2" s="164">
        <f>D2/73*72</f>
        <v>67.06849315068493</v>
      </c>
    </row>
    <row r="3" spans="1:8">
      <c r="A3" s="148"/>
      <c r="B3" s="29" t="s">
        <v>41</v>
      </c>
      <c r="C3" s="12" t="s">
        <v>49</v>
      </c>
      <c r="D3" s="13">
        <v>70</v>
      </c>
      <c r="E3" s="164">
        <f t="shared" ref="E3:E66" si="0">D3/73*72</f>
        <v>69.041095890410958</v>
      </c>
    </row>
    <row r="4" spans="1:8">
      <c r="A4" s="151"/>
      <c r="B4" s="29" t="s">
        <v>41</v>
      </c>
      <c r="C4" s="12" t="s">
        <v>54</v>
      </c>
      <c r="D4" s="13">
        <v>71</v>
      </c>
      <c r="E4" s="164">
        <f t="shared" si="0"/>
        <v>70.027397260273972</v>
      </c>
    </row>
    <row r="5" spans="1:8">
      <c r="A5" s="151"/>
      <c r="B5" s="29" t="s">
        <v>41</v>
      </c>
      <c r="C5" s="12" t="s">
        <v>59</v>
      </c>
      <c r="D5" s="13">
        <v>71</v>
      </c>
      <c r="E5" s="164">
        <f t="shared" si="0"/>
        <v>70.027397260273972</v>
      </c>
    </row>
    <row r="6" spans="1:8">
      <c r="A6" s="148"/>
      <c r="B6" s="29" t="s">
        <v>41</v>
      </c>
      <c r="C6" s="12" t="s">
        <v>44</v>
      </c>
      <c r="D6" s="13">
        <v>72</v>
      </c>
      <c r="E6" s="164">
        <f t="shared" si="0"/>
        <v>71.013698630136986</v>
      </c>
    </row>
    <row r="7" spans="1:8">
      <c r="A7" s="151"/>
      <c r="B7" s="29" t="s">
        <v>65</v>
      </c>
      <c r="C7" s="12" t="s">
        <v>82</v>
      </c>
      <c r="D7" s="13">
        <v>72</v>
      </c>
      <c r="E7" s="164">
        <f t="shared" si="0"/>
        <v>71.013698630136986</v>
      </c>
    </row>
    <row r="8" spans="1:8">
      <c r="A8" s="151"/>
      <c r="B8" s="29" t="s">
        <v>65</v>
      </c>
      <c r="C8" s="12" t="s">
        <v>90</v>
      </c>
      <c r="D8" s="13">
        <v>73</v>
      </c>
      <c r="E8" s="164">
        <f t="shared" si="0"/>
        <v>72</v>
      </c>
    </row>
    <row r="9" spans="1:8">
      <c r="A9" s="151"/>
      <c r="B9" s="29" t="s">
        <v>65</v>
      </c>
      <c r="C9" s="12" t="s">
        <v>69</v>
      </c>
      <c r="D9" s="13">
        <v>73</v>
      </c>
      <c r="E9" s="164">
        <f t="shared" si="0"/>
        <v>72</v>
      </c>
    </row>
    <row r="10" spans="1:8">
      <c r="A10" s="151"/>
      <c r="B10" s="29" t="s">
        <v>65</v>
      </c>
      <c r="C10" s="12" t="s">
        <v>66</v>
      </c>
      <c r="D10" s="13">
        <v>73</v>
      </c>
      <c r="E10" s="164">
        <f t="shared" si="0"/>
        <v>72</v>
      </c>
    </row>
    <row r="11" spans="1:8">
      <c r="A11" s="151"/>
      <c r="B11" s="29" t="s">
        <v>65</v>
      </c>
      <c r="C11" s="12" t="s">
        <v>73</v>
      </c>
      <c r="D11" s="13">
        <v>73</v>
      </c>
      <c r="E11" s="164">
        <f t="shared" si="0"/>
        <v>72</v>
      </c>
    </row>
    <row r="12" spans="1:8">
      <c r="A12" s="151"/>
      <c r="B12" s="29" t="s">
        <v>41</v>
      </c>
      <c r="C12" s="12" t="s">
        <v>46</v>
      </c>
      <c r="D12" s="13">
        <v>74</v>
      </c>
      <c r="E12" s="164">
        <f t="shared" si="0"/>
        <v>72.986301369863014</v>
      </c>
    </row>
    <row r="13" spans="1:8">
      <c r="A13" s="151"/>
      <c r="B13" s="29" t="s">
        <v>65</v>
      </c>
      <c r="C13" s="12" t="s">
        <v>83</v>
      </c>
      <c r="D13" s="13">
        <v>75</v>
      </c>
      <c r="E13" s="164">
        <f t="shared" si="0"/>
        <v>73.972602739726028</v>
      </c>
    </row>
    <row r="14" spans="1:8">
      <c r="A14" s="151"/>
      <c r="B14" s="29" t="s">
        <v>65</v>
      </c>
      <c r="C14" s="12" t="s">
        <v>71</v>
      </c>
      <c r="D14" s="13">
        <v>75</v>
      </c>
      <c r="E14" s="164">
        <f t="shared" si="0"/>
        <v>73.972602739726028</v>
      </c>
    </row>
    <row r="15" spans="1:8">
      <c r="A15" s="151"/>
      <c r="B15" s="29" t="s">
        <v>41</v>
      </c>
      <c r="C15" s="12" t="s">
        <v>56</v>
      </c>
      <c r="D15" s="13">
        <v>76</v>
      </c>
      <c r="E15" s="164">
        <f t="shared" si="0"/>
        <v>74.958904109589042</v>
      </c>
    </row>
    <row r="16" spans="1:8">
      <c r="A16" s="151"/>
      <c r="B16" s="29" t="s">
        <v>41</v>
      </c>
      <c r="C16" s="12" t="s">
        <v>48</v>
      </c>
      <c r="D16" s="13">
        <v>76</v>
      </c>
      <c r="E16" s="164">
        <f t="shared" si="0"/>
        <v>74.958904109589042</v>
      </c>
    </row>
    <row r="17" spans="1:5">
      <c r="A17" s="151"/>
      <c r="B17" s="29" t="s">
        <v>41</v>
      </c>
      <c r="C17" s="12" t="s">
        <v>197</v>
      </c>
      <c r="D17" s="13">
        <v>76</v>
      </c>
      <c r="E17" s="164">
        <f t="shared" si="0"/>
        <v>74.958904109589042</v>
      </c>
    </row>
    <row r="18" spans="1:5">
      <c r="A18" s="151"/>
      <c r="B18" s="29" t="s">
        <v>65</v>
      </c>
      <c r="C18" s="12" t="s">
        <v>226</v>
      </c>
      <c r="D18" s="13">
        <v>76</v>
      </c>
      <c r="E18" s="164">
        <f t="shared" si="0"/>
        <v>74.958904109589042</v>
      </c>
    </row>
    <row r="19" spans="1:5">
      <c r="A19" s="151"/>
      <c r="B19" s="29" t="s">
        <v>88</v>
      </c>
      <c r="C19" s="12" t="s">
        <v>103</v>
      </c>
      <c r="D19" s="13">
        <v>76</v>
      </c>
      <c r="E19" s="164">
        <f t="shared" si="0"/>
        <v>74.958904109589042</v>
      </c>
    </row>
    <row r="20" spans="1:5">
      <c r="A20" s="151"/>
      <c r="B20" s="29" t="s">
        <v>41</v>
      </c>
      <c r="C20" s="12" t="s">
        <v>43</v>
      </c>
      <c r="D20" s="13">
        <v>77</v>
      </c>
      <c r="E20" s="164">
        <f t="shared" si="0"/>
        <v>75.945205479452056</v>
      </c>
    </row>
    <row r="21" spans="1:5">
      <c r="A21" s="151"/>
      <c r="B21" s="29" t="s">
        <v>41</v>
      </c>
      <c r="C21" s="12" t="s">
        <v>198</v>
      </c>
      <c r="D21" s="13">
        <v>77</v>
      </c>
      <c r="E21" s="164">
        <f t="shared" si="0"/>
        <v>75.945205479452056</v>
      </c>
    </row>
    <row r="22" spans="1:5">
      <c r="A22" s="151"/>
      <c r="B22" s="29" t="s">
        <v>41</v>
      </c>
      <c r="C22" s="12" t="s">
        <v>345</v>
      </c>
      <c r="D22" s="13">
        <v>77</v>
      </c>
      <c r="E22" s="164">
        <f t="shared" si="0"/>
        <v>75.945205479452056</v>
      </c>
    </row>
    <row r="23" spans="1:5">
      <c r="A23" s="151"/>
      <c r="B23" s="29" t="s">
        <v>41</v>
      </c>
      <c r="C23" s="12" t="s">
        <v>42</v>
      </c>
      <c r="D23" s="13">
        <v>77</v>
      </c>
      <c r="E23" s="164">
        <f t="shared" si="0"/>
        <v>75.945205479452056</v>
      </c>
    </row>
    <row r="24" spans="1:5">
      <c r="A24" s="151"/>
      <c r="B24" s="29" t="s">
        <v>65</v>
      </c>
      <c r="C24" s="12" t="s">
        <v>67</v>
      </c>
      <c r="D24" s="13">
        <v>77</v>
      </c>
      <c r="E24" s="164">
        <f t="shared" si="0"/>
        <v>75.945205479452056</v>
      </c>
    </row>
    <row r="25" spans="1:5">
      <c r="A25" s="151"/>
      <c r="B25" s="29" t="s">
        <v>65</v>
      </c>
      <c r="C25" s="12" t="s">
        <v>214</v>
      </c>
      <c r="D25" s="13">
        <v>77</v>
      </c>
      <c r="E25" s="164">
        <f t="shared" si="0"/>
        <v>75.945205479452056</v>
      </c>
    </row>
    <row r="26" spans="1:5">
      <c r="A26" s="151"/>
      <c r="B26" s="29" t="s">
        <v>65</v>
      </c>
      <c r="C26" s="12" t="s">
        <v>78</v>
      </c>
      <c r="D26" s="13">
        <v>77</v>
      </c>
      <c r="E26" s="164">
        <f t="shared" si="0"/>
        <v>75.945205479452056</v>
      </c>
    </row>
    <row r="27" spans="1:5">
      <c r="A27" s="151"/>
      <c r="B27" s="29" t="s">
        <v>65</v>
      </c>
      <c r="C27" s="12" t="s">
        <v>348</v>
      </c>
      <c r="D27" s="13">
        <v>77</v>
      </c>
      <c r="E27" s="164">
        <f t="shared" si="0"/>
        <v>75.945205479452056</v>
      </c>
    </row>
    <row r="28" spans="1:5">
      <c r="A28" s="151"/>
      <c r="B28" s="29" t="s">
        <v>88</v>
      </c>
      <c r="C28" s="12" t="s">
        <v>95</v>
      </c>
      <c r="D28" s="13">
        <v>77</v>
      </c>
      <c r="E28" s="164">
        <f t="shared" si="0"/>
        <v>75.945205479452056</v>
      </c>
    </row>
    <row r="29" spans="1:5">
      <c r="A29" s="151"/>
      <c r="B29" s="29" t="s">
        <v>88</v>
      </c>
      <c r="C29" s="12" t="s">
        <v>96</v>
      </c>
      <c r="D29" s="13">
        <v>77</v>
      </c>
      <c r="E29" s="164">
        <f t="shared" si="0"/>
        <v>75.945205479452056</v>
      </c>
    </row>
    <row r="30" spans="1:5">
      <c r="A30" s="151"/>
      <c r="B30" s="29" t="s">
        <v>41</v>
      </c>
      <c r="C30" s="12" t="s">
        <v>70</v>
      </c>
      <c r="D30" s="13">
        <v>78</v>
      </c>
      <c r="E30" s="164">
        <f t="shared" si="0"/>
        <v>76.93150684931507</v>
      </c>
    </row>
    <row r="31" spans="1:5">
      <c r="A31" s="151"/>
      <c r="B31" s="29" t="s">
        <v>41</v>
      </c>
      <c r="C31" s="12" t="s">
        <v>58</v>
      </c>
      <c r="D31" s="13">
        <v>78</v>
      </c>
      <c r="E31" s="164">
        <f t="shared" si="0"/>
        <v>76.93150684931507</v>
      </c>
    </row>
    <row r="32" spans="1:5">
      <c r="A32" s="151"/>
      <c r="B32" s="29" t="s">
        <v>41</v>
      </c>
      <c r="C32" s="12" t="s">
        <v>68</v>
      </c>
      <c r="D32" s="13">
        <v>78</v>
      </c>
      <c r="E32" s="164">
        <f t="shared" si="0"/>
        <v>76.93150684931507</v>
      </c>
    </row>
    <row r="33" spans="1:5">
      <c r="A33" s="151"/>
      <c r="B33" s="29" t="s">
        <v>41</v>
      </c>
      <c r="C33" s="12" t="s">
        <v>194</v>
      </c>
      <c r="D33" s="13">
        <v>78</v>
      </c>
      <c r="E33" s="164">
        <f t="shared" si="0"/>
        <v>76.93150684931507</v>
      </c>
    </row>
    <row r="34" spans="1:5">
      <c r="A34" s="151"/>
      <c r="B34" s="29" t="s">
        <v>65</v>
      </c>
      <c r="C34" s="12" t="s">
        <v>85</v>
      </c>
      <c r="D34" s="13">
        <v>78</v>
      </c>
      <c r="E34" s="164">
        <f t="shared" si="0"/>
        <v>76.93150684931507</v>
      </c>
    </row>
    <row r="35" spans="1:5">
      <c r="A35" s="151"/>
      <c r="B35" s="29" t="s">
        <v>65</v>
      </c>
      <c r="C35" s="12" t="s">
        <v>80</v>
      </c>
      <c r="D35" s="13">
        <v>78</v>
      </c>
      <c r="E35" s="164">
        <f t="shared" si="0"/>
        <v>76.93150684931507</v>
      </c>
    </row>
    <row r="36" spans="1:5">
      <c r="A36" s="151"/>
      <c r="B36" s="29" t="s">
        <v>65</v>
      </c>
      <c r="C36" s="12" t="s">
        <v>349</v>
      </c>
      <c r="D36" s="13">
        <v>78</v>
      </c>
      <c r="E36" s="164">
        <f t="shared" si="0"/>
        <v>76.93150684931507</v>
      </c>
    </row>
    <row r="37" spans="1:5">
      <c r="A37" s="151"/>
      <c r="B37" s="29" t="s">
        <v>41</v>
      </c>
      <c r="C37" s="12" t="s">
        <v>64</v>
      </c>
      <c r="D37" s="13">
        <v>79</v>
      </c>
      <c r="E37" s="164">
        <f t="shared" si="0"/>
        <v>77.917808219178085</v>
      </c>
    </row>
    <row r="38" spans="1:5">
      <c r="A38" s="151"/>
      <c r="B38" s="29" t="s">
        <v>41</v>
      </c>
      <c r="C38" s="12" t="s">
        <v>204</v>
      </c>
      <c r="D38" s="13">
        <v>79</v>
      </c>
      <c r="E38" s="164">
        <f t="shared" si="0"/>
        <v>77.917808219178085</v>
      </c>
    </row>
    <row r="39" spans="1:5">
      <c r="A39" s="151"/>
      <c r="B39" s="29" t="s">
        <v>65</v>
      </c>
      <c r="C39" s="12" t="s">
        <v>77</v>
      </c>
      <c r="D39" s="13">
        <v>79</v>
      </c>
      <c r="E39" s="164">
        <f t="shared" si="0"/>
        <v>77.917808219178085</v>
      </c>
    </row>
    <row r="40" spans="1:5">
      <c r="A40" s="151"/>
      <c r="B40" s="29" t="s">
        <v>65</v>
      </c>
      <c r="C40" s="12" t="s">
        <v>89</v>
      </c>
      <c r="D40" s="13">
        <v>79</v>
      </c>
      <c r="E40" s="164">
        <f t="shared" si="0"/>
        <v>77.917808219178085</v>
      </c>
    </row>
    <row r="41" spans="1:5">
      <c r="A41" s="151"/>
      <c r="B41" s="29" t="s">
        <v>65</v>
      </c>
      <c r="C41" s="12" t="s">
        <v>79</v>
      </c>
      <c r="D41" s="13">
        <v>79</v>
      </c>
      <c r="E41" s="164">
        <f t="shared" si="0"/>
        <v>77.917808219178085</v>
      </c>
    </row>
    <row r="42" spans="1:5">
      <c r="A42" s="151"/>
      <c r="B42" s="29" t="s">
        <v>65</v>
      </c>
      <c r="C42" s="12" t="s">
        <v>350</v>
      </c>
      <c r="D42" s="13">
        <v>79</v>
      </c>
      <c r="E42" s="164">
        <f t="shared" si="0"/>
        <v>77.917808219178085</v>
      </c>
    </row>
    <row r="43" spans="1:5">
      <c r="A43" s="151"/>
      <c r="B43" s="29" t="s">
        <v>41</v>
      </c>
      <c r="C43" s="12" t="s">
        <v>52</v>
      </c>
      <c r="D43" s="13">
        <v>80</v>
      </c>
      <c r="E43" s="164">
        <f t="shared" si="0"/>
        <v>78.904109589041099</v>
      </c>
    </row>
    <row r="44" spans="1:5">
      <c r="A44" s="151"/>
      <c r="B44" s="29" t="s">
        <v>65</v>
      </c>
      <c r="C44" s="12" t="s">
        <v>87</v>
      </c>
      <c r="D44" s="13">
        <v>80</v>
      </c>
      <c r="E44" s="164">
        <f t="shared" si="0"/>
        <v>78.904109589041099</v>
      </c>
    </row>
    <row r="45" spans="1:5">
      <c r="A45" s="151"/>
      <c r="B45" s="29" t="s">
        <v>65</v>
      </c>
      <c r="C45" s="12" t="s">
        <v>105</v>
      </c>
      <c r="D45" s="13">
        <v>80</v>
      </c>
      <c r="E45" s="164">
        <f t="shared" si="0"/>
        <v>78.904109589041099</v>
      </c>
    </row>
    <row r="46" spans="1:5">
      <c r="A46" s="151"/>
      <c r="B46" s="29" t="s">
        <v>88</v>
      </c>
      <c r="C46" s="12" t="s">
        <v>93</v>
      </c>
      <c r="D46" s="13">
        <v>80</v>
      </c>
      <c r="E46" s="164">
        <f t="shared" si="0"/>
        <v>78.904109589041099</v>
      </c>
    </row>
    <row r="47" spans="1:5">
      <c r="A47" s="151"/>
      <c r="B47" s="29" t="s">
        <v>88</v>
      </c>
      <c r="C47" s="12" t="s">
        <v>107</v>
      </c>
      <c r="D47" s="13">
        <v>80</v>
      </c>
      <c r="E47" s="164">
        <f t="shared" si="0"/>
        <v>78.904109589041099</v>
      </c>
    </row>
    <row r="48" spans="1:5">
      <c r="A48" s="151"/>
      <c r="B48" s="29" t="s">
        <v>88</v>
      </c>
      <c r="C48" s="12" t="s">
        <v>111</v>
      </c>
      <c r="D48" s="13">
        <v>80</v>
      </c>
      <c r="E48" s="164">
        <f t="shared" si="0"/>
        <v>78.904109589041099</v>
      </c>
    </row>
    <row r="49" spans="1:5">
      <c r="A49" s="151"/>
      <c r="B49" s="29" t="s">
        <v>41</v>
      </c>
      <c r="C49" s="12" t="s">
        <v>168</v>
      </c>
      <c r="D49" s="13">
        <v>81</v>
      </c>
      <c r="E49" s="164">
        <f t="shared" si="0"/>
        <v>79.890410958904113</v>
      </c>
    </row>
    <row r="50" spans="1:5">
      <c r="A50" s="151"/>
      <c r="B50" s="29" t="s">
        <v>41</v>
      </c>
      <c r="C50" s="12" t="s">
        <v>346</v>
      </c>
      <c r="D50" s="13">
        <v>81</v>
      </c>
      <c r="E50" s="164">
        <f t="shared" si="0"/>
        <v>79.890410958904113</v>
      </c>
    </row>
    <row r="51" spans="1:5">
      <c r="A51" s="151"/>
      <c r="B51" s="29" t="s">
        <v>41</v>
      </c>
      <c r="C51" s="12" t="s">
        <v>347</v>
      </c>
      <c r="D51" s="13">
        <v>81</v>
      </c>
      <c r="E51" s="164">
        <f t="shared" si="0"/>
        <v>79.890410958904113</v>
      </c>
    </row>
    <row r="52" spans="1:5">
      <c r="A52" s="151"/>
      <c r="B52" s="29" t="s">
        <v>65</v>
      </c>
      <c r="C52" s="12" t="s">
        <v>92</v>
      </c>
      <c r="D52" s="13">
        <v>81</v>
      </c>
      <c r="E52" s="164">
        <f t="shared" si="0"/>
        <v>79.890410958904113</v>
      </c>
    </row>
    <row r="53" spans="1:5">
      <c r="A53" s="151"/>
      <c r="B53" s="29" t="s">
        <v>65</v>
      </c>
      <c r="C53" s="12" t="s">
        <v>104</v>
      </c>
      <c r="D53" s="13">
        <v>81</v>
      </c>
      <c r="E53" s="164">
        <f t="shared" si="0"/>
        <v>79.890410958904113</v>
      </c>
    </row>
    <row r="54" spans="1:5">
      <c r="A54" s="151"/>
      <c r="B54" s="29" t="s">
        <v>88</v>
      </c>
      <c r="C54" s="12" t="s">
        <v>228</v>
      </c>
      <c r="D54" s="13">
        <v>81</v>
      </c>
      <c r="E54" s="164">
        <f t="shared" si="0"/>
        <v>79.890410958904113</v>
      </c>
    </row>
    <row r="55" spans="1:5">
      <c r="A55" s="151"/>
      <c r="B55" s="29" t="s">
        <v>88</v>
      </c>
      <c r="C55" s="12" t="s">
        <v>352</v>
      </c>
      <c r="D55" s="13">
        <v>81</v>
      </c>
      <c r="E55" s="164">
        <f t="shared" si="0"/>
        <v>79.890410958904113</v>
      </c>
    </row>
    <row r="56" spans="1:5">
      <c r="A56" s="151"/>
      <c r="B56" s="29" t="s">
        <v>88</v>
      </c>
      <c r="C56" s="12" t="s">
        <v>246</v>
      </c>
      <c r="D56" s="13">
        <v>81</v>
      </c>
      <c r="E56" s="164">
        <f t="shared" si="0"/>
        <v>79.890410958904113</v>
      </c>
    </row>
    <row r="57" spans="1:5">
      <c r="A57" s="151"/>
      <c r="B57" s="29" t="s">
        <v>88</v>
      </c>
      <c r="C57" s="12" t="s">
        <v>229</v>
      </c>
      <c r="D57" s="13">
        <v>81</v>
      </c>
      <c r="E57" s="164">
        <f t="shared" si="0"/>
        <v>79.890410958904113</v>
      </c>
    </row>
    <row r="58" spans="1:5">
      <c r="A58" s="151"/>
      <c r="B58" s="29" t="s">
        <v>41</v>
      </c>
      <c r="C58" s="12" t="s">
        <v>193</v>
      </c>
      <c r="D58" s="13">
        <v>82</v>
      </c>
      <c r="E58" s="164">
        <f t="shared" si="0"/>
        <v>80.876712328767127</v>
      </c>
    </row>
    <row r="59" spans="1:5">
      <c r="A59" s="151"/>
      <c r="B59" s="29" t="s">
        <v>88</v>
      </c>
      <c r="C59" s="12" t="s">
        <v>97</v>
      </c>
      <c r="D59" s="13">
        <v>82</v>
      </c>
      <c r="E59" s="164">
        <f t="shared" si="0"/>
        <v>80.876712328767127</v>
      </c>
    </row>
    <row r="60" spans="1:5">
      <c r="A60" s="151"/>
      <c r="B60" s="29" t="s">
        <v>88</v>
      </c>
      <c r="C60" s="12" t="s">
        <v>108</v>
      </c>
      <c r="D60" s="13">
        <v>82</v>
      </c>
      <c r="E60" s="164">
        <f t="shared" si="0"/>
        <v>80.876712328767127</v>
      </c>
    </row>
    <row r="61" spans="1:5">
      <c r="A61" s="151"/>
      <c r="B61" s="29" t="s">
        <v>41</v>
      </c>
      <c r="C61" s="12" t="s">
        <v>50</v>
      </c>
      <c r="D61" s="13">
        <v>83</v>
      </c>
      <c r="E61" s="164">
        <f t="shared" si="0"/>
        <v>81.863013698630141</v>
      </c>
    </row>
    <row r="62" spans="1:5">
      <c r="A62" s="151"/>
      <c r="B62" s="29" t="s">
        <v>88</v>
      </c>
      <c r="C62" s="12" t="s">
        <v>239</v>
      </c>
      <c r="D62" s="13">
        <v>83</v>
      </c>
      <c r="E62" s="164">
        <f t="shared" si="0"/>
        <v>81.863013698630141</v>
      </c>
    </row>
    <row r="63" spans="1:5">
      <c r="A63" s="151"/>
      <c r="B63" s="29" t="s">
        <v>65</v>
      </c>
      <c r="C63" s="12" t="s">
        <v>91</v>
      </c>
      <c r="D63" s="13">
        <v>84</v>
      </c>
      <c r="E63" s="164">
        <f t="shared" si="0"/>
        <v>82.849315068493141</v>
      </c>
    </row>
    <row r="64" spans="1:5">
      <c r="A64" s="151"/>
      <c r="B64" s="29" t="s">
        <v>65</v>
      </c>
      <c r="C64" s="12" t="s">
        <v>86</v>
      </c>
      <c r="D64" s="13">
        <v>84</v>
      </c>
      <c r="E64" s="164">
        <f t="shared" si="0"/>
        <v>82.849315068493141</v>
      </c>
    </row>
    <row r="65" spans="1:5">
      <c r="A65" s="151"/>
      <c r="B65" s="29" t="s">
        <v>88</v>
      </c>
      <c r="C65" s="12" t="s">
        <v>243</v>
      </c>
      <c r="D65" s="13">
        <v>84</v>
      </c>
      <c r="E65" s="164">
        <f t="shared" si="0"/>
        <v>82.849315068493141</v>
      </c>
    </row>
    <row r="66" spans="1:5">
      <c r="A66" s="151"/>
      <c r="B66" s="29" t="s">
        <v>88</v>
      </c>
      <c r="C66" s="12" t="s">
        <v>100</v>
      </c>
      <c r="D66" s="13">
        <v>84</v>
      </c>
      <c r="E66" s="164">
        <f t="shared" si="0"/>
        <v>82.849315068493141</v>
      </c>
    </row>
    <row r="67" spans="1:5">
      <c r="A67" s="151"/>
      <c r="B67" s="29" t="s">
        <v>88</v>
      </c>
      <c r="C67" s="12" t="s">
        <v>101</v>
      </c>
      <c r="D67" s="13">
        <v>87</v>
      </c>
      <c r="E67" s="164">
        <f t="shared" ref="E67:E74" si="1">D67/73*72</f>
        <v>85.808219178082197</v>
      </c>
    </row>
    <row r="68" spans="1:5">
      <c r="A68" s="151"/>
      <c r="B68" s="29" t="s">
        <v>88</v>
      </c>
      <c r="C68" s="12" t="s">
        <v>242</v>
      </c>
      <c r="D68" s="13">
        <v>87</v>
      </c>
      <c r="E68" s="164">
        <f t="shared" si="1"/>
        <v>85.808219178082197</v>
      </c>
    </row>
    <row r="69" spans="1:5">
      <c r="A69" s="151"/>
      <c r="B69" s="29" t="s">
        <v>65</v>
      </c>
      <c r="C69" s="12" t="s">
        <v>351</v>
      </c>
      <c r="D69" s="13">
        <v>88</v>
      </c>
      <c r="E69" s="164">
        <f t="shared" si="1"/>
        <v>86.794520547945197</v>
      </c>
    </row>
    <row r="70" spans="1:5">
      <c r="A70" s="151"/>
      <c r="B70" s="29" t="s">
        <v>88</v>
      </c>
      <c r="C70" s="12" t="s">
        <v>176</v>
      </c>
      <c r="D70" s="13">
        <v>88</v>
      </c>
      <c r="E70" s="164">
        <f t="shared" si="1"/>
        <v>86.794520547945197</v>
      </c>
    </row>
    <row r="71" spans="1:5">
      <c r="A71" s="151"/>
      <c r="B71" s="29" t="s">
        <v>65</v>
      </c>
      <c r="C71" s="12" t="s">
        <v>240</v>
      </c>
      <c r="D71" s="13">
        <v>89</v>
      </c>
      <c r="E71" s="164">
        <f t="shared" si="1"/>
        <v>87.780821917808225</v>
      </c>
    </row>
    <row r="72" spans="1:5">
      <c r="A72" s="151"/>
      <c r="B72" s="29" t="s">
        <v>88</v>
      </c>
      <c r="C72" s="12" t="s">
        <v>353</v>
      </c>
      <c r="D72" s="13">
        <v>89</v>
      </c>
      <c r="E72" s="164">
        <f t="shared" si="1"/>
        <v>87.780821917808225</v>
      </c>
    </row>
    <row r="73" spans="1:5">
      <c r="A73" s="151"/>
      <c r="B73" s="29" t="s">
        <v>88</v>
      </c>
      <c r="C73" s="12" t="s">
        <v>234</v>
      </c>
      <c r="D73" s="13">
        <v>89</v>
      </c>
      <c r="E73" s="164">
        <f t="shared" si="1"/>
        <v>87.780821917808225</v>
      </c>
    </row>
    <row r="74" spans="1:5">
      <c r="A74" s="151"/>
      <c r="B74" s="29" t="s">
        <v>88</v>
      </c>
      <c r="C74" s="12" t="s">
        <v>354</v>
      </c>
      <c r="D74" s="13">
        <v>92</v>
      </c>
      <c r="E74" s="164">
        <f t="shared" si="1"/>
        <v>90.739726027397253</v>
      </c>
    </row>
    <row r="75" spans="1:5">
      <c r="A75" s="151"/>
      <c r="B75" s="29" t="s">
        <v>88</v>
      </c>
      <c r="C75" s="12" t="s">
        <v>355</v>
      </c>
      <c r="D75" s="13" t="s">
        <v>356</v>
      </c>
    </row>
    <row r="76" spans="1:5">
      <c r="A76" s="151"/>
      <c r="B76" s="29" t="s">
        <v>41</v>
      </c>
      <c r="C76" s="12" t="s">
        <v>47</v>
      </c>
      <c r="D76" s="13" t="s">
        <v>125</v>
      </c>
    </row>
    <row r="77" spans="1:5">
      <c r="A77" s="151"/>
      <c r="B77" s="29" t="s">
        <v>88</v>
      </c>
      <c r="C77" s="12" t="s">
        <v>357</v>
      </c>
      <c r="D77" s="13" t="s">
        <v>125</v>
      </c>
    </row>
    <row r="78" spans="1:5">
      <c r="A78" s="151"/>
      <c r="B78" s="149"/>
      <c r="C78" s="150"/>
      <c r="D78" s="152"/>
    </row>
    <row r="79" spans="1:5">
      <c r="A79" s="151"/>
      <c r="B79" s="149"/>
      <c r="C79" s="150"/>
      <c r="D79" s="152"/>
    </row>
    <row r="80" spans="1:5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A2:E101">
    <sortCondition ref="D1"/>
  </sortState>
  <phoneticPr fontId="2" type="noConversion"/>
  <conditionalFormatting sqref="B2:B101">
    <cfRule type="expression" dxfId="442" priority="20">
      <formula>AND(XDY2=0,XDZ2&lt;&gt;"")</formula>
    </cfRule>
  </conditionalFormatting>
  <conditionalFormatting sqref="A2:A101">
    <cfRule type="expression" dxfId="441" priority="19">
      <formula>AND(XDY2=0,XDZ2&lt;&gt;"")</formula>
    </cfRule>
  </conditionalFormatting>
  <conditionalFormatting sqref="D2:D101">
    <cfRule type="cellIs" dxfId="440" priority="17" operator="lessThan">
      <formula>#REF!</formula>
    </cfRule>
    <cfRule type="cellIs" dxfId="439" priority="18" operator="equal">
      <formula>#REF!</formula>
    </cfRule>
  </conditionalFormatting>
  <conditionalFormatting sqref="B2:B77">
    <cfRule type="expression" dxfId="438" priority="8">
      <formula>AND(XFC2=0,XFD2&lt;&gt;"")</formula>
    </cfRule>
  </conditionalFormatting>
  <conditionalFormatting sqref="B2:B24">
    <cfRule type="expression" dxfId="437" priority="7">
      <formula>AND(XFC2=0,XFD2&lt;&gt;"")</formula>
    </cfRule>
  </conditionalFormatting>
  <conditionalFormatting sqref="D2:D77">
    <cfRule type="cellIs" dxfId="436" priority="5" operator="lessThan">
      <formula>$AD$4</formula>
    </cfRule>
    <cfRule type="cellIs" dxfId="435" priority="6" operator="equal">
      <formula>$AD$4</formula>
    </cfRule>
  </conditionalFormatting>
  <conditionalFormatting sqref="D2:D77">
    <cfRule type="cellIs" dxfId="434" priority="3" operator="equal">
      <formula>$AD$4</formula>
    </cfRule>
    <cfRule type="cellIs" dxfId="433" priority="4" operator="lessThan">
      <formula>$AD$4</formula>
    </cfRule>
  </conditionalFormatting>
  <conditionalFormatting sqref="B26">
    <cfRule type="expression" dxfId="432" priority="2">
      <formula>AND(XFC26=0,XFD26&lt;&gt;"")</formula>
    </cfRule>
  </conditionalFormatting>
  <conditionalFormatting sqref="B76:B77">
    <cfRule type="expression" dxfId="431" priority="1">
      <formula>AND(XFC76=0,XFD76&lt;&gt;"")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2"/>
  <sheetViews>
    <sheetView tabSelected="1" workbookViewId="0">
      <pane ySplit="2" topLeftCell="A3" activePane="bottomLeft" state="frozen"/>
      <selection activeCell="M19" sqref="M19"/>
      <selection pane="bottomLeft" activeCell="G10" sqref="G10"/>
    </sheetView>
  </sheetViews>
  <sheetFormatPr defaultRowHeight="15"/>
  <cols>
    <col min="1" max="1" width="6.625" style="142" customWidth="1"/>
    <col min="2" max="2" width="5.125" style="142" customWidth="1"/>
    <col min="3" max="3" width="8.5" style="142" customWidth="1"/>
    <col min="4" max="4" width="7.625" style="142" customWidth="1"/>
    <col min="5" max="5" width="7.5" style="142" bestFit="1" customWidth="1"/>
    <col min="6" max="6" width="12.5" style="142" customWidth="1"/>
    <col min="7" max="7" width="10.25" style="142" customWidth="1"/>
    <col min="8" max="8" width="9.75" style="145" customWidth="1"/>
    <col min="9" max="16384" width="9" style="142"/>
  </cols>
  <sheetData>
    <row r="1" spans="1:8" ht="16.5">
      <c r="A1" s="134" t="s">
        <v>271</v>
      </c>
      <c r="B1" s="134" t="s">
        <v>272</v>
      </c>
      <c r="C1" s="134" t="s">
        <v>273</v>
      </c>
      <c r="D1" s="134" t="s">
        <v>274</v>
      </c>
      <c r="E1" s="227" t="s">
        <v>275</v>
      </c>
      <c r="F1" s="228"/>
      <c r="G1" s="228"/>
      <c r="H1" s="229"/>
    </row>
    <row r="2" spans="1:8" ht="17.25" thickBot="1">
      <c r="A2" s="135">
        <f>SUM(A3:A102)</f>
        <v>73</v>
      </c>
      <c r="B2" s="135"/>
      <c r="C2" s="135">
        <f>ROUNDUP(A2/2,0)</f>
        <v>37</v>
      </c>
      <c r="D2" s="136">
        <f>SUM(D3:D102)/C2</f>
        <v>74.479081821547553</v>
      </c>
      <c r="E2" s="158" t="s">
        <v>268</v>
      </c>
      <c r="F2" s="158" t="s">
        <v>269</v>
      </c>
      <c r="G2" s="159" t="s">
        <v>267</v>
      </c>
      <c r="H2" s="139" t="s">
        <v>270</v>
      </c>
    </row>
    <row r="3" spans="1:8" ht="17.25" thickTop="1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67.06849315068493</v>
      </c>
      <c r="E3" s="27" t="s">
        <v>65</v>
      </c>
      <c r="F3" s="47" t="s">
        <v>75</v>
      </c>
      <c r="G3" s="173">
        <v>67.06849315068493</v>
      </c>
      <c r="H3" s="141">
        <f>IF($D$2-G3+10&gt;0,$D$2-G3+10,0)*A3</f>
        <v>17.410588670862623</v>
      </c>
    </row>
    <row r="4" spans="1:8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69.041095890410958</v>
      </c>
      <c r="E4" s="29" t="s">
        <v>41</v>
      </c>
      <c r="F4" s="12" t="s">
        <v>49</v>
      </c>
      <c r="G4" s="173">
        <v>69.041095890410958</v>
      </c>
      <c r="H4" s="141">
        <f t="shared" ref="H4:H67" si="4">IF($D$2-G4+10&gt;0,$D$2-G4+10,0)*A4</f>
        <v>15.437985931136595</v>
      </c>
    </row>
    <row r="5" spans="1:8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70.027397260273972</v>
      </c>
      <c r="E5" s="29" t="s">
        <v>41</v>
      </c>
      <c r="F5" s="12" t="s">
        <v>54</v>
      </c>
      <c r="G5" s="174">
        <v>70.027397260273972</v>
      </c>
      <c r="H5" s="141">
        <f t="shared" si="4"/>
        <v>14.451684561273581</v>
      </c>
    </row>
    <row r="6" spans="1:8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70.027397260273972</v>
      </c>
      <c r="E6" s="29" t="s">
        <v>41</v>
      </c>
      <c r="F6" s="12" t="s">
        <v>59</v>
      </c>
      <c r="G6" s="174">
        <v>70.027397260273972</v>
      </c>
      <c r="H6" s="141">
        <f t="shared" si="4"/>
        <v>14.451684561273581</v>
      </c>
    </row>
    <row r="7" spans="1:8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71.013698630136986</v>
      </c>
      <c r="E7" s="29" t="s">
        <v>41</v>
      </c>
      <c r="F7" s="12" t="s">
        <v>44</v>
      </c>
      <c r="G7" s="174">
        <v>71.013698630136986</v>
      </c>
      <c r="H7" s="141">
        <f t="shared" si="4"/>
        <v>13.465383191410567</v>
      </c>
    </row>
    <row r="8" spans="1:8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71.013698630136986</v>
      </c>
      <c r="E8" s="29" t="s">
        <v>65</v>
      </c>
      <c r="F8" s="12" t="s">
        <v>82</v>
      </c>
      <c r="G8" s="174">
        <v>71.013698630136986</v>
      </c>
      <c r="H8" s="141">
        <f t="shared" si="4"/>
        <v>13.465383191410567</v>
      </c>
    </row>
    <row r="9" spans="1:8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72</v>
      </c>
      <c r="E9" s="29" t="s">
        <v>65</v>
      </c>
      <c r="F9" s="12" t="s">
        <v>90</v>
      </c>
      <c r="G9" s="174">
        <v>72</v>
      </c>
      <c r="H9" s="141">
        <f t="shared" si="4"/>
        <v>12.479081821547553</v>
      </c>
    </row>
    <row r="10" spans="1:8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72</v>
      </c>
      <c r="E10" s="29" t="s">
        <v>65</v>
      </c>
      <c r="F10" s="12" t="s">
        <v>69</v>
      </c>
      <c r="G10" s="174">
        <v>72</v>
      </c>
      <c r="H10" s="141">
        <f t="shared" si="4"/>
        <v>12.479081821547553</v>
      </c>
    </row>
    <row r="11" spans="1:8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72</v>
      </c>
      <c r="E11" s="29" t="s">
        <v>65</v>
      </c>
      <c r="F11" s="12" t="s">
        <v>66</v>
      </c>
      <c r="G11" s="174">
        <v>72</v>
      </c>
      <c r="H11" s="141">
        <f t="shared" si="4"/>
        <v>12.479081821547553</v>
      </c>
    </row>
    <row r="12" spans="1:8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72</v>
      </c>
      <c r="E12" s="29" t="s">
        <v>65</v>
      </c>
      <c r="F12" s="12" t="s">
        <v>73</v>
      </c>
      <c r="G12" s="174">
        <v>72</v>
      </c>
      <c r="H12" s="141">
        <f t="shared" si="4"/>
        <v>12.479081821547553</v>
      </c>
    </row>
    <row r="13" spans="1:8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72.986301369863014</v>
      </c>
      <c r="E13" s="29" t="s">
        <v>41</v>
      </c>
      <c r="F13" s="12" t="s">
        <v>46</v>
      </c>
      <c r="G13" s="174">
        <v>72.986301369863014</v>
      </c>
      <c r="H13" s="141">
        <f t="shared" si="4"/>
        <v>11.492780451684538</v>
      </c>
    </row>
    <row r="14" spans="1:8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73.972602739726028</v>
      </c>
      <c r="E14" s="29" t="s">
        <v>65</v>
      </c>
      <c r="F14" s="12" t="s">
        <v>83</v>
      </c>
      <c r="G14" s="174">
        <v>73.972602739726028</v>
      </c>
      <c r="H14" s="141">
        <f t="shared" si="4"/>
        <v>10.506479081821524</v>
      </c>
    </row>
    <row r="15" spans="1:8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73.972602739726028</v>
      </c>
      <c r="E15" s="29" t="s">
        <v>65</v>
      </c>
      <c r="F15" s="12" t="s">
        <v>71</v>
      </c>
      <c r="G15" s="174">
        <v>73.972602739726028</v>
      </c>
      <c r="H15" s="141">
        <f t="shared" si="4"/>
        <v>10.506479081821524</v>
      </c>
    </row>
    <row r="16" spans="1:8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74.958904109589042</v>
      </c>
      <c r="E16" s="29" t="s">
        <v>41</v>
      </c>
      <c r="F16" s="12" t="s">
        <v>56</v>
      </c>
      <c r="G16" s="174">
        <v>74.958904109589042</v>
      </c>
      <c r="H16" s="141">
        <f t="shared" si="4"/>
        <v>9.5201777119585103</v>
      </c>
    </row>
    <row r="17" spans="1:8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74.958904109589042</v>
      </c>
      <c r="E17" s="29" t="s">
        <v>41</v>
      </c>
      <c r="F17" s="12" t="s">
        <v>48</v>
      </c>
      <c r="G17" s="174">
        <v>74.958904109589042</v>
      </c>
      <c r="H17" s="141">
        <f t="shared" si="4"/>
        <v>9.5201777119585103</v>
      </c>
    </row>
    <row r="18" spans="1:8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74.958904109589042</v>
      </c>
      <c r="E18" s="29" t="s">
        <v>41</v>
      </c>
      <c r="F18" s="12" t="s">
        <v>197</v>
      </c>
      <c r="G18" s="174">
        <v>74.958904109589042</v>
      </c>
      <c r="H18" s="141">
        <f t="shared" si="4"/>
        <v>9.5201777119585103</v>
      </c>
    </row>
    <row r="19" spans="1:8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74.958904109589042</v>
      </c>
      <c r="E19" s="29" t="s">
        <v>65</v>
      </c>
      <c r="F19" s="12" t="s">
        <v>226</v>
      </c>
      <c r="G19" s="174">
        <v>74.958904109589042</v>
      </c>
      <c r="H19" s="141">
        <f t="shared" si="4"/>
        <v>9.5201777119585103</v>
      </c>
    </row>
    <row r="20" spans="1:8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74.958904109589042</v>
      </c>
      <c r="E20" s="29" t="s">
        <v>88</v>
      </c>
      <c r="F20" s="12" t="s">
        <v>103</v>
      </c>
      <c r="G20" s="174">
        <v>74.958904109589042</v>
      </c>
      <c r="H20" s="141">
        <f t="shared" si="4"/>
        <v>9.5201777119585103</v>
      </c>
    </row>
    <row r="21" spans="1:8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75.945205479452056</v>
      </c>
      <c r="E21" s="29" t="s">
        <v>41</v>
      </c>
      <c r="F21" s="12" t="s">
        <v>43</v>
      </c>
      <c r="G21" s="174">
        <v>75.945205479452056</v>
      </c>
      <c r="H21" s="141">
        <f t="shared" si="4"/>
        <v>8.5338763420954962</v>
      </c>
    </row>
    <row r="22" spans="1:8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75.945205479452056</v>
      </c>
      <c r="E22" s="29" t="s">
        <v>41</v>
      </c>
      <c r="F22" s="12" t="s">
        <v>198</v>
      </c>
      <c r="G22" s="174">
        <v>75.945205479452056</v>
      </c>
      <c r="H22" s="141">
        <f t="shared" si="4"/>
        <v>8.5338763420954962</v>
      </c>
    </row>
    <row r="23" spans="1:8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75.945205479452056</v>
      </c>
      <c r="E23" s="29" t="s">
        <v>41</v>
      </c>
      <c r="F23" s="12" t="s">
        <v>345</v>
      </c>
      <c r="G23" s="174">
        <v>75.945205479452056</v>
      </c>
      <c r="H23" s="141">
        <f t="shared" si="4"/>
        <v>8.5338763420954962</v>
      </c>
    </row>
    <row r="24" spans="1:8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75.945205479452056</v>
      </c>
      <c r="E24" s="29" t="s">
        <v>41</v>
      </c>
      <c r="F24" s="12" t="s">
        <v>42</v>
      </c>
      <c r="G24" s="174">
        <v>75.945205479452056</v>
      </c>
      <c r="H24" s="141">
        <f t="shared" si="4"/>
        <v>8.5338763420954962</v>
      </c>
    </row>
    <row r="25" spans="1:8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75.945205479452056</v>
      </c>
      <c r="E25" s="29" t="s">
        <v>65</v>
      </c>
      <c r="F25" s="12" t="s">
        <v>67</v>
      </c>
      <c r="G25" s="174">
        <v>75.945205479452056</v>
      </c>
      <c r="H25" s="141">
        <f t="shared" si="4"/>
        <v>8.5338763420954962</v>
      </c>
    </row>
    <row r="26" spans="1:8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75.945205479452056</v>
      </c>
      <c r="E26" s="29" t="s">
        <v>65</v>
      </c>
      <c r="F26" s="12" t="s">
        <v>214</v>
      </c>
      <c r="G26" s="174">
        <v>75.945205479452056</v>
      </c>
      <c r="H26" s="141">
        <f t="shared" si="4"/>
        <v>8.5338763420954962</v>
      </c>
    </row>
    <row r="27" spans="1:8" ht="16.5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75.945205479452056</v>
      </c>
      <c r="E27" s="29" t="s">
        <v>65</v>
      </c>
      <c r="F27" s="12" t="s">
        <v>78</v>
      </c>
      <c r="G27" s="174">
        <v>75.945205479452056</v>
      </c>
      <c r="H27" s="141">
        <f t="shared" si="4"/>
        <v>8.5338763420954962</v>
      </c>
    </row>
    <row r="28" spans="1:8" ht="16.5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75.945205479452056</v>
      </c>
      <c r="E28" s="29" t="s">
        <v>65</v>
      </c>
      <c r="F28" s="12" t="s">
        <v>348</v>
      </c>
      <c r="G28" s="174">
        <v>75.945205479452056</v>
      </c>
      <c r="H28" s="141">
        <f t="shared" si="4"/>
        <v>8.5338763420954962</v>
      </c>
    </row>
    <row r="29" spans="1:8" ht="16.5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75.945205479452056</v>
      </c>
      <c r="E29" s="29" t="s">
        <v>88</v>
      </c>
      <c r="F29" s="12" t="s">
        <v>95</v>
      </c>
      <c r="G29" s="174">
        <v>75.945205479452056</v>
      </c>
      <c r="H29" s="141">
        <f t="shared" si="4"/>
        <v>8.5338763420954962</v>
      </c>
    </row>
    <row r="30" spans="1:8" ht="16.5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75.945205479452056</v>
      </c>
      <c r="E30" s="29" t="s">
        <v>88</v>
      </c>
      <c r="F30" s="12" t="s">
        <v>96</v>
      </c>
      <c r="G30" s="174">
        <v>75.945205479452056</v>
      </c>
      <c r="H30" s="141">
        <f t="shared" si="4"/>
        <v>8.5338763420954962</v>
      </c>
    </row>
    <row r="31" spans="1:8" ht="16.5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76.93150684931507</v>
      </c>
      <c r="E31" s="29" t="s">
        <v>41</v>
      </c>
      <c r="F31" s="12" t="s">
        <v>70</v>
      </c>
      <c r="G31" s="174">
        <v>76.93150684931507</v>
      </c>
      <c r="H31" s="141">
        <f t="shared" si="4"/>
        <v>7.5475749722324821</v>
      </c>
    </row>
    <row r="32" spans="1:8" ht="16.5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76.93150684931507</v>
      </c>
      <c r="E32" s="29" t="s">
        <v>41</v>
      </c>
      <c r="F32" s="12" t="s">
        <v>58</v>
      </c>
      <c r="G32" s="174">
        <v>76.93150684931507</v>
      </c>
      <c r="H32" s="141">
        <f t="shared" si="4"/>
        <v>7.5475749722324821</v>
      </c>
    </row>
    <row r="33" spans="1:8" ht="16.5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76.93150684931507</v>
      </c>
      <c r="E33" s="29" t="s">
        <v>41</v>
      </c>
      <c r="F33" s="12" t="s">
        <v>68</v>
      </c>
      <c r="G33" s="174">
        <v>76.93150684931507</v>
      </c>
      <c r="H33" s="141">
        <f t="shared" si="4"/>
        <v>7.5475749722324821</v>
      </c>
    </row>
    <row r="34" spans="1:8" ht="16.5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76.93150684931507</v>
      </c>
      <c r="E34" s="29" t="s">
        <v>41</v>
      </c>
      <c r="F34" s="12" t="s">
        <v>194</v>
      </c>
      <c r="G34" s="174">
        <v>76.93150684931507</v>
      </c>
      <c r="H34" s="141">
        <f t="shared" si="4"/>
        <v>7.5475749722324821</v>
      </c>
    </row>
    <row r="35" spans="1:8" ht="16.5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76.93150684931507</v>
      </c>
      <c r="E35" s="29" t="s">
        <v>65</v>
      </c>
      <c r="F35" s="12" t="s">
        <v>85</v>
      </c>
      <c r="G35" s="174">
        <v>76.93150684931507</v>
      </c>
      <c r="H35" s="141">
        <f t="shared" si="4"/>
        <v>7.5475749722324821</v>
      </c>
    </row>
    <row r="36" spans="1:8" ht="16.5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76.93150684931507</v>
      </c>
      <c r="E36" s="29" t="s">
        <v>65</v>
      </c>
      <c r="F36" s="12" t="s">
        <v>80</v>
      </c>
      <c r="G36" s="174">
        <v>76.93150684931507</v>
      </c>
      <c r="H36" s="141">
        <f t="shared" si="4"/>
        <v>7.5475749722324821</v>
      </c>
    </row>
    <row r="37" spans="1:8" ht="16.5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76.93150684931507</v>
      </c>
      <c r="E37" s="29" t="s">
        <v>65</v>
      </c>
      <c r="F37" s="12" t="s">
        <v>349</v>
      </c>
      <c r="G37" s="174">
        <v>76.93150684931507</v>
      </c>
      <c r="H37" s="141">
        <f t="shared" si="4"/>
        <v>7.5475749722324821</v>
      </c>
    </row>
    <row r="38" spans="1:8" ht="16.5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77.917808219178085</v>
      </c>
      <c r="E38" s="29" t="s">
        <v>41</v>
      </c>
      <c r="F38" s="12" t="s">
        <v>64</v>
      </c>
      <c r="G38" s="174">
        <v>77.917808219178085</v>
      </c>
      <c r="H38" s="141">
        <f t="shared" si="4"/>
        <v>6.561273602369468</v>
      </c>
    </row>
    <row r="39" spans="1:8" ht="16.5">
      <c r="A39" s="140">
        <f t="shared" si="0"/>
        <v>1</v>
      </c>
      <c r="B39" s="140">
        <f t="shared" si="1"/>
        <v>37</v>
      </c>
      <c r="C39" s="140">
        <f t="shared" si="2"/>
        <v>1</v>
      </c>
      <c r="D39" s="140">
        <f t="shared" si="3"/>
        <v>77.917808219178085</v>
      </c>
      <c r="E39" s="29" t="s">
        <v>41</v>
      </c>
      <c r="F39" s="12" t="s">
        <v>204</v>
      </c>
      <c r="G39" s="174">
        <v>77.917808219178085</v>
      </c>
      <c r="H39" s="141">
        <f t="shared" si="4"/>
        <v>6.561273602369468</v>
      </c>
    </row>
    <row r="40" spans="1:8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29" t="s">
        <v>65</v>
      </c>
      <c r="F40" s="12" t="s">
        <v>77</v>
      </c>
      <c r="G40" s="174">
        <v>77.917808219178085</v>
      </c>
      <c r="H40" s="141">
        <f t="shared" si="4"/>
        <v>6.561273602369468</v>
      </c>
    </row>
    <row r="41" spans="1:8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29" t="s">
        <v>65</v>
      </c>
      <c r="F41" s="12" t="s">
        <v>89</v>
      </c>
      <c r="G41" s="174">
        <v>77.917808219178085</v>
      </c>
      <c r="H41" s="141">
        <f t="shared" si="4"/>
        <v>6.561273602369468</v>
      </c>
    </row>
    <row r="42" spans="1:8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29" t="s">
        <v>65</v>
      </c>
      <c r="F42" s="12" t="s">
        <v>79</v>
      </c>
      <c r="G42" s="174">
        <v>77.917808219178085</v>
      </c>
      <c r="H42" s="141">
        <f t="shared" si="4"/>
        <v>6.561273602369468</v>
      </c>
    </row>
    <row r="43" spans="1:8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29" t="s">
        <v>65</v>
      </c>
      <c r="F43" s="12" t="s">
        <v>350</v>
      </c>
      <c r="G43" s="174">
        <v>77.917808219178085</v>
      </c>
      <c r="H43" s="141">
        <f t="shared" si="4"/>
        <v>6.561273602369468</v>
      </c>
    </row>
    <row r="44" spans="1:8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29" t="s">
        <v>41</v>
      </c>
      <c r="F44" s="12" t="s">
        <v>52</v>
      </c>
      <c r="G44" s="174">
        <v>78.904109589041099</v>
      </c>
      <c r="H44" s="141">
        <f t="shared" si="4"/>
        <v>5.5749722325064539</v>
      </c>
    </row>
    <row r="45" spans="1:8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29" t="s">
        <v>65</v>
      </c>
      <c r="F45" s="12" t="s">
        <v>87</v>
      </c>
      <c r="G45" s="174">
        <v>78.904109589041099</v>
      </c>
      <c r="H45" s="141">
        <f t="shared" si="4"/>
        <v>5.5749722325064539</v>
      </c>
    </row>
    <row r="46" spans="1:8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29" t="s">
        <v>65</v>
      </c>
      <c r="F46" s="12" t="s">
        <v>105</v>
      </c>
      <c r="G46" s="174">
        <v>78.904109589041099</v>
      </c>
      <c r="H46" s="141">
        <f t="shared" si="4"/>
        <v>5.5749722325064539</v>
      </c>
    </row>
    <row r="47" spans="1:8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29" t="s">
        <v>88</v>
      </c>
      <c r="F47" s="12" t="s">
        <v>93</v>
      </c>
      <c r="G47" s="174">
        <v>78.904109589041099</v>
      </c>
      <c r="H47" s="141">
        <f t="shared" si="4"/>
        <v>5.5749722325064539</v>
      </c>
    </row>
    <row r="48" spans="1:8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29" t="s">
        <v>88</v>
      </c>
      <c r="F48" s="12" t="s">
        <v>107</v>
      </c>
      <c r="G48" s="174">
        <v>78.904109589041099</v>
      </c>
      <c r="H48" s="141">
        <f t="shared" si="4"/>
        <v>5.5749722325064539</v>
      </c>
    </row>
    <row r="49" spans="1:8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29" t="s">
        <v>88</v>
      </c>
      <c r="F49" s="12" t="s">
        <v>111</v>
      </c>
      <c r="G49" s="174">
        <v>78.904109589041099</v>
      </c>
      <c r="H49" s="141">
        <f t="shared" si="4"/>
        <v>5.5749722325064539</v>
      </c>
    </row>
    <row r="50" spans="1:8" ht="16.5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29" t="s">
        <v>41</v>
      </c>
      <c r="F50" s="12" t="s">
        <v>168</v>
      </c>
      <c r="G50" s="174">
        <v>79.890410958904113</v>
      </c>
      <c r="H50" s="141">
        <f t="shared" si="4"/>
        <v>4.5886708626434398</v>
      </c>
    </row>
    <row r="51" spans="1:8" ht="16.5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29" t="s">
        <v>41</v>
      </c>
      <c r="F51" s="12" t="s">
        <v>346</v>
      </c>
      <c r="G51" s="174">
        <v>79.890410958904113</v>
      </c>
      <c r="H51" s="141">
        <f t="shared" si="4"/>
        <v>4.5886708626434398</v>
      </c>
    </row>
    <row r="52" spans="1:8" ht="16.5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29" t="s">
        <v>41</v>
      </c>
      <c r="F52" s="12" t="s">
        <v>347</v>
      </c>
      <c r="G52" s="174">
        <v>79.890410958904113</v>
      </c>
      <c r="H52" s="141">
        <f t="shared" si="4"/>
        <v>4.5886708626434398</v>
      </c>
    </row>
    <row r="53" spans="1:8" ht="16.5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29" t="s">
        <v>65</v>
      </c>
      <c r="F53" s="12" t="s">
        <v>92</v>
      </c>
      <c r="G53" s="174">
        <v>79.890410958904113</v>
      </c>
      <c r="H53" s="141">
        <f t="shared" si="4"/>
        <v>4.5886708626434398</v>
      </c>
    </row>
    <row r="54" spans="1:8" ht="16.5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29" t="s">
        <v>65</v>
      </c>
      <c r="F54" s="12" t="s">
        <v>104</v>
      </c>
      <c r="G54" s="174">
        <v>79.890410958904113</v>
      </c>
      <c r="H54" s="141">
        <f t="shared" si="4"/>
        <v>4.5886708626434398</v>
      </c>
    </row>
    <row r="55" spans="1:8" ht="16.5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29" t="s">
        <v>88</v>
      </c>
      <c r="F55" s="12" t="s">
        <v>228</v>
      </c>
      <c r="G55" s="174">
        <v>79.890410958904113</v>
      </c>
      <c r="H55" s="141">
        <f t="shared" si="4"/>
        <v>4.5886708626434398</v>
      </c>
    </row>
    <row r="56" spans="1:8" ht="16.5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29" t="s">
        <v>88</v>
      </c>
      <c r="F56" s="12" t="s">
        <v>352</v>
      </c>
      <c r="G56" s="174">
        <v>79.890410958904113</v>
      </c>
      <c r="H56" s="141">
        <f t="shared" si="4"/>
        <v>4.5886708626434398</v>
      </c>
    </row>
    <row r="57" spans="1:8" ht="16.5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29" t="s">
        <v>88</v>
      </c>
      <c r="F57" s="12" t="s">
        <v>246</v>
      </c>
      <c r="G57" s="174">
        <v>79.890410958904113</v>
      </c>
      <c r="H57" s="141">
        <f t="shared" si="4"/>
        <v>4.5886708626434398</v>
      </c>
    </row>
    <row r="58" spans="1:8" ht="16.5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29" t="s">
        <v>88</v>
      </c>
      <c r="F58" s="12" t="s">
        <v>229</v>
      </c>
      <c r="G58" s="174">
        <v>79.890410958904113</v>
      </c>
      <c r="H58" s="141">
        <f t="shared" si="4"/>
        <v>4.5886708626434398</v>
      </c>
    </row>
    <row r="59" spans="1:8" ht="16.5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29" t="s">
        <v>41</v>
      </c>
      <c r="F59" s="12" t="s">
        <v>193</v>
      </c>
      <c r="G59" s="174">
        <v>80.876712328767127</v>
      </c>
      <c r="H59" s="141">
        <f t="shared" si="4"/>
        <v>3.6023694927804257</v>
      </c>
    </row>
    <row r="60" spans="1:8" ht="16.5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29" t="s">
        <v>88</v>
      </c>
      <c r="F60" s="12" t="s">
        <v>97</v>
      </c>
      <c r="G60" s="174">
        <v>80.876712328767127</v>
      </c>
      <c r="H60" s="141">
        <f t="shared" si="4"/>
        <v>3.6023694927804257</v>
      </c>
    </row>
    <row r="61" spans="1:8" ht="16.5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29" t="s">
        <v>88</v>
      </c>
      <c r="F61" s="12" t="s">
        <v>108</v>
      </c>
      <c r="G61" s="174">
        <v>80.876712328767127</v>
      </c>
      <c r="H61" s="141">
        <f t="shared" si="4"/>
        <v>3.6023694927804257</v>
      </c>
    </row>
    <row r="62" spans="1:8" ht="16.5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29" t="s">
        <v>41</v>
      </c>
      <c r="F62" s="12" t="s">
        <v>50</v>
      </c>
      <c r="G62" s="174">
        <v>81.863013698630141</v>
      </c>
      <c r="H62" s="141">
        <f t="shared" si="4"/>
        <v>2.6160681229174116</v>
      </c>
    </row>
    <row r="63" spans="1:8" ht="16.5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29" t="s">
        <v>88</v>
      </c>
      <c r="F63" s="12" t="s">
        <v>239</v>
      </c>
      <c r="G63" s="174">
        <v>81.863013698630141</v>
      </c>
      <c r="H63" s="141">
        <f t="shared" si="4"/>
        <v>2.6160681229174116</v>
      </c>
    </row>
    <row r="64" spans="1:8" ht="16.5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29" t="s">
        <v>65</v>
      </c>
      <c r="F64" s="12" t="s">
        <v>91</v>
      </c>
      <c r="G64" s="174">
        <v>82.849315068493141</v>
      </c>
      <c r="H64" s="141">
        <f t="shared" si="4"/>
        <v>1.6297667530544118</v>
      </c>
    </row>
    <row r="65" spans="1:8" ht="16.5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29" t="s">
        <v>65</v>
      </c>
      <c r="F65" s="12" t="s">
        <v>86</v>
      </c>
      <c r="G65" s="174">
        <v>82.849315068493141</v>
      </c>
      <c r="H65" s="141">
        <f t="shared" si="4"/>
        <v>1.6297667530544118</v>
      </c>
    </row>
    <row r="66" spans="1:8" ht="16.5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29" t="s">
        <v>88</v>
      </c>
      <c r="F66" s="12" t="s">
        <v>243</v>
      </c>
      <c r="G66" s="174">
        <v>82.849315068493141</v>
      </c>
      <c r="H66" s="141">
        <f t="shared" si="4"/>
        <v>1.6297667530544118</v>
      </c>
    </row>
    <row r="67" spans="1:8" ht="16.5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29" t="s">
        <v>88</v>
      </c>
      <c r="F67" s="12" t="s">
        <v>100</v>
      </c>
      <c r="G67" s="174">
        <v>82.849315068493141</v>
      </c>
      <c r="H67" s="141">
        <f t="shared" si="4"/>
        <v>1.6297667530544118</v>
      </c>
    </row>
    <row r="68" spans="1:8" ht="16.5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C68*G68</f>
        <v>0</v>
      </c>
      <c r="E68" s="29" t="s">
        <v>88</v>
      </c>
      <c r="F68" s="12" t="s">
        <v>101</v>
      </c>
      <c r="G68" s="174">
        <v>85.808219178082197</v>
      </c>
      <c r="H68" s="141">
        <f t="shared" ref="H68:H102" si="9">IF($D$2-G68+10&gt;0,$D$2-G68+10,0)*A68</f>
        <v>0</v>
      </c>
    </row>
    <row r="69" spans="1:8" ht="16.5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29" t="s">
        <v>88</v>
      </c>
      <c r="F69" s="12" t="s">
        <v>242</v>
      </c>
      <c r="G69" s="174">
        <v>85.808219178082197</v>
      </c>
      <c r="H69" s="141">
        <f t="shared" si="9"/>
        <v>0</v>
      </c>
    </row>
    <row r="70" spans="1:8" ht="16.5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29" t="s">
        <v>65</v>
      </c>
      <c r="F70" s="12" t="s">
        <v>351</v>
      </c>
      <c r="G70" s="174">
        <v>86.794520547945197</v>
      </c>
      <c r="H70" s="141">
        <f t="shared" si="9"/>
        <v>0</v>
      </c>
    </row>
    <row r="71" spans="1:8" ht="16.5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29" t="s">
        <v>88</v>
      </c>
      <c r="F71" s="12" t="s">
        <v>176</v>
      </c>
      <c r="G71" s="174">
        <v>86.794520547945197</v>
      </c>
      <c r="H71" s="141">
        <f t="shared" si="9"/>
        <v>0</v>
      </c>
    </row>
    <row r="72" spans="1:8" ht="16.5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29" t="s">
        <v>65</v>
      </c>
      <c r="F72" s="12" t="s">
        <v>240</v>
      </c>
      <c r="G72" s="174">
        <v>87.780821917808225</v>
      </c>
      <c r="H72" s="141">
        <f t="shared" si="9"/>
        <v>0</v>
      </c>
    </row>
    <row r="73" spans="1:8" ht="16.5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29" t="s">
        <v>88</v>
      </c>
      <c r="F73" s="12" t="s">
        <v>353</v>
      </c>
      <c r="G73" s="173">
        <v>87.780821917808225</v>
      </c>
      <c r="H73" s="141">
        <f t="shared" si="9"/>
        <v>0</v>
      </c>
    </row>
    <row r="74" spans="1:8" s="143" customFormat="1" ht="16.5">
      <c r="A74" s="140">
        <f t="shared" si="5"/>
        <v>1</v>
      </c>
      <c r="B74" s="140">
        <f t="shared" si="6"/>
        <v>72</v>
      </c>
      <c r="C74" s="140">
        <f t="shared" si="7"/>
        <v>0</v>
      </c>
      <c r="D74" s="140">
        <f t="shared" si="8"/>
        <v>0</v>
      </c>
      <c r="E74" s="29" t="s">
        <v>88</v>
      </c>
      <c r="F74" s="12" t="s">
        <v>234</v>
      </c>
      <c r="G74" s="173">
        <v>87.780821917808225</v>
      </c>
      <c r="H74" s="141">
        <f t="shared" si="9"/>
        <v>0</v>
      </c>
    </row>
    <row r="75" spans="1:8" s="144" customFormat="1" ht="16.5">
      <c r="A75" s="140">
        <f t="shared" si="5"/>
        <v>1</v>
      </c>
      <c r="B75" s="140">
        <f t="shared" si="6"/>
        <v>73</v>
      </c>
      <c r="C75" s="140">
        <f t="shared" si="7"/>
        <v>0</v>
      </c>
      <c r="D75" s="140">
        <f t="shared" si="8"/>
        <v>0</v>
      </c>
      <c r="E75" s="29" t="s">
        <v>88</v>
      </c>
      <c r="F75" s="12" t="s">
        <v>354</v>
      </c>
      <c r="G75" s="173">
        <v>90.739726027397253</v>
      </c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73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73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73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73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73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73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73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73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73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73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73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73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73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73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73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73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73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73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73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73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73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73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73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73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73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73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73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sortState ref="A2:G96">
    <sortCondition ref="G1"/>
  </sortState>
  <mergeCells count="1">
    <mergeCell ref="E1:H1"/>
  </mergeCells>
  <phoneticPr fontId="2" type="noConversion"/>
  <conditionalFormatting sqref="E3:E94">
    <cfRule type="expression" dxfId="430" priority="15">
      <formula>AND(XEF3=0,XEG3&lt;&gt;"")</formula>
    </cfRule>
  </conditionalFormatting>
  <conditionalFormatting sqref="C3:D102">
    <cfRule type="expression" dxfId="429" priority="14">
      <formula>AND(XEG3=0,XEH3&lt;&gt;"")</formula>
    </cfRule>
  </conditionalFormatting>
  <conditionalFormatting sqref="G3:H94 H4:H102">
    <cfRule type="cellIs" dxfId="428" priority="12" operator="lessThan">
      <formula>#REF!</formula>
    </cfRule>
    <cfRule type="cellIs" dxfId="427" priority="13" operator="equal">
      <formula>#REF!</formula>
    </cfRule>
  </conditionalFormatting>
  <conditionalFormatting sqref="E3:E42">
    <cfRule type="expression" dxfId="426" priority="9">
      <formula>AND(XEF3=0,XEG3&lt;&gt;"")</formula>
    </cfRule>
  </conditionalFormatting>
  <conditionalFormatting sqref="A3:B102">
    <cfRule type="expression" dxfId="425" priority="16">
      <formula>AND(XEF3=0,XEG3&lt;&gt;"")</formula>
    </cfRule>
  </conditionalFormatting>
  <conditionalFormatting sqref="E3:E72">
    <cfRule type="expression" dxfId="424" priority="8">
      <formula>AND(XEJ3=0,XEK3&lt;&gt;"")</formula>
    </cfRule>
  </conditionalFormatting>
  <conditionalFormatting sqref="G3:G72">
    <cfRule type="cellIs" dxfId="423" priority="6" operator="lessThan">
      <formula>#REF!</formula>
    </cfRule>
    <cfRule type="cellIs" dxfId="422" priority="7" operator="equal">
      <formula>#REF!</formula>
    </cfRule>
  </conditionalFormatting>
  <conditionalFormatting sqref="E3">
    <cfRule type="expression" dxfId="421" priority="5">
      <formula>AND(XEJ3=0,XEK3&lt;&gt;"")</formula>
    </cfRule>
  </conditionalFormatting>
  <conditionalFormatting sqref="E3:E75">
    <cfRule type="expression" dxfId="420" priority="4">
      <formula>AND(XEB3=0,XEC3&lt;&gt;"")</formula>
    </cfRule>
  </conditionalFormatting>
  <conditionalFormatting sqref="E3:E75">
    <cfRule type="expression" dxfId="419" priority="3">
      <formula>AND(B3=0,C3&lt;&gt;"")</formula>
    </cfRule>
  </conditionalFormatting>
  <conditionalFormatting sqref="E3:E25">
    <cfRule type="expression" dxfId="418" priority="2">
      <formula>AND(B3=0,C3&lt;&gt;"")</formula>
    </cfRule>
  </conditionalFormatting>
  <conditionalFormatting sqref="E27">
    <cfRule type="expression" dxfId="417" priority="1">
      <formula>AND(B27=0,C27&lt;&gt;"")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101"/>
  <sheetViews>
    <sheetView workbookViewId="0">
      <pane ySplit="1" topLeftCell="A2" activePane="bottomLeft" state="frozen"/>
      <selection activeCell="A2" sqref="A2:D101"/>
      <selection pane="bottomLeft" activeCell="E2" sqref="E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</cols>
  <sheetData>
    <row r="1" spans="1:8">
      <c r="A1" s="124" t="s">
        <v>293</v>
      </c>
      <c r="B1" s="125" t="s">
        <v>294</v>
      </c>
      <c r="C1" s="125" t="s">
        <v>0</v>
      </c>
      <c r="D1" s="147" t="s">
        <v>296</v>
      </c>
      <c r="E1" s="146" t="s">
        <v>297</v>
      </c>
      <c r="H1" t="s">
        <v>335</v>
      </c>
    </row>
    <row r="2" spans="1:8">
      <c r="A2" s="151"/>
      <c r="B2" s="29" t="s">
        <v>127</v>
      </c>
      <c r="C2" s="12" t="s">
        <v>360</v>
      </c>
      <c r="D2" s="13">
        <v>74</v>
      </c>
      <c r="E2">
        <f>D2/73*72</f>
        <v>72.986301369863014</v>
      </c>
    </row>
    <row r="3" spans="1:8">
      <c r="A3" s="151"/>
      <c r="B3" s="29" t="s">
        <v>127</v>
      </c>
      <c r="C3" s="12" t="s">
        <v>136</v>
      </c>
      <c r="D3" s="13">
        <v>76</v>
      </c>
      <c r="E3">
        <f t="shared" ref="E3:E46" si="0">D3/73*72</f>
        <v>74.958904109589042</v>
      </c>
    </row>
    <row r="4" spans="1:8">
      <c r="A4" s="151"/>
      <c r="B4" s="29" t="s">
        <v>127</v>
      </c>
      <c r="C4" s="12" t="s">
        <v>359</v>
      </c>
      <c r="D4" s="13">
        <v>76</v>
      </c>
      <c r="E4">
        <f t="shared" si="0"/>
        <v>74.958904109589042</v>
      </c>
    </row>
    <row r="5" spans="1:8">
      <c r="A5" s="151"/>
      <c r="B5" s="29" t="s">
        <v>148</v>
      </c>
      <c r="C5" s="12" t="s">
        <v>153</v>
      </c>
      <c r="D5" s="13">
        <v>76</v>
      </c>
      <c r="E5">
        <f t="shared" si="0"/>
        <v>74.958904109589042</v>
      </c>
    </row>
    <row r="6" spans="1:8">
      <c r="A6" s="151"/>
      <c r="B6" s="29" t="s">
        <v>127</v>
      </c>
      <c r="C6" s="12" t="s">
        <v>358</v>
      </c>
      <c r="D6" s="13">
        <v>77</v>
      </c>
      <c r="E6">
        <f t="shared" si="0"/>
        <v>75.945205479452056</v>
      </c>
    </row>
    <row r="7" spans="1:8">
      <c r="A7" s="151"/>
      <c r="B7" s="29" t="s">
        <v>127</v>
      </c>
      <c r="C7" s="12" t="s">
        <v>137</v>
      </c>
      <c r="D7" s="13">
        <v>77</v>
      </c>
      <c r="E7">
        <f t="shared" si="0"/>
        <v>75.945205479452056</v>
      </c>
    </row>
    <row r="8" spans="1:8">
      <c r="A8" s="151"/>
      <c r="B8" s="29" t="s">
        <v>114</v>
      </c>
      <c r="C8" s="12" t="s">
        <v>128</v>
      </c>
      <c r="D8" s="13">
        <v>78</v>
      </c>
      <c r="E8">
        <f t="shared" si="0"/>
        <v>76.93150684931507</v>
      </c>
    </row>
    <row r="9" spans="1:8">
      <c r="A9" s="148"/>
      <c r="B9" s="29" t="s">
        <v>114</v>
      </c>
      <c r="C9" s="12" t="s">
        <v>115</v>
      </c>
      <c r="D9" s="13">
        <v>79</v>
      </c>
      <c r="E9">
        <f t="shared" si="0"/>
        <v>77.917808219178085</v>
      </c>
    </row>
    <row r="10" spans="1:8">
      <c r="A10" s="151"/>
      <c r="B10" s="29" t="s">
        <v>127</v>
      </c>
      <c r="C10" s="12" t="s">
        <v>141</v>
      </c>
      <c r="D10" s="13">
        <v>79</v>
      </c>
      <c r="E10">
        <f t="shared" si="0"/>
        <v>77.917808219178085</v>
      </c>
    </row>
    <row r="11" spans="1:8">
      <c r="A11" s="151"/>
      <c r="B11" s="29" t="s">
        <v>127</v>
      </c>
      <c r="C11" s="12" t="s">
        <v>144</v>
      </c>
      <c r="D11" s="13">
        <v>80</v>
      </c>
      <c r="E11">
        <f t="shared" si="0"/>
        <v>78.904109589041099</v>
      </c>
    </row>
    <row r="12" spans="1:8">
      <c r="A12" s="151"/>
      <c r="B12" s="29" t="s">
        <v>127</v>
      </c>
      <c r="C12" s="12" t="s">
        <v>134</v>
      </c>
      <c r="D12" s="13">
        <v>80</v>
      </c>
      <c r="E12">
        <f t="shared" si="0"/>
        <v>78.904109589041099</v>
      </c>
    </row>
    <row r="13" spans="1:8">
      <c r="A13" s="151"/>
      <c r="B13" s="29" t="s">
        <v>148</v>
      </c>
      <c r="C13" s="12" t="s">
        <v>158</v>
      </c>
      <c r="D13" s="13">
        <v>80</v>
      </c>
      <c r="E13">
        <f t="shared" si="0"/>
        <v>78.904109589041099</v>
      </c>
    </row>
    <row r="14" spans="1:8">
      <c r="A14" s="151"/>
      <c r="B14" s="29" t="s">
        <v>127</v>
      </c>
      <c r="C14" s="12" t="s">
        <v>361</v>
      </c>
      <c r="D14" s="13">
        <v>81</v>
      </c>
      <c r="E14">
        <f t="shared" si="0"/>
        <v>79.890410958904113</v>
      </c>
    </row>
    <row r="15" spans="1:8">
      <c r="A15" s="151"/>
      <c r="B15" s="29" t="s">
        <v>127</v>
      </c>
      <c r="C15" s="12" t="s">
        <v>143</v>
      </c>
      <c r="D15" s="13">
        <v>81</v>
      </c>
      <c r="E15">
        <f t="shared" si="0"/>
        <v>79.890410958904113</v>
      </c>
    </row>
    <row r="16" spans="1:8">
      <c r="A16" s="151"/>
      <c r="B16" s="29" t="s">
        <v>148</v>
      </c>
      <c r="C16" s="12" t="s">
        <v>156</v>
      </c>
      <c r="D16" s="13">
        <v>81</v>
      </c>
      <c r="E16">
        <f t="shared" si="0"/>
        <v>79.890410958904113</v>
      </c>
    </row>
    <row r="17" spans="1:5">
      <c r="A17" s="151"/>
      <c r="B17" s="29" t="s">
        <v>148</v>
      </c>
      <c r="C17" s="12" t="s">
        <v>159</v>
      </c>
      <c r="D17" s="13">
        <v>81</v>
      </c>
      <c r="E17">
        <f t="shared" si="0"/>
        <v>79.890410958904113</v>
      </c>
    </row>
    <row r="18" spans="1:5">
      <c r="A18" s="151"/>
      <c r="B18" s="29" t="s">
        <v>148</v>
      </c>
      <c r="C18" s="12" t="s">
        <v>365</v>
      </c>
      <c r="D18" s="13">
        <v>81</v>
      </c>
      <c r="E18">
        <f t="shared" si="0"/>
        <v>79.890410958904113</v>
      </c>
    </row>
    <row r="19" spans="1:5">
      <c r="A19" s="151"/>
      <c r="B19" s="29" t="s">
        <v>114</v>
      </c>
      <c r="C19" s="12" t="s">
        <v>118</v>
      </c>
      <c r="D19" s="13">
        <v>82</v>
      </c>
      <c r="E19">
        <f t="shared" si="0"/>
        <v>80.876712328767127</v>
      </c>
    </row>
    <row r="20" spans="1:5">
      <c r="A20" s="151"/>
      <c r="B20" s="29" t="s">
        <v>114</v>
      </c>
      <c r="C20" s="12" t="s">
        <v>122</v>
      </c>
      <c r="D20" s="13">
        <v>82</v>
      </c>
      <c r="E20">
        <f t="shared" si="0"/>
        <v>80.876712328767127</v>
      </c>
    </row>
    <row r="21" spans="1:5">
      <c r="A21" s="151"/>
      <c r="B21" s="29" t="s">
        <v>148</v>
      </c>
      <c r="C21" s="12" t="s">
        <v>166</v>
      </c>
      <c r="D21" s="13">
        <v>82</v>
      </c>
      <c r="E21">
        <f t="shared" si="0"/>
        <v>80.876712328767127</v>
      </c>
    </row>
    <row r="22" spans="1:5">
      <c r="A22" s="151"/>
      <c r="B22" s="29" t="s">
        <v>148</v>
      </c>
      <c r="C22" s="12" t="s">
        <v>366</v>
      </c>
      <c r="D22" s="13">
        <v>82</v>
      </c>
      <c r="E22">
        <f t="shared" si="0"/>
        <v>80.876712328767127</v>
      </c>
    </row>
    <row r="23" spans="1:5">
      <c r="A23" s="148"/>
      <c r="B23" s="29" t="s">
        <v>114</v>
      </c>
      <c r="C23" s="12" t="s">
        <v>132</v>
      </c>
      <c r="D23" s="13">
        <v>83</v>
      </c>
      <c r="E23">
        <f t="shared" si="0"/>
        <v>81.863013698630141</v>
      </c>
    </row>
    <row r="24" spans="1:5">
      <c r="A24" s="151"/>
      <c r="B24" s="29" t="s">
        <v>127</v>
      </c>
      <c r="C24" s="12" t="s">
        <v>362</v>
      </c>
      <c r="D24" s="13">
        <v>83</v>
      </c>
      <c r="E24">
        <f t="shared" si="0"/>
        <v>81.863013698630141</v>
      </c>
    </row>
    <row r="25" spans="1:5">
      <c r="A25" s="151"/>
      <c r="B25" s="29" t="s">
        <v>127</v>
      </c>
      <c r="C25" s="12" t="s">
        <v>254</v>
      </c>
      <c r="D25" s="13">
        <v>83</v>
      </c>
      <c r="E25">
        <f t="shared" si="0"/>
        <v>81.863013698630141</v>
      </c>
    </row>
    <row r="26" spans="1:5">
      <c r="A26" s="151"/>
      <c r="B26" s="29" t="s">
        <v>148</v>
      </c>
      <c r="C26" s="12" t="s">
        <v>155</v>
      </c>
      <c r="D26" s="13">
        <v>83</v>
      </c>
      <c r="E26">
        <f t="shared" si="0"/>
        <v>81.863013698630141</v>
      </c>
    </row>
    <row r="27" spans="1:5">
      <c r="A27" s="151"/>
      <c r="B27" s="29" t="s">
        <v>127</v>
      </c>
      <c r="C27" s="12" t="s">
        <v>151</v>
      </c>
      <c r="D27" s="13">
        <v>84</v>
      </c>
      <c r="E27">
        <f t="shared" si="0"/>
        <v>82.849315068493141</v>
      </c>
    </row>
    <row r="28" spans="1:5">
      <c r="A28" s="151"/>
      <c r="B28" s="29" t="s">
        <v>148</v>
      </c>
      <c r="C28" s="12" t="s">
        <v>162</v>
      </c>
      <c r="D28" s="13">
        <v>84</v>
      </c>
      <c r="E28">
        <f t="shared" si="0"/>
        <v>82.849315068493141</v>
      </c>
    </row>
    <row r="29" spans="1:5">
      <c r="A29" s="151"/>
      <c r="B29" s="29" t="s">
        <v>114</v>
      </c>
      <c r="C29" s="12" t="s">
        <v>139</v>
      </c>
      <c r="D29" s="13">
        <v>85</v>
      </c>
      <c r="E29">
        <f t="shared" si="0"/>
        <v>83.835616438356169</v>
      </c>
    </row>
    <row r="30" spans="1:5">
      <c r="A30" s="151"/>
      <c r="B30" s="29" t="s">
        <v>127</v>
      </c>
      <c r="C30" s="12" t="s">
        <v>140</v>
      </c>
      <c r="D30" s="13">
        <v>85</v>
      </c>
      <c r="E30">
        <f t="shared" si="0"/>
        <v>83.835616438356169</v>
      </c>
    </row>
    <row r="31" spans="1:5">
      <c r="A31" s="151"/>
      <c r="B31" s="29" t="s">
        <v>127</v>
      </c>
      <c r="C31" s="12" t="s">
        <v>253</v>
      </c>
      <c r="D31" s="13">
        <v>85</v>
      </c>
      <c r="E31">
        <f t="shared" si="0"/>
        <v>83.835616438356169</v>
      </c>
    </row>
    <row r="32" spans="1:5">
      <c r="A32" s="151"/>
      <c r="B32" s="29" t="s">
        <v>148</v>
      </c>
      <c r="C32" s="12" t="s">
        <v>161</v>
      </c>
      <c r="D32" s="13">
        <v>85</v>
      </c>
      <c r="E32">
        <f t="shared" si="0"/>
        <v>83.835616438356169</v>
      </c>
    </row>
    <row r="33" spans="1:5">
      <c r="A33" s="151"/>
      <c r="B33" s="29" t="s">
        <v>148</v>
      </c>
      <c r="C33" s="12" t="s">
        <v>152</v>
      </c>
      <c r="D33" s="13">
        <v>85</v>
      </c>
      <c r="E33">
        <f t="shared" si="0"/>
        <v>83.835616438356169</v>
      </c>
    </row>
    <row r="34" spans="1:5">
      <c r="A34" s="151"/>
      <c r="B34" s="29" t="s">
        <v>114</v>
      </c>
      <c r="C34" s="12" t="s">
        <v>250</v>
      </c>
      <c r="D34" s="13">
        <v>87</v>
      </c>
      <c r="E34">
        <f t="shared" si="0"/>
        <v>85.808219178082197</v>
      </c>
    </row>
    <row r="35" spans="1:5">
      <c r="A35" s="151"/>
      <c r="B35" s="29" t="s">
        <v>127</v>
      </c>
      <c r="C35" s="12" t="s">
        <v>363</v>
      </c>
      <c r="D35" s="13">
        <v>87</v>
      </c>
      <c r="E35">
        <f t="shared" si="0"/>
        <v>85.808219178082197</v>
      </c>
    </row>
    <row r="36" spans="1:5">
      <c r="A36" s="151"/>
      <c r="B36" s="29" t="s">
        <v>127</v>
      </c>
      <c r="C36" s="12" t="s">
        <v>252</v>
      </c>
      <c r="D36" s="13">
        <v>87</v>
      </c>
      <c r="E36">
        <f t="shared" si="0"/>
        <v>85.808219178082197</v>
      </c>
    </row>
    <row r="37" spans="1:5">
      <c r="A37" s="151"/>
      <c r="B37" s="29" t="s">
        <v>148</v>
      </c>
      <c r="C37" s="12" t="s">
        <v>261</v>
      </c>
      <c r="D37" s="13">
        <v>87</v>
      </c>
      <c r="E37">
        <f t="shared" si="0"/>
        <v>85.808219178082197</v>
      </c>
    </row>
    <row r="38" spans="1:5">
      <c r="A38" s="151"/>
      <c r="B38" s="29" t="s">
        <v>148</v>
      </c>
      <c r="C38" s="12" t="s">
        <v>160</v>
      </c>
      <c r="D38" s="13">
        <v>87</v>
      </c>
      <c r="E38">
        <f t="shared" si="0"/>
        <v>85.808219178082197</v>
      </c>
    </row>
    <row r="39" spans="1:5">
      <c r="A39" s="151"/>
      <c r="B39" s="29" t="s">
        <v>148</v>
      </c>
      <c r="C39" s="12" t="s">
        <v>163</v>
      </c>
      <c r="D39" s="13">
        <v>87</v>
      </c>
      <c r="E39">
        <f t="shared" si="0"/>
        <v>85.808219178082197</v>
      </c>
    </row>
    <row r="40" spans="1:5">
      <c r="A40" s="151"/>
      <c r="B40" s="29" t="s">
        <v>148</v>
      </c>
      <c r="C40" s="12" t="s">
        <v>260</v>
      </c>
      <c r="D40" s="13">
        <v>87</v>
      </c>
      <c r="E40">
        <f t="shared" si="0"/>
        <v>85.808219178082197</v>
      </c>
    </row>
    <row r="41" spans="1:5">
      <c r="A41" s="151"/>
      <c r="B41" s="29" t="s">
        <v>127</v>
      </c>
      <c r="C41" s="12" t="s">
        <v>364</v>
      </c>
      <c r="D41" s="13">
        <v>89</v>
      </c>
      <c r="E41">
        <f t="shared" si="0"/>
        <v>87.780821917808225</v>
      </c>
    </row>
    <row r="42" spans="1:5">
      <c r="A42" s="151"/>
      <c r="B42" s="29" t="s">
        <v>148</v>
      </c>
      <c r="C42" s="12" t="s">
        <v>262</v>
      </c>
      <c r="D42" s="13">
        <v>89</v>
      </c>
      <c r="E42">
        <f t="shared" si="0"/>
        <v>87.780821917808225</v>
      </c>
    </row>
    <row r="43" spans="1:5">
      <c r="A43" s="151"/>
      <c r="B43" s="29" t="s">
        <v>127</v>
      </c>
      <c r="C43" s="12" t="s">
        <v>259</v>
      </c>
      <c r="D43" s="13">
        <v>91</v>
      </c>
      <c r="E43">
        <f t="shared" si="0"/>
        <v>89.753424657534254</v>
      </c>
    </row>
    <row r="44" spans="1:5">
      <c r="A44" s="151"/>
      <c r="B44" s="29" t="s">
        <v>148</v>
      </c>
      <c r="C44" s="12" t="s">
        <v>157</v>
      </c>
      <c r="D44" s="13">
        <v>95</v>
      </c>
      <c r="E44">
        <f t="shared" si="0"/>
        <v>93.69863013698631</v>
      </c>
    </row>
    <row r="45" spans="1:5">
      <c r="A45" s="151"/>
      <c r="B45" s="29" t="s">
        <v>148</v>
      </c>
      <c r="C45" s="12" t="s">
        <v>37</v>
      </c>
      <c r="D45" s="13">
        <v>103</v>
      </c>
      <c r="E45">
        <f t="shared" si="0"/>
        <v>101.58904109589042</v>
      </c>
    </row>
    <row r="46" spans="1:5">
      <c r="A46" s="151"/>
      <c r="B46" s="29" t="s">
        <v>148</v>
      </c>
      <c r="C46" s="12" t="s">
        <v>367</v>
      </c>
      <c r="D46" s="13">
        <v>104</v>
      </c>
      <c r="E46">
        <f t="shared" si="0"/>
        <v>102.57534246575342</v>
      </c>
    </row>
    <row r="47" spans="1:5" ht="17.25" thickBot="1">
      <c r="A47" s="151"/>
      <c r="B47" s="106" t="s">
        <v>114</v>
      </c>
      <c r="C47" s="16" t="s">
        <v>251</v>
      </c>
      <c r="D47" s="17" t="s">
        <v>212</v>
      </c>
    </row>
    <row r="48" spans="1:5" ht="17.25" thickTop="1">
      <c r="A48" s="151"/>
      <c r="B48" s="149"/>
      <c r="C48" s="150"/>
      <c r="D48" s="152"/>
    </row>
    <row r="49" spans="1:4">
      <c r="A49" s="151"/>
      <c r="B49" s="149"/>
      <c r="C49" s="150"/>
      <c r="D49" s="152"/>
    </row>
    <row r="50" spans="1:4">
      <c r="A50" s="151"/>
      <c r="B50" s="149"/>
      <c r="C50" s="150"/>
      <c r="D50" s="152"/>
    </row>
    <row r="51" spans="1:4">
      <c r="A51" s="151"/>
      <c r="B51" s="149"/>
      <c r="C51" s="150"/>
      <c r="D51" s="152"/>
    </row>
    <row r="52" spans="1:4">
      <c r="A52" s="151"/>
      <c r="B52" s="149"/>
      <c r="C52" s="150"/>
      <c r="D52" s="152"/>
    </row>
    <row r="53" spans="1:4">
      <c r="A53" s="151"/>
      <c r="B53" s="149"/>
      <c r="C53" s="150"/>
      <c r="D53" s="152"/>
    </row>
    <row r="54" spans="1:4">
      <c r="A54" s="151"/>
      <c r="B54" s="149"/>
      <c r="C54" s="150"/>
      <c r="D54" s="152"/>
    </row>
    <row r="55" spans="1:4">
      <c r="A55" s="151"/>
      <c r="B55" s="149"/>
      <c r="C55" s="150"/>
      <c r="D55" s="152"/>
    </row>
    <row r="56" spans="1:4">
      <c r="A56" s="151"/>
      <c r="B56" s="149"/>
      <c r="C56" s="150"/>
      <c r="D56" s="152"/>
    </row>
    <row r="57" spans="1:4">
      <c r="A57" s="151"/>
      <c r="B57" s="149"/>
      <c r="C57" s="150"/>
      <c r="D57" s="152"/>
    </row>
    <row r="58" spans="1:4">
      <c r="A58" s="151"/>
      <c r="B58" s="149"/>
      <c r="C58" s="150"/>
      <c r="D58" s="152"/>
    </row>
    <row r="59" spans="1:4">
      <c r="A59" s="151"/>
      <c r="B59" s="149"/>
      <c r="C59" s="150"/>
      <c r="D59" s="152"/>
    </row>
    <row r="60" spans="1:4">
      <c r="A60" s="151"/>
      <c r="B60" s="149"/>
      <c r="C60" s="150"/>
      <c r="D60" s="152"/>
    </row>
    <row r="61" spans="1:4">
      <c r="A61" s="151"/>
      <c r="B61" s="149"/>
      <c r="C61" s="150"/>
      <c r="D61" s="152"/>
    </row>
    <row r="62" spans="1:4">
      <c r="A62" s="151"/>
      <c r="B62" s="149"/>
      <c r="C62" s="150"/>
      <c r="D62" s="152"/>
    </row>
    <row r="63" spans="1:4">
      <c r="A63" s="151"/>
      <c r="B63" s="149"/>
      <c r="C63" s="150"/>
      <c r="D63" s="152"/>
    </row>
    <row r="64" spans="1:4">
      <c r="A64" s="151"/>
      <c r="B64" s="149"/>
      <c r="C64" s="150"/>
      <c r="D64" s="152"/>
    </row>
    <row r="65" spans="1:4">
      <c r="A65" s="151"/>
      <c r="B65" s="149"/>
      <c r="C65" s="150"/>
      <c r="D65" s="152"/>
    </row>
    <row r="66" spans="1:4">
      <c r="A66" s="151"/>
      <c r="B66" s="149"/>
      <c r="C66" s="150"/>
      <c r="D66" s="152"/>
    </row>
    <row r="67" spans="1:4">
      <c r="A67" s="151"/>
      <c r="B67" s="149"/>
      <c r="C67" s="150"/>
      <c r="D67" s="152"/>
    </row>
    <row r="68" spans="1:4">
      <c r="A68" s="151"/>
      <c r="B68" s="149"/>
      <c r="C68" s="150"/>
      <c r="D68" s="152"/>
    </row>
    <row r="69" spans="1:4">
      <c r="A69" s="151"/>
      <c r="B69" s="149"/>
      <c r="C69" s="150"/>
      <c r="D69" s="152"/>
    </row>
    <row r="70" spans="1:4">
      <c r="A70" s="151"/>
      <c r="B70" s="149"/>
      <c r="C70" s="150"/>
      <c r="D70" s="152"/>
    </row>
    <row r="71" spans="1:4">
      <c r="A71" s="151"/>
      <c r="B71" s="149"/>
      <c r="C71" s="150"/>
      <c r="D71" s="152"/>
    </row>
    <row r="72" spans="1:4">
      <c r="A72" s="151"/>
      <c r="B72" s="149"/>
      <c r="C72" s="150"/>
      <c r="D72" s="152"/>
    </row>
    <row r="73" spans="1:4">
      <c r="A73" s="151"/>
      <c r="B73" s="149"/>
      <c r="C73" s="150"/>
      <c r="D73" s="152"/>
    </row>
    <row r="74" spans="1:4">
      <c r="A74" s="151"/>
      <c r="B74" s="149"/>
      <c r="C74" s="150"/>
      <c r="D74" s="152"/>
    </row>
    <row r="75" spans="1:4">
      <c r="A75" s="151"/>
      <c r="B75" s="149"/>
      <c r="C75" s="150"/>
      <c r="D75" s="152"/>
    </row>
    <row r="76" spans="1:4">
      <c r="A76" s="151"/>
      <c r="B76" s="149"/>
      <c r="C76" s="150"/>
      <c r="D76" s="152"/>
    </row>
    <row r="77" spans="1:4">
      <c r="A77" s="151"/>
      <c r="B77" s="149"/>
      <c r="C77" s="150"/>
      <c r="D77" s="152"/>
    </row>
    <row r="78" spans="1:4">
      <c r="A78" s="151"/>
      <c r="B78" s="149"/>
      <c r="C78" s="150"/>
      <c r="D78" s="152"/>
    </row>
    <row r="79" spans="1:4">
      <c r="A79" s="151"/>
      <c r="B79" s="149"/>
      <c r="C79" s="150"/>
      <c r="D79" s="152"/>
    </row>
    <row r="80" spans="1:4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A2:E101">
    <sortCondition ref="D1"/>
  </sortState>
  <phoneticPr fontId="2" type="noConversion"/>
  <conditionalFormatting sqref="B2:B101">
    <cfRule type="expression" dxfId="416" priority="13">
      <formula>AND(XDY2=0,XDZ2&lt;&gt;"")</formula>
    </cfRule>
  </conditionalFormatting>
  <conditionalFormatting sqref="A2:A101">
    <cfRule type="expression" dxfId="415" priority="12">
      <formula>AND(XDY2=0,XDZ2&lt;&gt;"")</formula>
    </cfRule>
  </conditionalFormatting>
  <conditionalFormatting sqref="D2:D101">
    <cfRule type="cellIs" dxfId="414" priority="10" operator="lessThan">
      <formula>#REF!</formula>
    </cfRule>
    <cfRule type="cellIs" dxfId="413" priority="11" operator="equal">
      <formula>#REF!</formula>
    </cfRule>
  </conditionalFormatting>
  <conditionalFormatting sqref="B2:B47">
    <cfRule type="expression" dxfId="412" priority="9">
      <formula>AND(XFC2=0,XFD2&lt;&gt;"")</formula>
    </cfRule>
  </conditionalFormatting>
  <conditionalFormatting sqref="D2:D46">
    <cfRule type="cellIs" dxfId="411" priority="7" operator="lessThan">
      <formula>$AD$4</formula>
    </cfRule>
    <cfRule type="cellIs" dxfId="410" priority="8" operator="equal">
      <formula>$AD$4</formula>
    </cfRule>
  </conditionalFormatting>
  <conditionalFormatting sqref="D2:D47">
    <cfRule type="cellIs" dxfId="409" priority="5" operator="equal">
      <formula>$AD$4</formula>
    </cfRule>
    <cfRule type="cellIs" dxfId="408" priority="6" operator="lessThan">
      <formula>$AD$4</formula>
    </cfRule>
  </conditionalFormatting>
  <conditionalFormatting sqref="B9">
    <cfRule type="expression" dxfId="407" priority="4">
      <formula>AND(XFC9=0,XFD9&lt;&gt;"")</formula>
    </cfRule>
  </conditionalFormatting>
  <conditionalFormatting sqref="B47">
    <cfRule type="expression" dxfId="406" priority="3">
      <formula>AND(XFC47=0,XFD47&lt;&gt;"")</formula>
    </cfRule>
  </conditionalFormatting>
  <conditionalFormatting sqref="D47">
    <cfRule type="cellIs" dxfId="405" priority="1" operator="equal">
      <formula>$AD$4</formula>
    </cfRule>
    <cfRule type="cellIs" dxfId="404" priority="2" operator="lessThan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L42" sqref="L42"/>
    </sheetView>
  </sheetViews>
  <sheetFormatPr defaultRowHeight="15"/>
  <cols>
    <col min="1" max="1" width="6.625" style="142" customWidth="1"/>
    <col min="2" max="2" width="5.125" style="142" customWidth="1"/>
    <col min="3" max="3" width="8.5" style="142" customWidth="1"/>
    <col min="4" max="4" width="7.625" style="142" customWidth="1"/>
    <col min="5" max="5" width="7.5" style="142" bestFit="1" customWidth="1"/>
    <col min="6" max="6" width="12.5" style="142" customWidth="1"/>
    <col min="7" max="7" width="10.625" style="142" customWidth="1"/>
    <col min="8" max="8" width="7.375" style="145" customWidth="1"/>
    <col min="9" max="16384" width="9" style="142"/>
  </cols>
  <sheetData>
    <row r="1" spans="1:8" ht="16.5">
      <c r="A1" s="134" t="s">
        <v>301</v>
      </c>
      <c r="B1" s="134" t="s">
        <v>302</v>
      </c>
      <c r="C1" s="134" t="s">
        <v>303</v>
      </c>
      <c r="D1" s="134" t="s">
        <v>304</v>
      </c>
      <c r="E1" s="227" t="s">
        <v>305</v>
      </c>
      <c r="F1" s="228"/>
      <c r="G1" s="228"/>
      <c r="H1" s="229"/>
    </row>
    <row r="2" spans="1:8" ht="16.5">
      <c r="A2" s="135">
        <f>SUM(A3:A102)</f>
        <v>45</v>
      </c>
      <c r="B2" s="135"/>
      <c r="C2" s="135">
        <f>ROUNDUP(A2/2,0)</f>
        <v>23</v>
      </c>
      <c r="D2" s="136">
        <f>SUM(D3:D102)/C2</f>
        <v>78.518165574746874</v>
      </c>
      <c r="E2" s="158" t="s">
        <v>306</v>
      </c>
      <c r="F2" s="158" t="s">
        <v>269</v>
      </c>
      <c r="G2" s="159" t="s">
        <v>296</v>
      </c>
      <c r="H2" s="139" t="s">
        <v>307</v>
      </c>
    </row>
    <row r="3" spans="1:8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72.986301369863014</v>
      </c>
      <c r="E3" s="171" t="s">
        <v>127</v>
      </c>
      <c r="F3" s="172" t="s">
        <v>360</v>
      </c>
      <c r="G3" s="173">
        <v>72.986301369863014</v>
      </c>
      <c r="H3" s="141">
        <f>IF($D$2-G3+10&gt;0,$D$2-G3+10,0)*A3</f>
        <v>15.53186420488386</v>
      </c>
    </row>
    <row r="4" spans="1:8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74.958904109589042</v>
      </c>
      <c r="E4" s="171" t="s">
        <v>127</v>
      </c>
      <c r="F4" s="172" t="s">
        <v>136</v>
      </c>
      <c r="G4" s="173">
        <v>74.958904109589042</v>
      </c>
      <c r="H4" s="141">
        <f t="shared" ref="H4:H67" si="4">IF($D$2-G4+10&gt;0,$D$2-G4+10,0)*A4</f>
        <v>13.559261465157832</v>
      </c>
    </row>
    <row r="5" spans="1:8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74.958904109589042</v>
      </c>
      <c r="E5" s="171" t="s">
        <v>127</v>
      </c>
      <c r="F5" s="172" t="s">
        <v>359</v>
      </c>
      <c r="G5" s="174">
        <v>74.958904109589042</v>
      </c>
      <c r="H5" s="141">
        <f t="shared" si="4"/>
        <v>13.559261465157832</v>
      </c>
    </row>
    <row r="6" spans="1:8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74.958904109589042</v>
      </c>
      <c r="E6" s="171" t="s">
        <v>148</v>
      </c>
      <c r="F6" s="172" t="s">
        <v>153</v>
      </c>
      <c r="G6" s="174">
        <v>74.958904109589042</v>
      </c>
      <c r="H6" s="141">
        <f t="shared" si="4"/>
        <v>13.559261465157832</v>
      </c>
    </row>
    <row r="7" spans="1:8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75.945205479452056</v>
      </c>
      <c r="E7" s="171" t="s">
        <v>127</v>
      </c>
      <c r="F7" s="172" t="s">
        <v>358</v>
      </c>
      <c r="G7" s="174">
        <v>75.945205479452056</v>
      </c>
      <c r="H7" s="141">
        <f t="shared" si="4"/>
        <v>12.572960095294818</v>
      </c>
    </row>
    <row r="8" spans="1:8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75.945205479452056</v>
      </c>
      <c r="E8" s="171" t="s">
        <v>127</v>
      </c>
      <c r="F8" s="172" t="s">
        <v>137</v>
      </c>
      <c r="G8" s="174">
        <v>75.945205479452056</v>
      </c>
      <c r="H8" s="141">
        <f t="shared" si="4"/>
        <v>12.572960095294818</v>
      </c>
    </row>
    <row r="9" spans="1:8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76.93150684931507</v>
      </c>
      <c r="E9" s="171" t="s">
        <v>114</v>
      </c>
      <c r="F9" s="172" t="s">
        <v>128</v>
      </c>
      <c r="G9" s="174">
        <v>76.93150684931507</v>
      </c>
      <c r="H9" s="141">
        <f t="shared" si="4"/>
        <v>11.586658725431803</v>
      </c>
    </row>
    <row r="10" spans="1:8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77.917808219178085</v>
      </c>
      <c r="E10" s="171" t="s">
        <v>114</v>
      </c>
      <c r="F10" s="172" t="s">
        <v>115</v>
      </c>
      <c r="G10" s="174">
        <v>77.917808219178085</v>
      </c>
      <c r="H10" s="141">
        <f t="shared" si="4"/>
        <v>10.600357355568789</v>
      </c>
    </row>
    <row r="11" spans="1:8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77.917808219178085</v>
      </c>
      <c r="E11" s="171" t="s">
        <v>127</v>
      </c>
      <c r="F11" s="172" t="s">
        <v>141</v>
      </c>
      <c r="G11" s="174">
        <v>77.917808219178085</v>
      </c>
      <c r="H11" s="141">
        <f t="shared" si="4"/>
        <v>10.600357355568789</v>
      </c>
    </row>
    <row r="12" spans="1:8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78.904109589041099</v>
      </c>
      <c r="E12" s="171" t="s">
        <v>127</v>
      </c>
      <c r="F12" s="172" t="s">
        <v>144</v>
      </c>
      <c r="G12" s="174">
        <v>78.904109589041099</v>
      </c>
      <c r="H12" s="141">
        <f t="shared" si="4"/>
        <v>9.6140559857057752</v>
      </c>
    </row>
    <row r="13" spans="1:8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78.904109589041099</v>
      </c>
      <c r="E13" s="171" t="s">
        <v>127</v>
      </c>
      <c r="F13" s="172" t="s">
        <v>134</v>
      </c>
      <c r="G13" s="174">
        <v>78.904109589041099</v>
      </c>
      <c r="H13" s="141">
        <f t="shared" si="4"/>
        <v>9.6140559857057752</v>
      </c>
    </row>
    <row r="14" spans="1:8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78.904109589041099</v>
      </c>
      <c r="E14" s="171" t="s">
        <v>148</v>
      </c>
      <c r="F14" s="172" t="s">
        <v>158</v>
      </c>
      <c r="G14" s="174">
        <v>78.904109589041099</v>
      </c>
      <c r="H14" s="141">
        <f t="shared" si="4"/>
        <v>9.6140559857057752</v>
      </c>
    </row>
    <row r="15" spans="1:8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79.890410958904113</v>
      </c>
      <c r="E15" s="171" t="s">
        <v>127</v>
      </c>
      <c r="F15" s="172" t="s">
        <v>361</v>
      </c>
      <c r="G15" s="174">
        <v>79.890410958904113</v>
      </c>
      <c r="H15" s="141">
        <f t="shared" si="4"/>
        <v>8.6277546158427612</v>
      </c>
    </row>
    <row r="16" spans="1:8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79.890410958904113</v>
      </c>
      <c r="E16" s="171" t="s">
        <v>127</v>
      </c>
      <c r="F16" s="172" t="s">
        <v>143</v>
      </c>
      <c r="G16" s="174">
        <v>79.890410958904113</v>
      </c>
      <c r="H16" s="141">
        <f t="shared" si="4"/>
        <v>8.6277546158427612</v>
      </c>
    </row>
    <row r="17" spans="1:8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79.890410958904113</v>
      </c>
      <c r="E17" s="171" t="s">
        <v>148</v>
      </c>
      <c r="F17" s="172" t="s">
        <v>156</v>
      </c>
      <c r="G17" s="174">
        <v>79.890410958904113</v>
      </c>
      <c r="H17" s="141">
        <f t="shared" si="4"/>
        <v>8.6277546158427612</v>
      </c>
    </row>
    <row r="18" spans="1:8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79.890410958904113</v>
      </c>
      <c r="E18" s="171" t="s">
        <v>148</v>
      </c>
      <c r="F18" s="172" t="s">
        <v>159</v>
      </c>
      <c r="G18" s="174">
        <v>79.890410958904113</v>
      </c>
      <c r="H18" s="141">
        <f t="shared" si="4"/>
        <v>8.6277546158427612</v>
      </c>
    </row>
    <row r="19" spans="1:8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79.890410958904113</v>
      </c>
      <c r="E19" s="171" t="s">
        <v>148</v>
      </c>
      <c r="F19" s="172" t="s">
        <v>365</v>
      </c>
      <c r="G19" s="174">
        <v>79.890410958904113</v>
      </c>
      <c r="H19" s="141">
        <f t="shared" si="4"/>
        <v>8.6277546158427612</v>
      </c>
    </row>
    <row r="20" spans="1:8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80.876712328767127</v>
      </c>
      <c r="E20" s="171" t="s">
        <v>114</v>
      </c>
      <c r="F20" s="172" t="s">
        <v>118</v>
      </c>
      <c r="G20" s="174">
        <v>80.876712328767127</v>
      </c>
      <c r="H20" s="141">
        <f t="shared" si="4"/>
        <v>7.6414532459797471</v>
      </c>
    </row>
    <row r="21" spans="1:8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80.876712328767127</v>
      </c>
      <c r="E21" s="171" t="s">
        <v>114</v>
      </c>
      <c r="F21" s="172" t="s">
        <v>122</v>
      </c>
      <c r="G21" s="174">
        <v>80.876712328767127</v>
      </c>
      <c r="H21" s="141">
        <f t="shared" si="4"/>
        <v>7.6414532459797471</v>
      </c>
    </row>
    <row r="22" spans="1:8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80.876712328767127</v>
      </c>
      <c r="E22" s="171" t="s">
        <v>148</v>
      </c>
      <c r="F22" s="172" t="s">
        <v>166</v>
      </c>
      <c r="G22" s="174">
        <v>80.876712328767127</v>
      </c>
      <c r="H22" s="141">
        <f t="shared" si="4"/>
        <v>7.6414532459797471</v>
      </c>
    </row>
    <row r="23" spans="1:8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80.876712328767127</v>
      </c>
      <c r="E23" s="171" t="s">
        <v>148</v>
      </c>
      <c r="F23" s="172" t="s">
        <v>366</v>
      </c>
      <c r="G23" s="174">
        <v>80.876712328767127</v>
      </c>
      <c r="H23" s="141">
        <f t="shared" si="4"/>
        <v>7.6414532459797471</v>
      </c>
    </row>
    <row r="24" spans="1:8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81.863013698630141</v>
      </c>
      <c r="E24" s="171" t="s">
        <v>114</v>
      </c>
      <c r="F24" s="172" t="s">
        <v>132</v>
      </c>
      <c r="G24" s="174">
        <v>81.863013698630141</v>
      </c>
      <c r="H24" s="141">
        <f t="shared" si="4"/>
        <v>6.655151876116733</v>
      </c>
    </row>
    <row r="25" spans="1:8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81.863013698630141</v>
      </c>
      <c r="E25" s="171" t="s">
        <v>127</v>
      </c>
      <c r="F25" s="172" t="s">
        <v>362</v>
      </c>
      <c r="G25" s="174">
        <v>81.863013698630141</v>
      </c>
      <c r="H25" s="141">
        <f t="shared" si="4"/>
        <v>6.655151876116733</v>
      </c>
    </row>
    <row r="26" spans="1:8" ht="16.5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71" t="s">
        <v>127</v>
      </c>
      <c r="F26" s="172" t="s">
        <v>254</v>
      </c>
      <c r="G26" s="174">
        <v>81.863013698630141</v>
      </c>
      <c r="H26" s="141">
        <f t="shared" si="4"/>
        <v>6.655151876116733</v>
      </c>
    </row>
    <row r="27" spans="1:8" ht="16.5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71" t="s">
        <v>148</v>
      </c>
      <c r="F27" s="172" t="s">
        <v>155</v>
      </c>
      <c r="G27" s="174">
        <v>81.863013698630141</v>
      </c>
      <c r="H27" s="141">
        <f t="shared" si="4"/>
        <v>6.655151876116733</v>
      </c>
    </row>
    <row r="28" spans="1:8" ht="16.5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71" t="s">
        <v>127</v>
      </c>
      <c r="F28" s="172" t="s">
        <v>151</v>
      </c>
      <c r="G28" s="174">
        <v>82.849315068493141</v>
      </c>
      <c r="H28" s="141">
        <f t="shared" si="4"/>
        <v>5.6688505062537331</v>
      </c>
    </row>
    <row r="29" spans="1:8" ht="16.5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71" t="s">
        <v>148</v>
      </c>
      <c r="F29" s="172" t="s">
        <v>162</v>
      </c>
      <c r="G29" s="174">
        <v>82.849315068493141</v>
      </c>
      <c r="H29" s="141">
        <f t="shared" si="4"/>
        <v>5.6688505062537331</v>
      </c>
    </row>
    <row r="30" spans="1:8" ht="16.5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71" t="s">
        <v>114</v>
      </c>
      <c r="F30" s="172" t="s">
        <v>139</v>
      </c>
      <c r="G30" s="174">
        <v>83.835616438356169</v>
      </c>
      <c r="H30" s="141">
        <f t="shared" si="4"/>
        <v>4.6825491363907048</v>
      </c>
    </row>
    <row r="31" spans="1:8" ht="16.5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71" t="s">
        <v>127</v>
      </c>
      <c r="F31" s="172" t="s">
        <v>140</v>
      </c>
      <c r="G31" s="174">
        <v>83.835616438356169</v>
      </c>
      <c r="H31" s="141">
        <f t="shared" si="4"/>
        <v>4.6825491363907048</v>
      </c>
    </row>
    <row r="32" spans="1:8" ht="16.5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71" t="s">
        <v>127</v>
      </c>
      <c r="F32" s="172" t="s">
        <v>253</v>
      </c>
      <c r="G32" s="174">
        <v>83.835616438356169</v>
      </c>
      <c r="H32" s="141">
        <f t="shared" si="4"/>
        <v>4.6825491363907048</v>
      </c>
    </row>
    <row r="33" spans="1:8" ht="16.5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71" t="s">
        <v>148</v>
      </c>
      <c r="F33" s="172" t="s">
        <v>161</v>
      </c>
      <c r="G33" s="174">
        <v>83.835616438356169</v>
      </c>
      <c r="H33" s="141">
        <f t="shared" si="4"/>
        <v>4.6825491363907048</v>
      </c>
    </row>
    <row r="34" spans="1:8" ht="16.5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71" t="s">
        <v>148</v>
      </c>
      <c r="F34" s="172" t="s">
        <v>152</v>
      </c>
      <c r="G34" s="174">
        <v>83.835616438356169</v>
      </c>
      <c r="H34" s="141">
        <f t="shared" si="4"/>
        <v>4.6825491363907048</v>
      </c>
    </row>
    <row r="35" spans="1:8" ht="16.5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71" t="s">
        <v>114</v>
      </c>
      <c r="F35" s="172" t="s">
        <v>250</v>
      </c>
      <c r="G35" s="174">
        <v>85.808219178082197</v>
      </c>
      <c r="H35" s="141">
        <f t="shared" si="4"/>
        <v>2.7099463966646766</v>
      </c>
    </row>
    <row r="36" spans="1:8" ht="16.5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71" t="s">
        <v>127</v>
      </c>
      <c r="F36" s="172" t="s">
        <v>363</v>
      </c>
      <c r="G36" s="174">
        <v>85.808219178082197</v>
      </c>
      <c r="H36" s="141">
        <f t="shared" si="4"/>
        <v>2.7099463966646766</v>
      </c>
    </row>
    <row r="37" spans="1:8" ht="16.5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71" t="s">
        <v>127</v>
      </c>
      <c r="F37" s="172" t="s">
        <v>252</v>
      </c>
      <c r="G37" s="174">
        <v>85.808219178082197</v>
      </c>
      <c r="H37" s="141">
        <f t="shared" si="4"/>
        <v>2.7099463966646766</v>
      </c>
    </row>
    <row r="38" spans="1:8" ht="16.5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71" t="s">
        <v>148</v>
      </c>
      <c r="F38" s="172" t="s">
        <v>261</v>
      </c>
      <c r="G38" s="174">
        <v>85.808219178082197</v>
      </c>
      <c r="H38" s="141">
        <f t="shared" si="4"/>
        <v>2.7099463966646766</v>
      </c>
    </row>
    <row r="39" spans="1:8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71" t="s">
        <v>148</v>
      </c>
      <c r="F39" s="172" t="s">
        <v>160</v>
      </c>
      <c r="G39" s="174">
        <v>85.808219178082197</v>
      </c>
      <c r="H39" s="141">
        <f t="shared" si="4"/>
        <v>2.7099463966646766</v>
      </c>
    </row>
    <row r="40" spans="1:8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71" t="s">
        <v>148</v>
      </c>
      <c r="F40" s="172" t="s">
        <v>163</v>
      </c>
      <c r="G40" s="174">
        <v>85.808219178082197</v>
      </c>
      <c r="H40" s="141">
        <f t="shared" si="4"/>
        <v>2.7099463966646766</v>
      </c>
    </row>
    <row r="41" spans="1:8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71" t="s">
        <v>148</v>
      </c>
      <c r="F41" s="172" t="s">
        <v>260</v>
      </c>
      <c r="G41" s="174">
        <v>85.808219178082197</v>
      </c>
      <c r="H41" s="141">
        <f t="shared" si="4"/>
        <v>2.7099463966646766</v>
      </c>
    </row>
    <row r="42" spans="1:8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71" t="s">
        <v>127</v>
      </c>
      <c r="F42" s="172" t="s">
        <v>364</v>
      </c>
      <c r="G42" s="174">
        <v>87.780821917808225</v>
      </c>
      <c r="H42" s="141">
        <f t="shared" si="4"/>
        <v>0.73734365693864845</v>
      </c>
    </row>
    <row r="43" spans="1:8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71" t="s">
        <v>148</v>
      </c>
      <c r="F43" s="172" t="s">
        <v>262</v>
      </c>
      <c r="G43" s="174">
        <v>87.780821917808225</v>
      </c>
      <c r="H43" s="141">
        <f t="shared" si="4"/>
        <v>0.73734365693864845</v>
      </c>
    </row>
    <row r="44" spans="1:8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71" t="s">
        <v>127</v>
      </c>
      <c r="F44" s="172" t="s">
        <v>259</v>
      </c>
      <c r="G44" s="174">
        <v>89.753424657534254</v>
      </c>
      <c r="H44" s="141">
        <f t="shared" si="4"/>
        <v>0</v>
      </c>
    </row>
    <row r="45" spans="1:8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71" t="s">
        <v>148</v>
      </c>
      <c r="F45" s="172" t="s">
        <v>157</v>
      </c>
      <c r="G45" s="174">
        <v>93.69863013698631</v>
      </c>
      <c r="H45" s="141">
        <f t="shared" si="4"/>
        <v>0</v>
      </c>
    </row>
    <row r="46" spans="1:8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71" t="s">
        <v>148</v>
      </c>
      <c r="F46" s="172" t="s">
        <v>37</v>
      </c>
      <c r="G46" s="174">
        <v>101.58904109589042</v>
      </c>
      <c r="H46" s="141">
        <f t="shared" si="4"/>
        <v>0</v>
      </c>
    </row>
    <row r="47" spans="1:8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71" t="s">
        <v>148</v>
      </c>
      <c r="F47" s="172" t="s">
        <v>367</v>
      </c>
      <c r="G47" s="174">
        <v>102.57534246575342</v>
      </c>
      <c r="H47" s="141">
        <f t="shared" si="4"/>
        <v>0</v>
      </c>
    </row>
    <row r="48" spans="1:8" ht="16.5">
      <c r="A48" s="140">
        <f t="shared" si="0"/>
        <v>0</v>
      </c>
      <c r="B48" s="140">
        <f t="shared" si="1"/>
        <v>45</v>
      </c>
      <c r="C48" s="140">
        <f t="shared" si="2"/>
        <v>0</v>
      </c>
      <c r="D48" s="140">
        <f t="shared" si="3"/>
        <v>0</v>
      </c>
      <c r="E48" s="149"/>
      <c r="F48" s="150"/>
      <c r="G48" s="152"/>
      <c r="H48" s="141">
        <f t="shared" si="4"/>
        <v>0</v>
      </c>
    </row>
    <row r="49" spans="1:8" ht="16.5">
      <c r="A49" s="140">
        <f t="shared" si="0"/>
        <v>0</v>
      </c>
      <c r="B49" s="140">
        <f t="shared" si="1"/>
        <v>45</v>
      </c>
      <c r="C49" s="140">
        <f t="shared" si="2"/>
        <v>0</v>
      </c>
      <c r="D49" s="140">
        <f t="shared" si="3"/>
        <v>0</v>
      </c>
      <c r="E49" s="149"/>
      <c r="F49" s="150"/>
      <c r="G49" s="152"/>
      <c r="H49" s="141">
        <f t="shared" si="4"/>
        <v>0</v>
      </c>
    </row>
    <row r="50" spans="1:8" ht="16.5">
      <c r="A50" s="140">
        <f t="shared" si="0"/>
        <v>0</v>
      </c>
      <c r="B50" s="140">
        <f t="shared" si="1"/>
        <v>45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41">
        <f t="shared" si="4"/>
        <v>0</v>
      </c>
    </row>
    <row r="51" spans="1:8" ht="16.5">
      <c r="A51" s="140">
        <f t="shared" si="0"/>
        <v>0</v>
      </c>
      <c r="B51" s="140">
        <f t="shared" si="1"/>
        <v>45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41">
        <f t="shared" si="4"/>
        <v>0</v>
      </c>
    </row>
    <row r="52" spans="1:8" ht="16.5">
      <c r="A52" s="140">
        <f t="shared" si="0"/>
        <v>0</v>
      </c>
      <c r="B52" s="140">
        <f t="shared" si="1"/>
        <v>45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41">
        <f t="shared" si="4"/>
        <v>0</v>
      </c>
    </row>
    <row r="53" spans="1:8" ht="16.5">
      <c r="A53" s="140">
        <f t="shared" si="0"/>
        <v>0</v>
      </c>
      <c r="B53" s="140">
        <f t="shared" si="1"/>
        <v>45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41">
        <f t="shared" si="4"/>
        <v>0</v>
      </c>
    </row>
    <row r="54" spans="1:8" ht="16.5">
      <c r="A54" s="140">
        <f t="shared" si="0"/>
        <v>0</v>
      </c>
      <c r="B54" s="140">
        <f t="shared" si="1"/>
        <v>45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41">
        <f t="shared" si="4"/>
        <v>0</v>
      </c>
    </row>
    <row r="55" spans="1:8" ht="16.5">
      <c r="A55" s="140">
        <f t="shared" si="0"/>
        <v>0</v>
      </c>
      <c r="B55" s="140">
        <f t="shared" si="1"/>
        <v>45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41">
        <f t="shared" si="4"/>
        <v>0</v>
      </c>
    </row>
    <row r="56" spans="1:8" ht="16.5">
      <c r="A56" s="140">
        <f t="shared" si="0"/>
        <v>0</v>
      </c>
      <c r="B56" s="140">
        <f t="shared" si="1"/>
        <v>45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41">
        <f t="shared" si="4"/>
        <v>0</v>
      </c>
    </row>
    <row r="57" spans="1:8" ht="16.5">
      <c r="A57" s="140">
        <f t="shared" si="0"/>
        <v>0</v>
      </c>
      <c r="B57" s="140">
        <f t="shared" si="1"/>
        <v>45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41">
        <f t="shared" si="4"/>
        <v>0</v>
      </c>
    </row>
    <row r="58" spans="1:8" ht="16.5">
      <c r="A58" s="140">
        <f t="shared" si="0"/>
        <v>0</v>
      </c>
      <c r="B58" s="140">
        <f t="shared" si="1"/>
        <v>45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41">
        <f t="shared" si="4"/>
        <v>0</v>
      </c>
    </row>
    <row r="59" spans="1:8" ht="16.5">
      <c r="A59" s="140">
        <f t="shared" si="0"/>
        <v>0</v>
      </c>
      <c r="B59" s="140">
        <f t="shared" si="1"/>
        <v>45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41">
        <f t="shared" si="4"/>
        <v>0</v>
      </c>
    </row>
    <row r="60" spans="1:8" ht="16.5">
      <c r="A60" s="140">
        <f t="shared" si="0"/>
        <v>0</v>
      </c>
      <c r="B60" s="140">
        <f t="shared" si="1"/>
        <v>45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41">
        <f t="shared" si="4"/>
        <v>0</v>
      </c>
    </row>
    <row r="61" spans="1:8" ht="16.5">
      <c r="A61" s="140">
        <f t="shared" si="0"/>
        <v>0</v>
      </c>
      <c r="B61" s="140">
        <f t="shared" si="1"/>
        <v>45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41">
        <f t="shared" si="4"/>
        <v>0</v>
      </c>
    </row>
    <row r="62" spans="1:8" ht="16.5">
      <c r="A62" s="140">
        <f t="shared" si="0"/>
        <v>0</v>
      </c>
      <c r="B62" s="140">
        <f t="shared" si="1"/>
        <v>45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41">
        <f t="shared" si="4"/>
        <v>0</v>
      </c>
    </row>
    <row r="63" spans="1:8" ht="16.5">
      <c r="A63" s="140">
        <f t="shared" si="0"/>
        <v>0</v>
      </c>
      <c r="B63" s="140">
        <f t="shared" si="1"/>
        <v>45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41">
        <f t="shared" si="4"/>
        <v>0</v>
      </c>
    </row>
    <row r="64" spans="1:8" ht="16.5">
      <c r="A64" s="140">
        <f t="shared" si="0"/>
        <v>0</v>
      </c>
      <c r="B64" s="140">
        <f t="shared" si="1"/>
        <v>45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41">
        <f t="shared" si="4"/>
        <v>0</v>
      </c>
    </row>
    <row r="65" spans="1:8" ht="16.5">
      <c r="A65" s="140">
        <f t="shared" si="0"/>
        <v>0</v>
      </c>
      <c r="B65" s="140">
        <f t="shared" si="1"/>
        <v>45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41">
        <f t="shared" si="4"/>
        <v>0</v>
      </c>
    </row>
    <row r="66" spans="1:8" ht="16.5">
      <c r="A66" s="140">
        <f t="shared" si="0"/>
        <v>0</v>
      </c>
      <c r="B66" s="140">
        <f t="shared" si="1"/>
        <v>45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41">
        <f t="shared" si="4"/>
        <v>0</v>
      </c>
    </row>
    <row r="67" spans="1:8" ht="16.5">
      <c r="A67" s="140">
        <f t="shared" si="0"/>
        <v>0</v>
      </c>
      <c r="B67" s="140">
        <f t="shared" si="1"/>
        <v>45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41">
        <f t="shared" si="4"/>
        <v>0</v>
      </c>
    </row>
    <row r="68" spans="1:8" ht="16.5">
      <c r="A68" s="140">
        <f t="shared" ref="A68:A102" si="5">COUNTA(F68)</f>
        <v>0</v>
      </c>
      <c r="B68" s="140">
        <f t="shared" ref="B68:B102" si="6">B67+A68</f>
        <v>45</v>
      </c>
      <c r="C68" s="140">
        <f t="shared" ref="C68:C102" si="7">IF(B68&lt;=C$2,1,0)</f>
        <v>0</v>
      </c>
      <c r="D68" s="140">
        <f t="shared" ref="D68:D102" si="8">C68*G68</f>
        <v>0</v>
      </c>
      <c r="E68" s="149"/>
      <c r="F68" s="150"/>
      <c r="G68" s="152"/>
      <c r="H68" s="141">
        <f t="shared" ref="H68:H102" si="9">IF($D$2-G68+10&gt;0,$D$2-G68+10,0)*A68</f>
        <v>0</v>
      </c>
    </row>
    <row r="69" spans="1:8" ht="16.5">
      <c r="A69" s="140">
        <f t="shared" si="5"/>
        <v>0</v>
      </c>
      <c r="B69" s="140">
        <f t="shared" si="6"/>
        <v>45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41">
        <f t="shared" si="9"/>
        <v>0</v>
      </c>
    </row>
    <row r="70" spans="1:8" ht="16.5">
      <c r="A70" s="140">
        <f t="shared" si="5"/>
        <v>0</v>
      </c>
      <c r="B70" s="140">
        <f t="shared" si="6"/>
        <v>45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41">
        <f t="shared" si="9"/>
        <v>0</v>
      </c>
    </row>
    <row r="71" spans="1:8" ht="16.5">
      <c r="A71" s="140">
        <f t="shared" si="5"/>
        <v>0</v>
      </c>
      <c r="B71" s="140">
        <f t="shared" si="6"/>
        <v>45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41">
        <f t="shared" si="9"/>
        <v>0</v>
      </c>
    </row>
    <row r="72" spans="1:8" ht="16.5">
      <c r="A72" s="140">
        <f t="shared" si="5"/>
        <v>0</v>
      </c>
      <c r="B72" s="140">
        <f t="shared" si="6"/>
        <v>45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41">
        <f t="shared" si="9"/>
        <v>0</v>
      </c>
    </row>
    <row r="73" spans="1:8">
      <c r="A73" s="140">
        <f t="shared" si="5"/>
        <v>0</v>
      </c>
      <c r="B73" s="140">
        <f t="shared" si="6"/>
        <v>45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45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45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45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45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45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45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45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45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45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45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45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45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45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45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45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45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45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45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45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45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45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45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45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45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45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45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45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45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45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mergeCells count="1">
    <mergeCell ref="E1:H1"/>
  </mergeCells>
  <phoneticPr fontId="2" type="noConversion"/>
  <conditionalFormatting sqref="E3:E94">
    <cfRule type="expression" dxfId="403" priority="13">
      <formula>AND(XEF3=0,XEG3&lt;&gt;"")</formula>
    </cfRule>
  </conditionalFormatting>
  <conditionalFormatting sqref="C3:D102">
    <cfRule type="expression" dxfId="402" priority="12">
      <formula>AND(XEG3=0,XEH3&lt;&gt;"")</formula>
    </cfRule>
  </conditionalFormatting>
  <conditionalFormatting sqref="G3:H94 H95:H102">
    <cfRule type="cellIs" dxfId="401" priority="10" operator="lessThan">
      <formula>#REF!</formula>
    </cfRule>
    <cfRule type="cellIs" dxfId="400" priority="11" operator="equal">
      <formula>#REF!</formula>
    </cfRule>
  </conditionalFormatting>
  <conditionalFormatting sqref="E3:E42">
    <cfRule type="expression" dxfId="399" priority="9">
      <formula>AND(XEF3=0,XEG3&lt;&gt;"")</formula>
    </cfRule>
  </conditionalFormatting>
  <conditionalFormatting sqref="A3:B102">
    <cfRule type="expression" dxfId="398" priority="8">
      <formula>AND(XEF3=0,XEG3&lt;&gt;"")</formula>
    </cfRule>
  </conditionalFormatting>
  <conditionalFormatting sqref="E3:E72">
    <cfRule type="expression" dxfId="397" priority="7">
      <formula>AND(XEJ3=0,XEK3&lt;&gt;"")</formula>
    </cfRule>
  </conditionalFormatting>
  <conditionalFormatting sqref="G3:G72">
    <cfRule type="cellIs" dxfId="396" priority="5" operator="lessThan">
      <formula>#REF!</formula>
    </cfRule>
    <cfRule type="cellIs" dxfId="395" priority="6" operator="equal">
      <formula>#REF!</formula>
    </cfRule>
  </conditionalFormatting>
  <conditionalFormatting sqref="E3">
    <cfRule type="expression" dxfId="394" priority="4">
      <formula>AND(XEJ3=0,XEK3&lt;&gt;"")</formula>
    </cfRule>
  </conditionalFormatting>
  <conditionalFormatting sqref="E3:E47">
    <cfRule type="expression" dxfId="393" priority="3">
      <formula>AND(XEB3=0,XEC3&lt;&gt;"")</formula>
    </cfRule>
  </conditionalFormatting>
  <conditionalFormatting sqref="E3:E47">
    <cfRule type="expression" dxfId="392" priority="2">
      <formula>AND(B3=0,C3&lt;&gt;"")</formula>
    </cfRule>
  </conditionalFormatting>
  <conditionalFormatting sqref="E10">
    <cfRule type="expression" dxfId="391" priority="1">
      <formula>AND(B10=0,C10&lt;&gt;"")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101"/>
  <sheetViews>
    <sheetView workbookViewId="0">
      <pane ySplit="1" topLeftCell="A2" activePane="bottomLeft" state="frozen"/>
      <selection pane="bottomLeft" activeCell="F2" sqref="F2:F77"/>
    </sheetView>
  </sheetViews>
  <sheetFormatPr defaultRowHeight="16.5"/>
  <cols>
    <col min="1" max="1" width="6" style="164" bestFit="1" customWidth="1"/>
    <col min="2" max="2" width="7.5" style="164" bestFit="1" customWidth="1"/>
    <col min="3" max="3" width="12.5" style="164" customWidth="1"/>
    <col min="4" max="5" width="5.375" style="164" customWidth="1"/>
    <col min="6" max="16384" width="9" style="164"/>
  </cols>
  <sheetData>
    <row r="1" spans="1:9">
      <c r="A1" s="160" t="s">
        <v>7</v>
      </c>
      <c r="B1" s="161" t="s">
        <v>8</v>
      </c>
      <c r="C1" s="161" t="s">
        <v>0</v>
      </c>
      <c r="D1" s="165" t="s">
        <v>282</v>
      </c>
      <c r="E1" s="162" t="s">
        <v>276</v>
      </c>
      <c r="F1" s="163" t="s">
        <v>283</v>
      </c>
      <c r="I1" s="164" t="s">
        <v>332</v>
      </c>
    </row>
    <row r="2" spans="1:9">
      <c r="A2" s="148"/>
      <c r="B2" s="175" t="s">
        <v>41</v>
      </c>
      <c r="C2" s="176" t="s">
        <v>49</v>
      </c>
      <c r="D2" s="177">
        <v>70</v>
      </c>
      <c r="E2" s="177">
        <v>70</v>
      </c>
      <c r="F2" s="164">
        <f t="shared" ref="F2:F63" si="0">E2/73*72</f>
        <v>69.041095890410958</v>
      </c>
    </row>
    <row r="3" spans="1:9">
      <c r="A3" s="151"/>
      <c r="B3" s="175" t="s">
        <v>41</v>
      </c>
      <c r="C3" s="176" t="s">
        <v>70</v>
      </c>
      <c r="D3" s="177">
        <v>78</v>
      </c>
      <c r="E3" s="177">
        <v>70</v>
      </c>
      <c r="F3" s="164">
        <f t="shared" si="0"/>
        <v>69.041095890410958</v>
      </c>
    </row>
    <row r="4" spans="1:9">
      <c r="A4" s="151"/>
      <c r="B4" s="175" t="s">
        <v>65</v>
      </c>
      <c r="C4" s="176" t="s">
        <v>90</v>
      </c>
      <c r="D4" s="177">
        <v>73</v>
      </c>
      <c r="E4" s="177">
        <v>70</v>
      </c>
      <c r="F4" s="164">
        <f t="shared" si="0"/>
        <v>69.041095890410958</v>
      </c>
    </row>
    <row r="5" spans="1:9">
      <c r="A5" s="151"/>
      <c r="B5" s="175" t="s">
        <v>65</v>
      </c>
      <c r="C5" s="176" t="s">
        <v>83</v>
      </c>
      <c r="D5" s="177">
        <v>75</v>
      </c>
      <c r="E5" s="177">
        <v>70</v>
      </c>
      <c r="F5" s="164">
        <f t="shared" si="0"/>
        <v>69.041095890410958</v>
      </c>
    </row>
    <row r="6" spans="1:9">
      <c r="A6" s="151"/>
      <c r="B6" s="175" t="s">
        <v>65</v>
      </c>
      <c r="C6" s="176" t="s">
        <v>85</v>
      </c>
      <c r="D6" s="177">
        <v>78</v>
      </c>
      <c r="E6" s="177">
        <v>70</v>
      </c>
      <c r="F6" s="164">
        <f t="shared" si="0"/>
        <v>69.041095890410958</v>
      </c>
    </row>
    <row r="7" spans="1:9">
      <c r="A7" s="148"/>
      <c r="B7" s="175" t="s">
        <v>41</v>
      </c>
      <c r="C7" s="176" t="s">
        <v>44</v>
      </c>
      <c r="D7" s="177">
        <v>72</v>
      </c>
      <c r="E7" s="177">
        <v>71</v>
      </c>
      <c r="F7" s="164">
        <f t="shared" si="0"/>
        <v>70.027397260273972</v>
      </c>
    </row>
    <row r="8" spans="1:9">
      <c r="A8" s="151"/>
      <c r="B8" s="175" t="s">
        <v>41</v>
      </c>
      <c r="C8" s="176" t="s">
        <v>43</v>
      </c>
      <c r="D8" s="177">
        <v>77</v>
      </c>
      <c r="E8" s="177">
        <v>71</v>
      </c>
      <c r="F8" s="164">
        <f t="shared" si="0"/>
        <v>70.027397260273972</v>
      </c>
    </row>
    <row r="9" spans="1:9">
      <c r="A9" s="151"/>
      <c r="B9" s="175" t="s">
        <v>65</v>
      </c>
      <c r="C9" s="176" t="s">
        <v>75</v>
      </c>
      <c r="D9" s="177">
        <v>68</v>
      </c>
      <c r="E9" s="177">
        <v>71</v>
      </c>
      <c r="F9" s="164">
        <f t="shared" si="0"/>
        <v>70.027397260273972</v>
      </c>
    </row>
    <row r="10" spans="1:9">
      <c r="A10" s="151"/>
      <c r="B10" s="175" t="s">
        <v>41</v>
      </c>
      <c r="C10" s="176" t="s">
        <v>46</v>
      </c>
      <c r="D10" s="177">
        <v>74</v>
      </c>
      <c r="E10" s="177">
        <v>72</v>
      </c>
      <c r="F10" s="164">
        <f t="shared" si="0"/>
        <v>71.013698630136986</v>
      </c>
    </row>
    <row r="11" spans="1:9">
      <c r="A11" s="151"/>
      <c r="B11" s="175" t="s">
        <v>41</v>
      </c>
      <c r="C11" s="176" t="s">
        <v>56</v>
      </c>
      <c r="D11" s="177">
        <v>76</v>
      </c>
      <c r="E11" s="177">
        <v>72</v>
      </c>
      <c r="F11" s="164">
        <f t="shared" si="0"/>
        <v>71.013698630136986</v>
      </c>
    </row>
    <row r="12" spans="1:9">
      <c r="A12" s="151"/>
      <c r="B12" s="175" t="s">
        <v>41</v>
      </c>
      <c r="C12" s="176" t="s">
        <v>198</v>
      </c>
      <c r="D12" s="177">
        <v>77</v>
      </c>
      <c r="E12" s="177">
        <v>72</v>
      </c>
      <c r="F12" s="164">
        <f t="shared" si="0"/>
        <v>71.013698630136986</v>
      </c>
    </row>
    <row r="13" spans="1:9">
      <c r="A13" s="151"/>
      <c r="B13" s="175" t="s">
        <v>65</v>
      </c>
      <c r="C13" s="176" t="s">
        <v>67</v>
      </c>
      <c r="D13" s="177">
        <v>77</v>
      </c>
      <c r="E13" s="177">
        <v>72</v>
      </c>
      <c r="F13" s="164">
        <f t="shared" si="0"/>
        <v>71.013698630136986</v>
      </c>
    </row>
    <row r="14" spans="1:9">
      <c r="A14" s="151"/>
      <c r="B14" s="175" t="s">
        <v>41</v>
      </c>
      <c r="C14" s="176" t="s">
        <v>54</v>
      </c>
      <c r="D14" s="177">
        <v>71</v>
      </c>
      <c r="E14" s="177">
        <v>73</v>
      </c>
      <c r="F14" s="164">
        <f t="shared" si="0"/>
        <v>72</v>
      </c>
    </row>
    <row r="15" spans="1:9">
      <c r="A15" s="151"/>
      <c r="B15" s="175" t="s">
        <v>41</v>
      </c>
      <c r="C15" s="176" t="s">
        <v>345</v>
      </c>
      <c r="D15" s="177">
        <v>77</v>
      </c>
      <c r="E15" s="177">
        <v>73</v>
      </c>
      <c r="F15" s="164">
        <f t="shared" si="0"/>
        <v>72</v>
      </c>
    </row>
    <row r="16" spans="1:9">
      <c r="A16" s="151"/>
      <c r="B16" s="175" t="s">
        <v>41</v>
      </c>
      <c r="C16" s="176" t="s">
        <v>168</v>
      </c>
      <c r="D16" s="177">
        <v>81</v>
      </c>
      <c r="E16" s="177">
        <v>73</v>
      </c>
      <c r="F16" s="164">
        <f t="shared" si="0"/>
        <v>72</v>
      </c>
    </row>
    <row r="17" spans="1:6">
      <c r="A17" s="151"/>
      <c r="B17" s="175" t="s">
        <v>41</v>
      </c>
      <c r="C17" s="176" t="s">
        <v>42</v>
      </c>
      <c r="D17" s="177">
        <v>77</v>
      </c>
      <c r="E17" s="177">
        <v>74</v>
      </c>
      <c r="F17" s="164">
        <f t="shared" si="0"/>
        <v>72.986301369863014</v>
      </c>
    </row>
    <row r="18" spans="1:6">
      <c r="A18" s="151"/>
      <c r="B18" s="175" t="s">
        <v>41</v>
      </c>
      <c r="C18" s="176" t="s">
        <v>346</v>
      </c>
      <c r="D18" s="177">
        <v>81</v>
      </c>
      <c r="E18" s="177">
        <v>74</v>
      </c>
      <c r="F18" s="164">
        <f t="shared" si="0"/>
        <v>72.986301369863014</v>
      </c>
    </row>
    <row r="19" spans="1:6">
      <c r="A19" s="151"/>
      <c r="B19" s="175" t="s">
        <v>65</v>
      </c>
      <c r="C19" s="176" t="s">
        <v>226</v>
      </c>
      <c r="D19" s="177">
        <v>76</v>
      </c>
      <c r="E19" s="177">
        <v>74</v>
      </c>
      <c r="F19" s="164">
        <f t="shared" si="0"/>
        <v>72.986301369863014</v>
      </c>
    </row>
    <row r="20" spans="1:6">
      <c r="A20" s="151"/>
      <c r="B20" s="175" t="s">
        <v>65</v>
      </c>
      <c r="C20" s="176" t="s">
        <v>351</v>
      </c>
      <c r="D20" s="177">
        <v>88</v>
      </c>
      <c r="E20" s="177">
        <v>74</v>
      </c>
      <c r="F20" s="164">
        <f t="shared" si="0"/>
        <v>72.986301369863014</v>
      </c>
    </row>
    <row r="21" spans="1:6">
      <c r="A21" s="151"/>
      <c r="B21" s="175" t="s">
        <v>41</v>
      </c>
      <c r="C21" s="176" t="s">
        <v>59</v>
      </c>
      <c r="D21" s="177">
        <v>71</v>
      </c>
      <c r="E21" s="177">
        <v>75</v>
      </c>
      <c r="F21" s="164">
        <f t="shared" si="0"/>
        <v>73.972602739726028</v>
      </c>
    </row>
    <row r="22" spans="1:6">
      <c r="A22" s="151"/>
      <c r="B22" s="175" t="s">
        <v>65</v>
      </c>
      <c r="C22" s="176" t="s">
        <v>82</v>
      </c>
      <c r="D22" s="177">
        <v>72</v>
      </c>
      <c r="E22" s="177">
        <v>75</v>
      </c>
      <c r="F22" s="164">
        <f t="shared" si="0"/>
        <v>73.972602739726028</v>
      </c>
    </row>
    <row r="23" spans="1:6">
      <c r="A23" s="151"/>
      <c r="B23" s="175" t="s">
        <v>65</v>
      </c>
      <c r="C23" s="176" t="s">
        <v>69</v>
      </c>
      <c r="D23" s="177">
        <v>73</v>
      </c>
      <c r="E23" s="177">
        <v>75</v>
      </c>
      <c r="F23" s="164">
        <f t="shared" si="0"/>
        <v>73.972602739726028</v>
      </c>
    </row>
    <row r="24" spans="1:6">
      <c r="A24" s="151"/>
      <c r="B24" s="175" t="s">
        <v>65</v>
      </c>
      <c r="C24" s="176" t="s">
        <v>66</v>
      </c>
      <c r="D24" s="177">
        <v>73</v>
      </c>
      <c r="E24" s="177">
        <v>75</v>
      </c>
      <c r="F24" s="164">
        <f t="shared" si="0"/>
        <v>73.972602739726028</v>
      </c>
    </row>
    <row r="25" spans="1:6">
      <c r="A25" s="151"/>
      <c r="B25" s="175" t="s">
        <v>65</v>
      </c>
      <c r="C25" s="176" t="s">
        <v>214</v>
      </c>
      <c r="D25" s="177">
        <v>77</v>
      </c>
      <c r="E25" s="177">
        <v>75</v>
      </c>
      <c r="F25" s="164">
        <f t="shared" si="0"/>
        <v>73.972602739726028</v>
      </c>
    </row>
    <row r="26" spans="1:6">
      <c r="A26" s="151"/>
      <c r="B26" s="175" t="s">
        <v>65</v>
      </c>
      <c r="C26" s="176" t="s">
        <v>80</v>
      </c>
      <c r="D26" s="177">
        <v>78</v>
      </c>
      <c r="E26" s="177">
        <v>75</v>
      </c>
      <c r="F26" s="164">
        <f t="shared" si="0"/>
        <v>73.972602739726028</v>
      </c>
    </row>
    <row r="27" spans="1:6">
      <c r="A27" s="151"/>
      <c r="B27" s="175" t="s">
        <v>65</v>
      </c>
      <c r="C27" s="176" t="s">
        <v>77</v>
      </c>
      <c r="D27" s="177">
        <v>79</v>
      </c>
      <c r="E27" s="177">
        <v>75</v>
      </c>
      <c r="F27" s="164">
        <f t="shared" si="0"/>
        <v>73.972602739726028</v>
      </c>
    </row>
    <row r="28" spans="1:6">
      <c r="A28" s="151"/>
      <c r="B28" s="175" t="s">
        <v>88</v>
      </c>
      <c r="C28" s="176" t="s">
        <v>103</v>
      </c>
      <c r="D28" s="177">
        <v>76</v>
      </c>
      <c r="E28" s="177">
        <v>75</v>
      </c>
      <c r="F28" s="164">
        <f t="shared" si="0"/>
        <v>73.972602739726028</v>
      </c>
    </row>
    <row r="29" spans="1:6">
      <c r="A29" s="151"/>
      <c r="B29" s="175" t="s">
        <v>88</v>
      </c>
      <c r="C29" s="176" t="s">
        <v>93</v>
      </c>
      <c r="D29" s="177">
        <v>80</v>
      </c>
      <c r="E29" s="177">
        <v>75</v>
      </c>
      <c r="F29" s="164">
        <f t="shared" si="0"/>
        <v>73.972602739726028</v>
      </c>
    </row>
    <row r="30" spans="1:6">
      <c r="A30" s="151"/>
      <c r="B30" s="175" t="s">
        <v>88</v>
      </c>
      <c r="C30" s="176" t="s">
        <v>243</v>
      </c>
      <c r="D30" s="177">
        <v>84</v>
      </c>
      <c r="E30" s="177">
        <v>75</v>
      </c>
      <c r="F30" s="164">
        <f t="shared" si="0"/>
        <v>73.972602739726028</v>
      </c>
    </row>
    <row r="31" spans="1:6">
      <c r="A31" s="151"/>
      <c r="B31" s="175" t="s">
        <v>41</v>
      </c>
      <c r="C31" s="176" t="s">
        <v>64</v>
      </c>
      <c r="D31" s="177">
        <v>79</v>
      </c>
      <c r="E31" s="177">
        <v>76</v>
      </c>
      <c r="F31" s="164">
        <f t="shared" si="0"/>
        <v>74.958904109589042</v>
      </c>
    </row>
    <row r="32" spans="1:6">
      <c r="A32" s="151"/>
      <c r="B32" s="175" t="s">
        <v>41</v>
      </c>
      <c r="C32" s="176" t="s">
        <v>52</v>
      </c>
      <c r="D32" s="177">
        <v>80</v>
      </c>
      <c r="E32" s="177">
        <v>76</v>
      </c>
      <c r="F32" s="164">
        <f t="shared" si="0"/>
        <v>74.958904109589042</v>
      </c>
    </row>
    <row r="33" spans="1:6">
      <c r="A33" s="151"/>
      <c r="B33" s="175" t="s">
        <v>65</v>
      </c>
      <c r="C33" s="176" t="s">
        <v>78</v>
      </c>
      <c r="D33" s="177">
        <v>77</v>
      </c>
      <c r="E33" s="177">
        <v>76</v>
      </c>
      <c r="F33" s="164">
        <f t="shared" si="0"/>
        <v>74.958904109589042</v>
      </c>
    </row>
    <row r="34" spans="1:6">
      <c r="A34" s="151"/>
      <c r="B34" s="175" t="s">
        <v>65</v>
      </c>
      <c r="C34" s="176" t="s">
        <v>89</v>
      </c>
      <c r="D34" s="177">
        <v>79</v>
      </c>
      <c r="E34" s="177">
        <v>76</v>
      </c>
      <c r="F34" s="164">
        <f t="shared" si="0"/>
        <v>74.958904109589042</v>
      </c>
    </row>
    <row r="35" spans="1:6">
      <c r="A35" s="151"/>
      <c r="B35" s="175" t="s">
        <v>65</v>
      </c>
      <c r="C35" s="176" t="s">
        <v>87</v>
      </c>
      <c r="D35" s="177">
        <v>80</v>
      </c>
      <c r="E35" s="177">
        <v>76</v>
      </c>
      <c r="F35" s="164">
        <f t="shared" si="0"/>
        <v>74.958904109589042</v>
      </c>
    </row>
    <row r="36" spans="1:6">
      <c r="A36" s="151"/>
      <c r="B36" s="175" t="s">
        <v>88</v>
      </c>
      <c r="C36" s="176" t="s">
        <v>107</v>
      </c>
      <c r="D36" s="177">
        <v>80</v>
      </c>
      <c r="E36" s="177">
        <v>76</v>
      </c>
      <c r="F36" s="164">
        <f t="shared" si="0"/>
        <v>74.958904109589042</v>
      </c>
    </row>
    <row r="37" spans="1:6">
      <c r="A37" s="151"/>
      <c r="B37" s="175" t="s">
        <v>88</v>
      </c>
      <c r="C37" s="176" t="s">
        <v>101</v>
      </c>
      <c r="D37" s="177">
        <v>87</v>
      </c>
      <c r="E37" s="177">
        <v>76</v>
      </c>
      <c r="F37" s="164">
        <f t="shared" si="0"/>
        <v>74.958904109589042</v>
      </c>
    </row>
    <row r="38" spans="1:6">
      <c r="A38" s="151"/>
      <c r="B38" s="175" t="s">
        <v>41</v>
      </c>
      <c r="C38" s="176" t="s">
        <v>48</v>
      </c>
      <c r="D38" s="177">
        <v>76</v>
      </c>
      <c r="E38" s="177">
        <v>77</v>
      </c>
      <c r="F38" s="164">
        <f t="shared" si="0"/>
        <v>75.945205479452056</v>
      </c>
    </row>
    <row r="39" spans="1:6">
      <c r="A39" s="151"/>
      <c r="B39" s="175" t="s">
        <v>41</v>
      </c>
      <c r="C39" s="176" t="s">
        <v>58</v>
      </c>
      <c r="D39" s="177">
        <v>78</v>
      </c>
      <c r="E39" s="177">
        <v>77</v>
      </c>
      <c r="F39" s="164">
        <f t="shared" si="0"/>
        <v>75.945205479452056</v>
      </c>
    </row>
    <row r="40" spans="1:6">
      <c r="A40" s="151"/>
      <c r="B40" s="175" t="s">
        <v>65</v>
      </c>
      <c r="C40" s="176" t="s">
        <v>79</v>
      </c>
      <c r="D40" s="177">
        <v>79</v>
      </c>
      <c r="E40" s="177">
        <v>77</v>
      </c>
      <c r="F40" s="164">
        <f t="shared" si="0"/>
        <v>75.945205479452056</v>
      </c>
    </row>
    <row r="41" spans="1:6">
      <c r="A41" s="151"/>
      <c r="B41" s="175" t="s">
        <v>65</v>
      </c>
      <c r="C41" s="176" t="s">
        <v>91</v>
      </c>
      <c r="D41" s="177">
        <v>84</v>
      </c>
      <c r="E41" s="177">
        <v>77</v>
      </c>
      <c r="F41" s="164">
        <f t="shared" si="0"/>
        <v>75.945205479452056</v>
      </c>
    </row>
    <row r="42" spans="1:6">
      <c r="A42" s="151"/>
      <c r="B42" s="175" t="s">
        <v>65</v>
      </c>
      <c r="C42" s="176" t="s">
        <v>92</v>
      </c>
      <c r="D42" s="177">
        <v>81</v>
      </c>
      <c r="E42" s="177">
        <v>78</v>
      </c>
      <c r="F42" s="164">
        <f t="shared" si="0"/>
        <v>76.93150684931507</v>
      </c>
    </row>
    <row r="43" spans="1:6">
      <c r="A43" s="151"/>
      <c r="B43" s="175" t="s">
        <v>65</v>
      </c>
      <c r="C43" s="176" t="s">
        <v>86</v>
      </c>
      <c r="D43" s="177">
        <v>84</v>
      </c>
      <c r="E43" s="177">
        <v>78</v>
      </c>
      <c r="F43" s="164">
        <f t="shared" si="0"/>
        <v>76.93150684931507</v>
      </c>
    </row>
    <row r="44" spans="1:6">
      <c r="A44" s="151"/>
      <c r="B44" s="175" t="s">
        <v>88</v>
      </c>
      <c r="C44" s="176" t="s">
        <v>95</v>
      </c>
      <c r="D44" s="177">
        <v>77</v>
      </c>
      <c r="E44" s="177">
        <v>78</v>
      </c>
      <c r="F44" s="164">
        <f t="shared" si="0"/>
        <v>76.93150684931507</v>
      </c>
    </row>
    <row r="45" spans="1:6">
      <c r="A45" s="151"/>
      <c r="B45" s="175" t="s">
        <v>88</v>
      </c>
      <c r="C45" s="176" t="s">
        <v>228</v>
      </c>
      <c r="D45" s="177">
        <v>81</v>
      </c>
      <c r="E45" s="177">
        <v>78</v>
      </c>
      <c r="F45" s="164">
        <f t="shared" si="0"/>
        <v>76.93150684931507</v>
      </c>
    </row>
    <row r="46" spans="1:6">
      <c r="A46" s="151"/>
      <c r="B46" s="175" t="s">
        <v>41</v>
      </c>
      <c r="C46" s="176" t="s">
        <v>68</v>
      </c>
      <c r="D46" s="177">
        <v>78</v>
      </c>
      <c r="E46" s="177">
        <v>79</v>
      </c>
      <c r="F46" s="164">
        <f t="shared" si="0"/>
        <v>77.917808219178085</v>
      </c>
    </row>
    <row r="47" spans="1:6">
      <c r="A47" s="151"/>
      <c r="B47" s="175" t="s">
        <v>41</v>
      </c>
      <c r="C47" s="176" t="s">
        <v>204</v>
      </c>
      <c r="D47" s="177">
        <v>79</v>
      </c>
      <c r="E47" s="177">
        <v>79</v>
      </c>
      <c r="F47" s="164">
        <f t="shared" si="0"/>
        <v>77.917808219178085</v>
      </c>
    </row>
    <row r="48" spans="1:6">
      <c r="A48" s="151"/>
      <c r="B48" s="175" t="s">
        <v>65</v>
      </c>
      <c r="C48" s="176" t="s">
        <v>73</v>
      </c>
      <c r="D48" s="177">
        <v>73</v>
      </c>
      <c r="E48" s="177">
        <v>79</v>
      </c>
      <c r="F48" s="164">
        <f t="shared" si="0"/>
        <v>77.917808219178085</v>
      </c>
    </row>
    <row r="49" spans="1:6">
      <c r="A49" s="151"/>
      <c r="B49" s="175" t="s">
        <v>88</v>
      </c>
      <c r="C49" s="176" t="s">
        <v>352</v>
      </c>
      <c r="D49" s="177">
        <v>81</v>
      </c>
      <c r="E49" s="177">
        <v>79</v>
      </c>
      <c r="F49" s="164">
        <f t="shared" si="0"/>
        <v>77.917808219178085</v>
      </c>
    </row>
    <row r="50" spans="1:6">
      <c r="A50" s="151"/>
      <c r="B50" s="175" t="s">
        <v>41</v>
      </c>
      <c r="C50" s="176" t="s">
        <v>50</v>
      </c>
      <c r="D50" s="177">
        <v>83</v>
      </c>
      <c r="E50" s="177">
        <v>80</v>
      </c>
      <c r="F50" s="164">
        <f t="shared" si="0"/>
        <v>78.904109589041099</v>
      </c>
    </row>
    <row r="51" spans="1:6">
      <c r="A51" s="151"/>
      <c r="B51" s="175" t="s">
        <v>65</v>
      </c>
      <c r="C51" s="176" t="s">
        <v>71</v>
      </c>
      <c r="D51" s="177">
        <v>75</v>
      </c>
      <c r="E51" s="177">
        <v>80</v>
      </c>
      <c r="F51" s="164">
        <f t="shared" si="0"/>
        <v>78.904109589041099</v>
      </c>
    </row>
    <row r="52" spans="1:6">
      <c r="A52" s="151"/>
      <c r="B52" s="175" t="s">
        <v>65</v>
      </c>
      <c r="C52" s="176" t="s">
        <v>348</v>
      </c>
      <c r="D52" s="177">
        <v>77</v>
      </c>
      <c r="E52" s="177">
        <v>80</v>
      </c>
      <c r="F52" s="164">
        <f t="shared" si="0"/>
        <v>78.904109589041099</v>
      </c>
    </row>
    <row r="53" spans="1:6">
      <c r="A53" s="151"/>
      <c r="B53" s="175" t="s">
        <v>65</v>
      </c>
      <c r="C53" s="176" t="s">
        <v>349</v>
      </c>
      <c r="D53" s="177">
        <v>78</v>
      </c>
      <c r="E53" s="177">
        <v>80</v>
      </c>
      <c r="F53" s="164">
        <f t="shared" si="0"/>
        <v>78.904109589041099</v>
      </c>
    </row>
    <row r="54" spans="1:6">
      <c r="A54" s="151"/>
      <c r="B54" s="175" t="s">
        <v>65</v>
      </c>
      <c r="C54" s="176" t="s">
        <v>105</v>
      </c>
      <c r="D54" s="177">
        <v>80</v>
      </c>
      <c r="E54" s="177">
        <v>80</v>
      </c>
      <c r="F54" s="164">
        <f t="shared" si="0"/>
        <v>78.904109589041099</v>
      </c>
    </row>
    <row r="55" spans="1:6">
      <c r="A55" s="151"/>
      <c r="B55" s="175" t="s">
        <v>88</v>
      </c>
      <c r="C55" s="176" t="s">
        <v>96</v>
      </c>
      <c r="D55" s="177">
        <v>77</v>
      </c>
      <c r="E55" s="177">
        <v>80</v>
      </c>
      <c r="F55" s="164">
        <f t="shared" si="0"/>
        <v>78.904109589041099</v>
      </c>
    </row>
    <row r="56" spans="1:6">
      <c r="A56" s="151"/>
      <c r="B56" s="175" t="s">
        <v>65</v>
      </c>
      <c r="C56" s="176" t="s">
        <v>350</v>
      </c>
      <c r="D56" s="177">
        <v>79</v>
      </c>
      <c r="E56" s="177">
        <v>81</v>
      </c>
      <c r="F56" s="164">
        <f t="shared" si="0"/>
        <v>79.890410958904113</v>
      </c>
    </row>
    <row r="57" spans="1:6">
      <c r="A57" s="151"/>
      <c r="B57" s="175" t="s">
        <v>65</v>
      </c>
      <c r="C57" s="176" t="s">
        <v>104</v>
      </c>
      <c r="D57" s="177">
        <v>81</v>
      </c>
      <c r="E57" s="177">
        <v>81</v>
      </c>
      <c r="F57" s="164">
        <f t="shared" si="0"/>
        <v>79.890410958904113</v>
      </c>
    </row>
    <row r="58" spans="1:6">
      <c r="A58" s="151"/>
      <c r="B58" s="175" t="s">
        <v>88</v>
      </c>
      <c r="C58" s="176" t="s">
        <v>246</v>
      </c>
      <c r="D58" s="177">
        <v>81</v>
      </c>
      <c r="E58" s="177">
        <v>83</v>
      </c>
      <c r="F58" s="164">
        <f t="shared" si="0"/>
        <v>81.863013698630141</v>
      </c>
    </row>
    <row r="59" spans="1:6">
      <c r="A59" s="151"/>
      <c r="B59" s="175" t="s">
        <v>88</v>
      </c>
      <c r="C59" s="176" t="s">
        <v>239</v>
      </c>
      <c r="D59" s="177">
        <v>83</v>
      </c>
      <c r="E59" s="177">
        <v>83</v>
      </c>
      <c r="F59" s="164">
        <f t="shared" si="0"/>
        <v>81.863013698630141</v>
      </c>
    </row>
    <row r="60" spans="1:6">
      <c r="A60" s="151"/>
      <c r="B60" s="175" t="s">
        <v>88</v>
      </c>
      <c r="C60" s="176" t="s">
        <v>176</v>
      </c>
      <c r="D60" s="177">
        <v>88</v>
      </c>
      <c r="E60" s="177">
        <v>83</v>
      </c>
      <c r="F60" s="164">
        <f t="shared" si="0"/>
        <v>81.863013698630141</v>
      </c>
    </row>
    <row r="61" spans="1:6">
      <c r="A61" s="151"/>
      <c r="B61" s="175" t="s">
        <v>88</v>
      </c>
      <c r="C61" s="176" t="s">
        <v>353</v>
      </c>
      <c r="D61" s="177">
        <v>89</v>
      </c>
      <c r="E61" s="177">
        <v>83</v>
      </c>
      <c r="F61" s="164">
        <f t="shared" si="0"/>
        <v>81.863013698630141</v>
      </c>
    </row>
    <row r="62" spans="1:6">
      <c r="A62" s="151"/>
      <c r="B62" s="175" t="s">
        <v>41</v>
      </c>
      <c r="C62" s="176" t="s">
        <v>347</v>
      </c>
      <c r="D62" s="177">
        <v>81</v>
      </c>
      <c r="E62" s="177">
        <v>84</v>
      </c>
      <c r="F62" s="164">
        <f t="shared" si="0"/>
        <v>82.849315068493141</v>
      </c>
    </row>
    <row r="63" spans="1:6">
      <c r="A63" s="151"/>
      <c r="B63" s="175" t="s">
        <v>41</v>
      </c>
      <c r="C63" s="176" t="s">
        <v>197</v>
      </c>
      <c r="D63" s="177">
        <v>76</v>
      </c>
      <c r="E63" s="177">
        <v>85</v>
      </c>
      <c r="F63" s="164">
        <f t="shared" si="0"/>
        <v>83.835616438356169</v>
      </c>
    </row>
    <row r="64" spans="1:6">
      <c r="A64" s="151"/>
      <c r="B64" s="175" t="s">
        <v>88</v>
      </c>
      <c r="C64" s="176" t="s">
        <v>229</v>
      </c>
      <c r="D64" s="177">
        <v>81</v>
      </c>
      <c r="E64" s="177">
        <v>86</v>
      </c>
      <c r="F64" s="164">
        <f t="shared" ref="F64:F74" si="1">E64/73*72</f>
        <v>84.821917808219183</v>
      </c>
    </row>
    <row r="65" spans="1:6">
      <c r="A65" s="151"/>
      <c r="B65" s="175" t="s">
        <v>88</v>
      </c>
      <c r="C65" s="176" t="s">
        <v>100</v>
      </c>
      <c r="D65" s="177">
        <v>84</v>
      </c>
      <c r="E65" s="177">
        <v>86</v>
      </c>
      <c r="F65" s="164">
        <f t="shared" si="1"/>
        <v>84.821917808219183</v>
      </c>
    </row>
    <row r="66" spans="1:6">
      <c r="A66" s="151"/>
      <c r="B66" s="175" t="s">
        <v>41</v>
      </c>
      <c r="C66" s="176" t="s">
        <v>193</v>
      </c>
      <c r="D66" s="177">
        <v>82</v>
      </c>
      <c r="E66" s="177">
        <v>87</v>
      </c>
      <c r="F66" s="164">
        <f t="shared" si="1"/>
        <v>85.808219178082197</v>
      </c>
    </row>
    <row r="67" spans="1:6">
      <c r="A67" s="151"/>
      <c r="B67" s="175" t="s">
        <v>65</v>
      </c>
      <c r="C67" s="176" t="s">
        <v>240</v>
      </c>
      <c r="D67" s="177">
        <v>89</v>
      </c>
      <c r="E67" s="177">
        <v>87</v>
      </c>
      <c r="F67" s="164">
        <f t="shared" si="1"/>
        <v>85.808219178082197</v>
      </c>
    </row>
    <row r="68" spans="1:6">
      <c r="A68" s="151"/>
      <c r="B68" s="175" t="s">
        <v>88</v>
      </c>
      <c r="C68" s="176" t="s">
        <v>97</v>
      </c>
      <c r="D68" s="177">
        <v>82</v>
      </c>
      <c r="E68" s="177">
        <v>87</v>
      </c>
      <c r="F68" s="164">
        <f t="shared" si="1"/>
        <v>85.808219178082197</v>
      </c>
    </row>
    <row r="69" spans="1:6">
      <c r="A69" s="151"/>
      <c r="B69" s="175" t="s">
        <v>88</v>
      </c>
      <c r="C69" s="176" t="s">
        <v>234</v>
      </c>
      <c r="D69" s="177">
        <v>89</v>
      </c>
      <c r="E69" s="177">
        <v>87</v>
      </c>
      <c r="F69" s="164">
        <f t="shared" si="1"/>
        <v>85.808219178082197</v>
      </c>
    </row>
    <row r="70" spans="1:6">
      <c r="A70" s="151"/>
      <c r="B70" s="175" t="s">
        <v>88</v>
      </c>
      <c r="C70" s="176" t="s">
        <v>111</v>
      </c>
      <c r="D70" s="177">
        <v>80</v>
      </c>
      <c r="E70" s="177">
        <v>88</v>
      </c>
      <c r="F70" s="164">
        <f t="shared" si="1"/>
        <v>86.794520547945197</v>
      </c>
    </row>
    <row r="71" spans="1:6">
      <c r="A71" s="151"/>
      <c r="B71" s="175" t="s">
        <v>41</v>
      </c>
      <c r="C71" s="176" t="s">
        <v>194</v>
      </c>
      <c r="D71" s="177">
        <v>78</v>
      </c>
      <c r="E71" s="177">
        <v>89</v>
      </c>
      <c r="F71" s="164">
        <f t="shared" si="1"/>
        <v>87.780821917808225</v>
      </c>
    </row>
    <row r="72" spans="1:6">
      <c r="A72" s="151"/>
      <c r="B72" s="175" t="s">
        <v>88</v>
      </c>
      <c r="C72" s="176" t="s">
        <v>108</v>
      </c>
      <c r="D72" s="177">
        <v>82</v>
      </c>
      <c r="E72" s="177">
        <v>91</v>
      </c>
      <c r="F72" s="164">
        <f t="shared" si="1"/>
        <v>89.753424657534254</v>
      </c>
    </row>
    <row r="73" spans="1:6">
      <c r="A73" s="151"/>
      <c r="B73" s="175" t="s">
        <v>88</v>
      </c>
      <c r="C73" s="176" t="s">
        <v>242</v>
      </c>
      <c r="D73" s="177">
        <v>87</v>
      </c>
      <c r="E73" s="177">
        <v>91</v>
      </c>
      <c r="F73" s="164">
        <f t="shared" si="1"/>
        <v>89.753424657534254</v>
      </c>
    </row>
    <row r="74" spans="1:6">
      <c r="A74" s="151"/>
      <c r="B74" s="175" t="s">
        <v>88</v>
      </c>
      <c r="C74" s="176" t="s">
        <v>354</v>
      </c>
      <c r="D74" s="177">
        <v>92</v>
      </c>
      <c r="E74" s="177">
        <v>101</v>
      </c>
      <c r="F74" s="164">
        <f t="shared" si="1"/>
        <v>99.61643835616438</v>
      </c>
    </row>
    <row r="75" spans="1:6">
      <c r="A75" s="151"/>
      <c r="B75" s="175" t="s">
        <v>41</v>
      </c>
      <c r="C75" s="176" t="s">
        <v>47</v>
      </c>
      <c r="D75" s="177" t="s">
        <v>125</v>
      </c>
      <c r="E75" s="177">
        <v>0</v>
      </c>
      <c r="F75" s="164">
        <f>E75/73*72</f>
        <v>0</v>
      </c>
    </row>
    <row r="76" spans="1:6">
      <c r="A76" s="151"/>
      <c r="B76" s="175" t="s">
        <v>88</v>
      </c>
      <c r="C76" s="176" t="s">
        <v>355</v>
      </c>
      <c r="D76" s="177" t="s">
        <v>356</v>
      </c>
      <c r="E76" s="177">
        <v>0</v>
      </c>
      <c r="F76" s="164">
        <f>E76/73*72</f>
        <v>0</v>
      </c>
    </row>
    <row r="77" spans="1:6">
      <c r="A77" s="151"/>
      <c r="B77" s="175" t="s">
        <v>88</v>
      </c>
      <c r="C77" s="176" t="s">
        <v>357</v>
      </c>
      <c r="D77" s="177" t="s">
        <v>125</v>
      </c>
      <c r="E77" s="177">
        <v>0</v>
      </c>
      <c r="F77" s="164">
        <f>E77/73*72</f>
        <v>0</v>
      </c>
    </row>
    <row r="78" spans="1:6">
      <c r="A78" s="151"/>
      <c r="B78" s="149"/>
      <c r="C78" s="150"/>
      <c r="D78" s="152"/>
      <c r="E78" s="152"/>
    </row>
    <row r="79" spans="1:6">
      <c r="A79" s="151"/>
      <c r="B79" s="149"/>
      <c r="C79" s="150"/>
      <c r="D79" s="152"/>
      <c r="E79" s="152"/>
    </row>
    <row r="80" spans="1:6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A2:F101">
    <sortCondition ref="E1"/>
  </sortState>
  <phoneticPr fontId="2" type="noConversion"/>
  <conditionalFormatting sqref="B2:B101">
    <cfRule type="expression" dxfId="390" priority="18">
      <formula>AND(XDZ2=0,XEA2&lt;&gt;"")</formula>
    </cfRule>
  </conditionalFormatting>
  <conditionalFormatting sqref="A2:A101">
    <cfRule type="expression" dxfId="389" priority="17">
      <formula>AND(XDZ2=0,XEA2&lt;&gt;"")</formula>
    </cfRule>
  </conditionalFormatting>
  <conditionalFormatting sqref="D2:E101">
    <cfRule type="cellIs" dxfId="388" priority="15" operator="lessThan">
      <formula>#REF!</formula>
    </cfRule>
    <cfRule type="cellIs" dxfId="387" priority="16" operator="equal">
      <formula>#REF!</formula>
    </cfRule>
  </conditionalFormatting>
  <conditionalFormatting sqref="B2:B77">
    <cfRule type="expression" dxfId="386" priority="8">
      <formula>AND(XFC2=0,XFD2&lt;&gt;"")</formula>
    </cfRule>
  </conditionalFormatting>
  <conditionalFormatting sqref="B23">
    <cfRule type="expression" dxfId="385" priority="2">
      <formula>AND(XFC23=0,XFD23&lt;&gt;"")</formula>
    </cfRule>
  </conditionalFormatting>
  <conditionalFormatting sqref="B73:B74">
    <cfRule type="expression" dxfId="384" priority="1">
      <formula>AND(XFC73=0,XFD73&lt;&gt;"")</formula>
    </cfRule>
  </conditionalFormatting>
  <conditionalFormatting sqref="D2:E77">
    <cfRule type="cellIs" dxfId="383" priority="33" operator="lessThan">
      <formula>$AD$77</formula>
    </cfRule>
    <cfRule type="cellIs" dxfId="382" priority="34" operator="equal">
      <formula>$AD$77</formula>
    </cfRule>
  </conditionalFormatting>
  <conditionalFormatting sqref="D2:E77">
    <cfRule type="cellIs" dxfId="381" priority="37" operator="equal">
      <formula>$AD$77</formula>
    </cfRule>
    <cfRule type="cellIs" dxfId="380" priority="38" operator="lessThan">
      <formula>$AD$77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45</vt:i4>
      </vt:variant>
      <vt:variant>
        <vt:lpstr>已命名的範圍</vt:lpstr>
      </vt:variant>
      <vt:variant>
        <vt:i4>43</vt:i4>
      </vt:variant>
    </vt:vector>
  </HeadingPairs>
  <TitlesOfParts>
    <vt:vector size="88" baseType="lpstr">
      <vt:lpstr>資格賽成績</vt:lpstr>
      <vt:lpstr>R1成績</vt:lpstr>
      <vt:lpstr>R2成績</vt:lpstr>
      <vt:lpstr>R3成績</vt:lpstr>
      <vt:lpstr>R1大男成績</vt:lpstr>
      <vt:lpstr>大男R1績分</vt:lpstr>
      <vt:lpstr>R1大女成績</vt:lpstr>
      <vt:lpstr>大女R1績分</vt:lpstr>
      <vt:lpstr>R2大男成績</vt:lpstr>
      <vt:lpstr>大男R2績分</vt:lpstr>
      <vt:lpstr>R2大女成績</vt:lpstr>
      <vt:lpstr>大女R2績分</vt:lpstr>
      <vt:lpstr>R3大男成績</vt:lpstr>
      <vt:lpstr>大男R3績分</vt:lpstr>
      <vt:lpstr>R3大女成績</vt:lpstr>
      <vt:lpstr>大女R3績分</vt:lpstr>
      <vt:lpstr>R4大男成績</vt:lpstr>
      <vt:lpstr>大男R4績分</vt:lpstr>
      <vt:lpstr>R4大女成績</vt:lpstr>
      <vt:lpstr>大女R4績分</vt:lpstr>
      <vt:lpstr>4回合大男成績及績分</vt:lpstr>
      <vt:lpstr>4回合大男成績及績分(轉出)</vt:lpstr>
      <vt:lpstr>4回合大女成績及績分</vt:lpstr>
      <vt:lpstr>4回合大女成績及績分(轉出)</vt:lpstr>
      <vt:lpstr>R3男C成績</vt:lpstr>
      <vt:lpstr>男C_R3績分</vt:lpstr>
      <vt:lpstr>R4男C成績</vt:lpstr>
      <vt:lpstr>男C_R4績分</vt:lpstr>
      <vt:lpstr>3,4回合男C成績及績分</vt:lpstr>
      <vt:lpstr>3,4回合男C成績及績分(轉出)</vt:lpstr>
      <vt:lpstr>R3男D成績</vt:lpstr>
      <vt:lpstr>男D_R3績分</vt:lpstr>
      <vt:lpstr>R4男D成績</vt:lpstr>
      <vt:lpstr>男D_R4績分</vt:lpstr>
      <vt:lpstr>3,4回合男D成績及績分</vt:lpstr>
      <vt:lpstr>3,4回合男D成績及績分(轉出)</vt:lpstr>
      <vt:lpstr>R3女CD成績</vt:lpstr>
      <vt:lpstr>女CD_R3績分</vt:lpstr>
      <vt:lpstr>R4女CD成績</vt:lpstr>
      <vt:lpstr>女CD_R4績分</vt:lpstr>
      <vt:lpstr>3,4回合女CD成績及績分</vt:lpstr>
      <vt:lpstr>3,4回合女CD成績及績分(轉出)</vt:lpstr>
      <vt:lpstr>世大運R1</vt:lpstr>
      <vt:lpstr>世大運R2</vt:lpstr>
      <vt:lpstr>世大運R3</vt:lpstr>
      <vt:lpstr>'3,4回合女CD成績及績分'!Print_Titles</vt:lpstr>
      <vt:lpstr>'3,4回合女CD成績及績分(轉出)'!Print_Titles</vt:lpstr>
      <vt:lpstr>'3,4回合男C成績及績分'!Print_Titles</vt:lpstr>
      <vt:lpstr>'3,4回合男C成績及績分(轉出)'!Print_Titles</vt:lpstr>
      <vt:lpstr>'3,4回合男D成績及績分'!Print_Titles</vt:lpstr>
      <vt:lpstr>'3,4回合男D成績及績分(轉出)'!Print_Titles</vt:lpstr>
      <vt:lpstr>'4回合大女成績及績分'!Print_Titles</vt:lpstr>
      <vt:lpstr>'4回合大女成績及績分(轉出)'!Print_Titles</vt:lpstr>
      <vt:lpstr>'4回合大男成績及績分'!Print_Titles</vt:lpstr>
      <vt:lpstr>'4回合大男成績及績分(轉出)'!Print_Titles</vt:lpstr>
      <vt:lpstr>'R1大女成績'!Print_Titles</vt:lpstr>
      <vt:lpstr>'R1大男成績'!Print_Titles</vt:lpstr>
      <vt:lpstr>'R1成績'!Print_Titles</vt:lpstr>
      <vt:lpstr>'R2大女成績'!Print_Titles</vt:lpstr>
      <vt:lpstr>'R2大男成績'!Print_Titles</vt:lpstr>
      <vt:lpstr>'R2成績'!Print_Titles</vt:lpstr>
      <vt:lpstr>'R3大女成績'!Print_Titles</vt:lpstr>
      <vt:lpstr>'R3大男成績'!Print_Titles</vt:lpstr>
      <vt:lpstr>'R3女CD成績'!Print_Titles</vt:lpstr>
      <vt:lpstr>'R3成績'!Print_Titles</vt:lpstr>
      <vt:lpstr>'R3男C成績'!Print_Titles</vt:lpstr>
      <vt:lpstr>'R3男D成績'!Print_Titles</vt:lpstr>
      <vt:lpstr>'R4大女成績'!Print_Titles</vt:lpstr>
      <vt:lpstr>'R4大男成績'!Print_Titles</vt:lpstr>
      <vt:lpstr>'R4女CD成績'!Print_Titles</vt:lpstr>
      <vt:lpstr>'R4男C成績'!Print_Titles</vt:lpstr>
      <vt:lpstr>'R4男D成績'!Print_Titles</vt:lpstr>
      <vt:lpstr>大女R1績分!Print_Titles</vt:lpstr>
      <vt:lpstr>大女R2績分!Print_Titles</vt:lpstr>
      <vt:lpstr>大女R3績分!Print_Titles</vt:lpstr>
      <vt:lpstr>大女R4績分!Print_Titles</vt:lpstr>
      <vt:lpstr>大男R1績分!Print_Titles</vt:lpstr>
      <vt:lpstr>大男R2績分!Print_Titles</vt:lpstr>
      <vt:lpstr>大男R3績分!Print_Titles</vt:lpstr>
      <vt:lpstr>大男R4績分!Print_Titles</vt:lpstr>
      <vt:lpstr>女CD_R3績分!Print_Titles</vt:lpstr>
      <vt:lpstr>女CD_R4績分!Print_Titles</vt:lpstr>
      <vt:lpstr>世大運R1!Print_Titles</vt:lpstr>
      <vt:lpstr>男C_R3績分!Print_Titles</vt:lpstr>
      <vt:lpstr>男C_R4績分!Print_Titles</vt:lpstr>
      <vt:lpstr>男D_R3績分!Print_Titles</vt:lpstr>
      <vt:lpstr>男D_R4績分!Print_Titles</vt:lpstr>
      <vt:lpstr>資格賽成績!Print_Titles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2017-04-01T01:53:17Z</cp:lastPrinted>
  <dcterms:created xsi:type="dcterms:W3CDTF">2014-08-31T14:30:40Z</dcterms:created>
  <dcterms:modified xsi:type="dcterms:W3CDTF">2017-09-10T01:16:35Z</dcterms:modified>
</cp:coreProperties>
</file>