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440"/>
  </bookViews>
  <sheets>
    <sheet name="輸出" sheetId="2" r:id="rId1"/>
    <sheet name="名次成績(2)" sheetId="1" r:id="rId2"/>
  </sheets>
  <externalReferences>
    <externalReference r:id="rId3"/>
  </externalReferences>
  <definedNames>
    <definedName name="_xlnm._FilterDatabase" localSheetId="1" hidden="1">'名次成績(2)'!$F$102:$J$102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11" i="1" l="1"/>
  <c r="V111" i="1" s="1"/>
  <c r="T111" i="1"/>
  <c r="S111" i="1"/>
  <c r="R111" i="1"/>
  <c r="O111" i="1"/>
  <c r="N111" i="1"/>
  <c r="M111" i="1"/>
  <c r="P111" i="1" s="1"/>
  <c r="Q111" i="1" s="1"/>
  <c r="J111" i="1"/>
  <c r="I111" i="1"/>
  <c r="H111" i="1"/>
  <c r="G111" i="1"/>
  <c r="F111" i="1"/>
  <c r="K111" i="1" s="1"/>
  <c r="L111" i="1" s="1"/>
  <c r="W111" i="1" s="1"/>
  <c r="X111" i="1" s="1"/>
  <c r="T110" i="1"/>
  <c r="S110" i="1"/>
  <c r="R110" i="1"/>
  <c r="U110" i="1" s="1"/>
  <c r="V110" i="1" s="1"/>
  <c r="P110" i="1"/>
  <c r="Q110" i="1" s="1"/>
  <c r="O110" i="1"/>
  <c r="N110" i="1"/>
  <c r="M110" i="1"/>
  <c r="J110" i="1"/>
  <c r="I110" i="1"/>
  <c r="H110" i="1"/>
  <c r="G110" i="1"/>
  <c r="F110" i="1"/>
  <c r="K110" i="1" s="1"/>
  <c r="L110" i="1" s="1"/>
  <c r="W110" i="1" s="1"/>
  <c r="X110" i="1" s="1"/>
  <c r="T109" i="1"/>
  <c r="S109" i="1"/>
  <c r="U109" i="1" s="1"/>
  <c r="R109" i="1"/>
  <c r="O109" i="1"/>
  <c r="N109" i="1"/>
  <c r="M109" i="1"/>
  <c r="P109" i="1" s="1"/>
  <c r="J109" i="1"/>
  <c r="I109" i="1"/>
  <c r="H109" i="1"/>
  <c r="G109" i="1"/>
  <c r="K109" i="1" s="1"/>
  <c r="F109" i="1"/>
  <c r="T108" i="1"/>
  <c r="S108" i="1"/>
  <c r="R108" i="1"/>
  <c r="U108" i="1" s="1"/>
  <c r="O108" i="1"/>
  <c r="N108" i="1"/>
  <c r="P108" i="1" s="1"/>
  <c r="M108" i="1"/>
  <c r="J108" i="1"/>
  <c r="I108" i="1"/>
  <c r="H108" i="1"/>
  <c r="G108" i="1"/>
  <c r="F108" i="1"/>
  <c r="K108" i="1" s="1"/>
  <c r="U107" i="1"/>
  <c r="T107" i="1"/>
  <c r="S107" i="1"/>
  <c r="R107" i="1"/>
  <c r="O107" i="1"/>
  <c r="N107" i="1"/>
  <c r="M107" i="1"/>
  <c r="P107" i="1" s="1"/>
  <c r="J107" i="1"/>
  <c r="I107" i="1"/>
  <c r="H107" i="1"/>
  <c r="G107" i="1"/>
  <c r="F107" i="1"/>
  <c r="K107" i="1" s="1"/>
  <c r="T106" i="1"/>
  <c r="S106" i="1"/>
  <c r="R106" i="1"/>
  <c r="U106" i="1" s="1"/>
  <c r="P106" i="1"/>
  <c r="O106" i="1"/>
  <c r="N106" i="1"/>
  <c r="M106" i="1"/>
  <c r="J106" i="1"/>
  <c r="I106" i="1"/>
  <c r="H106" i="1"/>
  <c r="G106" i="1"/>
  <c r="F106" i="1"/>
  <c r="K106" i="1" s="1"/>
  <c r="T105" i="1"/>
  <c r="S105" i="1"/>
  <c r="U105" i="1" s="1"/>
  <c r="V105" i="1" s="1"/>
  <c r="R105" i="1"/>
  <c r="O105" i="1"/>
  <c r="N105" i="1"/>
  <c r="M105" i="1"/>
  <c r="P105" i="1" s="1"/>
  <c r="Q105" i="1" s="1"/>
  <c r="J105" i="1"/>
  <c r="I105" i="1"/>
  <c r="H105" i="1"/>
  <c r="G105" i="1"/>
  <c r="K105" i="1" s="1"/>
  <c r="L105" i="1" s="1"/>
  <c r="W105" i="1" s="1"/>
  <c r="F105" i="1"/>
  <c r="T104" i="1"/>
  <c r="S104" i="1"/>
  <c r="R104" i="1"/>
  <c r="U104" i="1" s="1"/>
  <c r="O104" i="1"/>
  <c r="N104" i="1"/>
  <c r="P104" i="1" s="1"/>
  <c r="M104" i="1"/>
  <c r="J104" i="1"/>
  <c r="I104" i="1"/>
  <c r="H104" i="1"/>
  <c r="G104" i="1"/>
  <c r="F104" i="1"/>
  <c r="K104" i="1" s="1"/>
  <c r="U103" i="1"/>
  <c r="T103" i="1"/>
  <c r="S103" i="1"/>
  <c r="R103" i="1"/>
  <c r="O103" i="1"/>
  <c r="N103" i="1"/>
  <c r="M103" i="1"/>
  <c r="P103" i="1" s="1"/>
  <c r="J103" i="1"/>
  <c r="I103" i="1"/>
  <c r="H103" i="1"/>
  <c r="G103" i="1"/>
  <c r="F103" i="1"/>
  <c r="K103" i="1" s="1"/>
  <c r="T102" i="1"/>
  <c r="S102" i="1"/>
  <c r="R102" i="1"/>
  <c r="U102" i="1" s="1"/>
  <c r="P102" i="1"/>
  <c r="O102" i="1"/>
  <c r="N102" i="1"/>
  <c r="M102" i="1"/>
  <c r="J102" i="1"/>
  <c r="I102" i="1"/>
  <c r="H102" i="1"/>
  <c r="G102" i="1"/>
  <c r="F102" i="1"/>
  <c r="K102" i="1" s="1"/>
  <c r="L102" i="1" s="1"/>
  <c r="T99" i="1"/>
  <c r="S99" i="1"/>
  <c r="R99" i="1"/>
  <c r="O99" i="1"/>
  <c r="N99" i="1"/>
  <c r="M99" i="1"/>
  <c r="J99" i="1"/>
  <c r="I99" i="1"/>
  <c r="H99" i="1"/>
  <c r="G99" i="1"/>
  <c r="F99" i="1"/>
  <c r="K99" i="1" s="1"/>
  <c r="T100" i="1"/>
  <c r="S100" i="1"/>
  <c r="R100" i="1"/>
  <c r="U100" i="1" s="1"/>
  <c r="O100" i="1"/>
  <c r="N100" i="1"/>
  <c r="M100" i="1"/>
  <c r="J100" i="1"/>
  <c r="I100" i="1"/>
  <c r="H100" i="1"/>
  <c r="G100" i="1"/>
  <c r="F100" i="1"/>
  <c r="T101" i="1"/>
  <c r="S101" i="1"/>
  <c r="R101" i="1"/>
  <c r="O101" i="1"/>
  <c r="N101" i="1"/>
  <c r="M101" i="1"/>
  <c r="J101" i="1"/>
  <c r="I101" i="1"/>
  <c r="H101" i="1"/>
  <c r="G101" i="1"/>
  <c r="F101" i="1"/>
  <c r="T98" i="1"/>
  <c r="S98" i="1"/>
  <c r="U98" i="1" s="1"/>
  <c r="R98" i="1"/>
  <c r="O98" i="1"/>
  <c r="N98" i="1"/>
  <c r="M98" i="1"/>
  <c r="P98" i="1" s="1"/>
  <c r="J98" i="1"/>
  <c r="I98" i="1"/>
  <c r="H98" i="1"/>
  <c r="G98" i="1"/>
  <c r="K98" i="1" s="1"/>
  <c r="F98" i="1"/>
  <c r="T97" i="1"/>
  <c r="S97" i="1"/>
  <c r="R97" i="1"/>
  <c r="U97" i="1" s="1"/>
  <c r="O97" i="1"/>
  <c r="N97" i="1"/>
  <c r="P97" i="1" s="1"/>
  <c r="M97" i="1"/>
  <c r="J97" i="1"/>
  <c r="I97" i="1"/>
  <c r="H97" i="1"/>
  <c r="G97" i="1"/>
  <c r="F97" i="1"/>
  <c r="K97" i="1" s="1"/>
  <c r="U96" i="1"/>
  <c r="T96" i="1"/>
  <c r="S96" i="1"/>
  <c r="R96" i="1"/>
  <c r="O96" i="1"/>
  <c r="N96" i="1"/>
  <c r="M96" i="1"/>
  <c r="P96" i="1" s="1"/>
  <c r="J96" i="1"/>
  <c r="I96" i="1"/>
  <c r="H96" i="1"/>
  <c r="G96" i="1"/>
  <c r="F96" i="1"/>
  <c r="K96" i="1" s="1"/>
  <c r="T95" i="1"/>
  <c r="U95" i="1" s="1"/>
  <c r="S95" i="1"/>
  <c r="R95" i="1"/>
  <c r="P95" i="1"/>
  <c r="O95" i="1"/>
  <c r="N95" i="1"/>
  <c r="M95" i="1"/>
  <c r="J95" i="1"/>
  <c r="I95" i="1"/>
  <c r="H95" i="1"/>
  <c r="G95" i="1"/>
  <c r="F95" i="1"/>
  <c r="K95" i="1" s="1"/>
  <c r="T94" i="1"/>
  <c r="S94" i="1"/>
  <c r="U94" i="1" s="1"/>
  <c r="R94" i="1"/>
  <c r="O94" i="1"/>
  <c r="N94" i="1"/>
  <c r="M94" i="1"/>
  <c r="P94" i="1" s="1"/>
  <c r="J94" i="1"/>
  <c r="I94" i="1"/>
  <c r="H94" i="1"/>
  <c r="G94" i="1"/>
  <c r="K94" i="1" s="1"/>
  <c r="F94" i="1"/>
  <c r="T93" i="1"/>
  <c r="S93" i="1"/>
  <c r="R93" i="1"/>
  <c r="U93" i="1" s="1"/>
  <c r="O93" i="1"/>
  <c r="N93" i="1"/>
  <c r="P93" i="1" s="1"/>
  <c r="M93" i="1"/>
  <c r="J93" i="1"/>
  <c r="I93" i="1"/>
  <c r="H93" i="1"/>
  <c r="G93" i="1"/>
  <c r="F93" i="1"/>
  <c r="K93" i="1" s="1"/>
  <c r="U92" i="1"/>
  <c r="T92" i="1"/>
  <c r="S92" i="1"/>
  <c r="R92" i="1"/>
  <c r="O92" i="1"/>
  <c r="N92" i="1"/>
  <c r="M92" i="1"/>
  <c r="P92" i="1" s="1"/>
  <c r="J92" i="1"/>
  <c r="I92" i="1"/>
  <c r="H92" i="1"/>
  <c r="G92" i="1"/>
  <c r="F92" i="1"/>
  <c r="K92" i="1" s="1"/>
  <c r="T91" i="1"/>
  <c r="U91" i="1" s="1"/>
  <c r="V91" i="1" s="1"/>
  <c r="S91" i="1"/>
  <c r="R91" i="1"/>
  <c r="P91" i="1"/>
  <c r="O91" i="1"/>
  <c r="N91" i="1"/>
  <c r="M91" i="1"/>
  <c r="J91" i="1"/>
  <c r="I91" i="1"/>
  <c r="H91" i="1"/>
  <c r="G91" i="1"/>
  <c r="F91" i="1"/>
  <c r="K91" i="1" s="1"/>
  <c r="T90" i="1"/>
  <c r="S90" i="1"/>
  <c r="U90" i="1" s="1"/>
  <c r="R90" i="1"/>
  <c r="O90" i="1"/>
  <c r="N90" i="1"/>
  <c r="M90" i="1"/>
  <c r="P90" i="1" s="1"/>
  <c r="J90" i="1"/>
  <c r="I90" i="1"/>
  <c r="H90" i="1"/>
  <c r="G90" i="1"/>
  <c r="K90" i="1" s="1"/>
  <c r="F90" i="1"/>
  <c r="T89" i="1"/>
  <c r="S89" i="1"/>
  <c r="R89" i="1"/>
  <c r="U89" i="1" s="1"/>
  <c r="O89" i="1"/>
  <c r="N89" i="1"/>
  <c r="P89" i="1" s="1"/>
  <c r="M89" i="1"/>
  <c r="J89" i="1"/>
  <c r="I89" i="1"/>
  <c r="H89" i="1"/>
  <c r="G89" i="1"/>
  <c r="F89" i="1"/>
  <c r="K89" i="1" s="1"/>
  <c r="U88" i="1"/>
  <c r="T88" i="1"/>
  <c r="S88" i="1"/>
  <c r="R88" i="1"/>
  <c r="O88" i="1"/>
  <c r="N88" i="1"/>
  <c r="M88" i="1"/>
  <c r="P88" i="1" s="1"/>
  <c r="Q88" i="1" s="1"/>
  <c r="J88" i="1"/>
  <c r="I88" i="1"/>
  <c r="H88" i="1"/>
  <c r="G88" i="1"/>
  <c r="F88" i="1"/>
  <c r="K88" i="1" s="1"/>
  <c r="T87" i="1"/>
  <c r="S87" i="1"/>
  <c r="U87" i="1" s="1"/>
  <c r="R87" i="1"/>
  <c r="O87" i="1"/>
  <c r="P87" i="1" s="1"/>
  <c r="N87" i="1"/>
  <c r="M87" i="1"/>
  <c r="J87" i="1"/>
  <c r="I87" i="1"/>
  <c r="H87" i="1"/>
  <c r="G87" i="1"/>
  <c r="K87" i="1" s="1"/>
  <c r="F87" i="1"/>
  <c r="U86" i="1"/>
  <c r="T86" i="1"/>
  <c r="S86" i="1"/>
  <c r="R86" i="1"/>
  <c r="O86" i="1"/>
  <c r="N86" i="1"/>
  <c r="M86" i="1"/>
  <c r="P86" i="1" s="1"/>
  <c r="J86" i="1"/>
  <c r="I86" i="1"/>
  <c r="H86" i="1"/>
  <c r="G86" i="1"/>
  <c r="F86" i="1"/>
  <c r="K86" i="1" s="1"/>
  <c r="L86" i="1" s="1"/>
  <c r="T85" i="1"/>
  <c r="U85" i="1" s="1"/>
  <c r="S85" i="1"/>
  <c r="R85" i="1"/>
  <c r="O85" i="1"/>
  <c r="N85" i="1"/>
  <c r="M85" i="1"/>
  <c r="P85" i="1" s="1"/>
  <c r="J85" i="1"/>
  <c r="I85" i="1"/>
  <c r="H85" i="1"/>
  <c r="G85" i="1"/>
  <c r="F85" i="1"/>
  <c r="K85" i="1" s="1"/>
  <c r="T84" i="1"/>
  <c r="S84" i="1"/>
  <c r="U84" i="1" s="1"/>
  <c r="V84" i="1" s="1"/>
  <c r="R84" i="1"/>
  <c r="O84" i="1"/>
  <c r="P84" i="1" s="1"/>
  <c r="N84" i="1"/>
  <c r="M84" i="1"/>
  <c r="J84" i="1"/>
  <c r="I84" i="1"/>
  <c r="H84" i="1"/>
  <c r="G84" i="1"/>
  <c r="F84" i="1"/>
  <c r="K84" i="1" s="1"/>
  <c r="T83" i="1"/>
  <c r="S83" i="1"/>
  <c r="R83" i="1"/>
  <c r="U83" i="1" s="1"/>
  <c r="O83" i="1"/>
  <c r="N83" i="1"/>
  <c r="M83" i="1"/>
  <c r="P83" i="1" s="1"/>
  <c r="J83" i="1"/>
  <c r="I83" i="1"/>
  <c r="H83" i="1"/>
  <c r="G83" i="1"/>
  <c r="F83" i="1"/>
  <c r="K83" i="1" s="1"/>
  <c r="U82" i="1"/>
  <c r="T82" i="1"/>
  <c r="S82" i="1"/>
  <c r="R82" i="1"/>
  <c r="O82" i="1"/>
  <c r="N82" i="1"/>
  <c r="M82" i="1"/>
  <c r="P82" i="1" s="1"/>
  <c r="J82" i="1"/>
  <c r="I82" i="1"/>
  <c r="H82" i="1"/>
  <c r="G82" i="1"/>
  <c r="F82" i="1"/>
  <c r="K82" i="1" s="1"/>
  <c r="T81" i="1"/>
  <c r="U81" i="1" s="1"/>
  <c r="S81" i="1"/>
  <c r="R81" i="1"/>
  <c r="P81" i="1"/>
  <c r="O81" i="1"/>
  <c r="N81" i="1"/>
  <c r="M81" i="1"/>
  <c r="J81" i="1"/>
  <c r="I81" i="1"/>
  <c r="H81" i="1"/>
  <c r="G81" i="1"/>
  <c r="F81" i="1"/>
  <c r="K81" i="1" s="1"/>
  <c r="T80" i="1"/>
  <c r="S80" i="1"/>
  <c r="R80" i="1"/>
  <c r="U80" i="1" s="1"/>
  <c r="O80" i="1"/>
  <c r="P80" i="1" s="1"/>
  <c r="N80" i="1"/>
  <c r="M80" i="1"/>
  <c r="J80" i="1"/>
  <c r="I80" i="1"/>
  <c r="H80" i="1"/>
  <c r="G80" i="1"/>
  <c r="F80" i="1"/>
  <c r="K80" i="1" s="1"/>
  <c r="T79" i="1"/>
  <c r="S79" i="1"/>
  <c r="R79" i="1"/>
  <c r="U79" i="1" s="1"/>
  <c r="O79" i="1"/>
  <c r="N79" i="1"/>
  <c r="M79" i="1"/>
  <c r="P79" i="1" s="1"/>
  <c r="J79" i="1"/>
  <c r="I79" i="1"/>
  <c r="H79" i="1"/>
  <c r="G79" i="1"/>
  <c r="F79" i="1"/>
  <c r="K79" i="1" s="1"/>
  <c r="U78" i="1"/>
  <c r="T78" i="1"/>
  <c r="S78" i="1"/>
  <c r="R78" i="1"/>
  <c r="O78" i="1"/>
  <c r="N78" i="1"/>
  <c r="M78" i="1"/>
  <c r="P78" i="1" s="1"/>
  <c r="J78" i="1"/>
  <c r="I78" i="1"/>
  <c r="H78" i="1"/>
  <c r="G78" i="1"/>
  <c r="F78" i="1"/>
  <c r="K78" i="1" s="1"/>
  <c r="T77" i="1"/>
  <c r="U77" i="1" s="1"/>
  <c r="S77" i="1"/>
  <c r="R77" i="1"/>
  <c r="P77" i="1"/>
  <c r="O77" i="1"/>
  <c r="N77" i="1"/>
  <c r="M77" i="1"/>
  <c r="J77" i="1"/>
  <c r="I77" i="1"/>
  <c r="H77" i="1"/>
  <c r="G77" i="1"/>
  <c r="F77" i="1"/>
  <c r="K77" i="1" s="1"/>
  <c r="T76" i="1"/>
  <c r="S76" i="1"/>
  <c r="U76" i="1" s="1"/>
  <c r="R76" i="1"/>
  <c r="O76" i="1"/>
  <c r="N76" i="1"/>
  <c r="M76" i="1"/>
  <c r="P76" i="1" s="1"/>
  <c r="J76" i="1"/>
  <c r="I76" i="1"/>
  <c r="H76" i="1"/>
  <c r="G76" i="1"/>
  <c r="F76" i="1"/>
  <c r="K76" i="1" s="1"/>
  <c r="T75" i="1"/>
  <c r="S75" i="1"/>
  <c r="R75" i="1"/>
  <c r="U75" i="1" s="1"/>
  <c r="O75" i="1"/>
  <c r="N75" i="1"/>
  <c r="M75" i="1"/>
  <c r="P75" i="1" s="1"/>
  <c r="J75" i="1"/>
  <c r="I75" i="1"/>
  <c r="H75" i="1"/>
  <c r="G75" i="1"/>
  <c r="F75" i="1"/>
  <c r="K75" i="1" s="1"/>
  <c r="U74" i="1"/>
  <c r="T74" i="1"/>
  <c r="S74" i="1"/>
  <c r="R74" i="1"/>
  <c r="O74" i="1"/>
  <c r="N74" i="1"/>
  <c r="M74" i="1"/>
  <c r="P74" i="1" s="1"/>
  <c r="J74" i="1"/>
  <c r="I74" i="1"/>
  <c r="H74" i="1"/>
  <c r="G74" i="1"/>
  <c r="F74" i="1"/>
  <c r="K74" i="1" s="1"/>
  <c r="T73" i="1"/>
  <c r="U73" i="1" s="1"/>
  <c r="S73" i="1"/>
  <c r="R73" i="1"/>
  <c r="P73" i="1"/>
  <c r="O73" i="1"/>
  <c r="N73" i="1"/>
  <c r="M73" i="1"/>
  <c r="J73" i="1"/>
  <c r="I73" i="1"/>
  <c r="H73" i="1"/>
  <c r="G73" i="1"/>
  <c r="F73" i="1"/>
  <c r="K73" i="1" s="1"/>
  <c r="T72" i="1"/>
  <c r="S72" i="1"/>
  <c r="U72" i="1" s="1"/>
  <c r="R72" i="1"/>
  <c r="O72" i="1"/>
  <c r="N72" i="1"/>
  <c r="M72" i="1"/>
  <c r="P72" i="1" s="1"/>
  <c r="J72" i="1"/>
  <c r="I72" i="1"/>
  <c r="H72" i="1"/>
  <c r="G72" i="1"/>
  <c r="F72" i="1"/>
  <c r="K72" i="1" s="1"/>
  <c r="T71" i="1"/>
  <c r="S71" i="1"/>
  <c r="R71" i="1"/>
  <c r="U71" i="1" s="1"/>
  <c r="O71" i="1"/>
  <c r="N71" i="1"/>
  <c r="M71" i="1"/>
  <c r="P71" i="1" s="1"/>
  <c r="J71" i="1"/>
  <c r="I71" i="1"/>
  <c r="H71" i="1"/>
  <c r="G71" i="1"/>
  <c r="F71" i="1"/>
  <c r="K71" i="1" s="1"/>
  <c r="U70" i="1"/>
  <c r="T70" i="1"/>
  <c r="S70" i="1"/>
  <c r="R70" i="1"/>
  <c r="O70" i="1"/>
  <c r="N70" i="1"/>
  <c r="M70" i="1"/>
  <c r="P70" i="1" s="1"/>
  <c r="J70" i="1"/>
  <c r="I70" i="1"/>
  <c r="H70" i="1"/>
  <c r="G70" i="1"/>
  <c r="F70" i="1"/>
  <c r="K70" i="1" s="1"/>
  <c r="T69" i="1"/>
  <c r="S69" i="1"/>
  <c r="R69" i="1"/>
  <c r="U69" i="1" s="1"/>
  <c r="O69" i="1"/>
  <c r="N69" i="1"/>
  <c r="P69" i="1" s="1"/>
  <c r="M69" i="1"/>
  <c r="J69" i="1"/>
  <c r="I69" i="1"/>
  <c r="H69" i="1"/>
  <c r="G69" i="1"/>
  <c r="F69" i="1"/>
  <c r="K69" i="1" s="1"/>
  <c r="T68" i="1"/>
  <c r="S68" i="1"/>
  <c r="R68" i="1"/>
  <c r="U68" i="1" s="1"/>
  <c r="O68" i="1"/>
  <c r="N68" i="1"/>
  <c r="M68" i="1"/>
  <c r="P68" i="1" s="1"/>
  <c r="J68" i="1"/>
  <c r="I68" i="1"/>
  <c r="H68" i="1"/>
  <c r="G68" i="1"/>
  <c r="F68" i="1"/>
  <c r="K68" i="1" s="1"/>
  <c r="U67" i="1"/>
  <c r="T67" i="1"/>
  <c r="S67" i="1"/>
  <c r="R67" i="1"/>
  <c r="O67" i="1"/>
  <c r="N67" i="1"/>
  <c r="M67" i="1"/>
  <c r="P67" i="1" s="1"/>
  <c r="Q67" i="1" s="1"/>
  <c r="J67" i="1"/>
  <c r="I67" i="1"/>
  <c r="H67" i="1"/>
  <c r="G67" i="1"/>
  <c r="F67" i="1"/>
  <c r="K67" i="1" s="1"/>
  <c r="T66" i="1"/>
  <c r="S66" i="1"/>
  <c r="R66" i="1"/>
  <c r="U66" i="1" s="1"/>
  <c r="O66" i="1"/>
  <c r="P66" i="1" s="1"/>
  <c r="N66" i="1"/>
  <c r="M66" i="1"/>
  <c r="J66" i="1"/>
  <c r="I66" i="1"/>
  <c r="H66" i="1"/>
  <c r="G66" i="1"/>
  <c r="F66" i="1"/>
  <c r="K66" i="1" s="1"/>
  <c r="L66" i="1" s="1"/>
  <c r="T65" i="1"/>
  <c r="S65" i="1"/>
  <c r="R65" i="1"/>
  <c r="U65" i="1" s="1"/>
  <c r="O65" i="1"/>
  <c r="N65" i="1"/>
  <c r="M65" i="1"/>
  <c r="P65" i="1" s="1"/>
  <c r="J65" i="1"/>
  <c r="I65" i="1"/>
  <c r="H65" i="1"/>
  <c r="G65" i="1"/>
  <c r="F65" i="1"/>
  <c r="K65" i="1" s="1"/>
  <c r="U64" i="1"/>
  <c r="T64" i="1"/>
  <c r="S64" i="1"/>
  <c r="R64" i="1"/>
  <c r="O64" i="1"/>
  <c r="N64" i="1"/>
  <c r="M64" i="1"/>
  <c r="P64" i="1" s="1"/>
  <c r="J64" i="1"/>
  <c r="I64" i="1"/>
  <c r="H64" i="1"/>
  <c r="G64" i="1"/>
  <c r="F64" i="1"/>
  <c r="K64" i="1" s="1"/>
  <c r="T63" i="1"/>
  <c r="U63" i="1" s="1"/>
  <c r="S63" i="1"/>
  <c r="R63" i="1"/>
  <c r="P63" i="1"/>
  <c r="O63" i="1"/>
  <c r="N63" i="1"/>
  <c r="M63" i="1"/>
  <c r="J63" i="1"/>
  <c r="I63" i="1"/>
  <c r="H63" i="1"/>
  <c r="G63" i="1"/>
  <c r="K63" i="1" s="1"/>
  <c r="F63" i="1"/>
  <c r="T62" i="1"/>
  <c r="S62" i="1"/>
  <c r="R62" i="1"/>
  <c r="U62" i="1" s="1"/>
  <c r="O62" i="1"/>
  <c r="N62" i="1"/>
  <c r="P62" i="1" s="1"/>
  <c r="M62" i="1"/>
  <c r="J62" i="1"/>
  <c r="I62" i="1"/>
  <c r="H62" i="1"/>
  <c r="G62" i="1"/>
  <c r="F62" i="1"/>
  <c r="K62" i="1" s="1"/>
  <c r="T61" i="1"/>
  <c r="S61" i="1"/>
  <c r="R61" i="1"/>
  <c r="U61" i="1" s="1"/>
  <c r="O61" i="1"/>
  <c r="N61" i="1"/>
  <c r="M61" i="1"/>
  <c r="P61" i="1" s="1"/>
  <c r="J61" i="1"/>
  <c r="I61" i="1"/>
  <c r="H61" i="1"/>
  <c r="G61" i="1"/>
  <c r="F61" i="1"/>
  <c r="K61" i="1" s="1"/>
  <c r="U60" i="1"/>
  <c r="T60" i="1"/>
  <c r="S60" i="1"/>
  <c r="R60" i="1"/>
  <c r="O60" i="1"/>
  <c r="N60" i="1"/>
  <c r="M60" i="1"/>
  <c r="P60" i="1" s="1"/>
  <c r="J60" i="1"/>
  <c r="I60" i="1"/>
  <c r="H60" i="1"/>
  <c r="G60" i="1"/>
  <c r="F60" i="1"/>
  <c r="K60" i="1" s="1"/>
  <c r="T59" i="1"/>
  <c r="S59" i="1"/>
  <c r="U59" i="1" s="1"/>
  <c r="R59" i="1"/>
  <c r="P59" i="1"/>
  <c r="O59" i="1"/>
  <c r="N59" i="1"/>
  <c r="M59" i="1"/>
  <c r="J59" i="1"/>
  <c r="I59" i="1"/>
  <c r="H59" i="1"/>
  <c r="G59" i="1"/>
  <c r="K59" i="1" s="1"/>
  <c r="F59" i="1"/>
  <c r="T58" i="1"/>
  <c r="S58" i="1"/>
  <c r="R58" i="1"/>
  <c r="U58" i="1" s="1"/>
  <c r="O58" i="1"/>
  <c r="N58" i="1"/>
  <c r="P58" i="1" s="1"/>
  <c r="M58" i="1"/>
  <c r="J58" i="1"/>
  <c r="I58" i="1"/>
  <c r="H58" i="1"/>
  <c r="G58" i="1"/>
  <c r="F58" i="1"/>
  <c r="K58" i="1" s="1"/>
  <c r="T57" i="1"/>
  <c r="S57" i="1"/>
  <c r="R57" i="1"/>
  <c r="U57" i="1" s="1"/>
  <c r="O57" i="1"/>
  <c r="N57" i="1"/>
  <c r="M57" i="1"/>
  <c r="P57" i="1" s="1"/>
  <c r="J57" i="1"/>
  <c r="I57" i="1"/>
  <c r="H57" i="1"/>
  <c r="G57" i="1"/>
  <c r="F57" i="1"/>
  <c r="K57" i="1" s="1"/>
  <c r="U56" i="1"/>
  <c r="T56" i="1"/>
  <c r="S56" i="1"/>
  <c r="R56" i="1"/>
  <c r="O56" i="1"/>
  <c r="N56" i="1"/>
  <c r="M56" i="1"/>
  <c r="P56" i="1" s="1"/>
  <c r="J56" i="1"/>
  <c r="I56" i="1"/>
  <c r="H56" i="1"/>
  <c r="G56" i="1"/>
  <c r="F56" i="1"/>
  <c r="K56" i="1" s="1"/>
  <c r="T55" i="1"/>
  <c r="U55" i="1" s="1"/>
  <c r="S55" i="1"/>
  <c r="R55" i="1"/>
  <c r="P55" i="1"/>
  <c r="O55" i="1"/>
  <c r="N55" i="1"/>
  <c r="M55" i="1"/>
  <c r="J55" i="1"/>
  <c r="I55" i="1"/>
  <c r="H55" i="1"/>
  <c r="G55" i="1"/>
  <c r="K55" i="1" s="1"/>
  <c r="F55" i="1"/>
  <c r="T54" i="1"/>
  <c r="S54" i="1"/>
  <c r="R54" i="1"/>
  <c r="U54" i="1" s="1"/>
  <c r="O54" i="1"/>
  <c r="N54" i="1"/>
  <c r="P54" i="1" s="1"/>
  <c r="M54" i="1"/>
  <c r="J54" i="1"/>
  <c r="I54" i="1"/>
  <c r="H54" i="1"/>
  <c r="G54" i="1"/>
  <c r="F54" i="1"/>
  <c r="K54" i="1" s="1"/>
  <c r="T53" i="1"/>
  <c r="S53" i="1"/>
  <c r="R53" i="1"/>
  <c r="U53" i="1" s="1"/>
  <c r="O53" i="1"/>
  <c r="N53" i="1"/>
  <c r="M53" i="1"/>
  <c r="P53" i="1" s="1"/>
  <c r="J53" i="1"/>
  <c r="I53" i="1"/>
  <c r="H53" i="1"/>
  <c r="G53" i="1"/>
  <c r="F53" i="1"/>
  <c r="K53" i="1" s="1"/>
  <c r="T52" i="1"/>
  <c r="S52" i="1"/>
  <c r="U52" i="1" s="1"/>
  <c r="R52" i="1"/>
  <c r="P52" i="1"/>
  <c r="O52" i="1"/>
  <c r="N52" i="1"/>
  <c r="M52" i="1"/>
  <c r="J52" i="1"/>
  <c r="I52" i="1"/>
  <c r="H52" i="1"/>
  <c r="G52" i="1"/>
  <c r="K52" i="1" s="1"/>
  <c r="F52" i="1"/>
  <c r="T51" i="1"/>
  <c r="S51" i="1"/>
  <c r="R51" i="1"/>
  <c r="U51" i="1" s="1"/>
  <c r="O51" i="1"/>
  <c r="N51" i="1"/>
  <c r="P51" i="1" s="1"/>
  <c r="M51" i="1"/>
  <c r="J51" i="1"/>
  <c r="I51" i="1"/>
  <c r="H51" i="1"/>
  <c r="G51" i="1"/>
  <c r="F51" i="1"/>
  <c r="K51" i="1" s="1"/>
  <c r="L51" i="1" s="1"/>
  <c r="T50" i="1"/>
  <c r="S50" i="1"/>
  <c r="R50" i="1"/>
  <c r="U50" i="1" s="1"/>
  <c r="O50" i="1"/>
  <c r="N50" i="1"/>
  <c r="M50" i="1"/>
  <c r="P50" i="1" s="1"/>
  <c r="J50" i="1"/>
  <c r="I50" i="1"/>
  <c r="H50" i="1"/>
  <c r="G50" i="1"/>
  <c r="F50" i="1"/>
  <c r="K50" i="1" s="1"/>
  <c r="U49" i="1"/>
  <c r="T49" i="1"/>
  <c r="S49" i="1"/>
  <c r="R49" i="1"/>
  <c r="O49" i="1"/>
  <c r="N49" i="1"/>
  <c r="M49" i="1"/>
  <c r="P49" i="1" s="1"/>
  <c r="J49" i="1"/>
  <c r="I49" i="1"/>
  <c r="H49" i="1"/>
  <c r="G49" i="1"/>
  <c r="F49" i="1"/>
  <c r="K49" i="1" s="1"/>
  <c r="T48" i="1"/>
  <c r="U48" i="1" s="1"/>
  <c r="V48" i="1" s="1"/>
  <c r="S48" i="1"/>
  <c r="R48" i="1"/>
  <c r="P48" i="1"/>
  <c r="O48" i="1"/>
  <c r="N48" i="1"/>
  <c r="M48" i="1"/>
  <c r="J48" i="1"/>
  <c r="I48" i="1"/>
  <c r="H48" i="1"/>
  <c r="G48" i="1"/>
  <c r="K48" i="1" s="1"/>
  <c r="F48" i="1"/>
  <c r="T47" i="1"/>
  <c r="S47" i="1"/>
  <c r="R47" i="1"/>
  <c r="U47" i="1" s="1"/>
  <c r="O47" i="1"/>
  <c r="P47" i="1" s="1"/>
  <c r="N47" i="1"/>
  <c r="M47" i="1"/>
  <c r="J47" i="1"/>
  <c r="I47" i="1"/>
  <c r="H47" i="1"/>
  <c r="G47" i="1"/>
  <c r="K47" i="1" s="1"/>
  <c r="F47" i="1"/>
  <c r="T46" i="1"/>
  <c r="S46" i="1"/>
  <c r="R46" i="1"/>
  <c r="U46" i="1" s="1"/>
  <c r="O46" i="1"/>
  <c r="N46" i="1"/>
  <c r="M46" i="1"/>
  <c r="P46" i="1" s="1"/>
  <c r="J46" i="1"/>
  <c r="I46" i="1"/>
  <c r="H46" i="1"/>
  <c r="G46" i="1"/>
  <c r="F46" i="1"/>
  <c r="K46" i="1" s="1"/>
  <c r="U45" i="1"/>
  <c r="T45" i="1"/>
  <c r="S45" i="1"/>
  <c r="R45" i="1"/>
  <c r="O45" i="1"/>
  <c r="N45" i="1"/>
  <c r="M45" i="1"/>
  <c r="P45" i="1" s="1"/>
  <c r="Q45" i="1" s="1"/>
  <c r="J45" i="1"/>
  <c r="I45" i="1"/>
  <c r="H45" i="1"/>
  <c r="G45" i="1"/>
  <c r="F45" i="1"/>
  <c r="K45" i="1" s="1"/>
  <c r="T44" i="1"/>
  <c r="U44" i="1" s="1"/>
  <c r="S44" i="1"/>
  <c r="R44" i="1"/>
  <c r="P44" i="1"/>
  <c r="O44" i="1"/>
  <c r="N44" i="1"/>
  <c r="M44" i="1"/>
  <c r="J44" i="1"/>
  <c r="I44" i="1"/>
  <c r="H44" i="1"/>
  <c r="G44" i="1"/>
  <c r="K44" i="1" s="1"/>
  <c r="F44" i="1"/>
  <c r="T43" i="1"/>
  <c r="S43" i="1"/>
  <c r="R43" i="1"/>
  <c r="U43" i="1" s="1"/>
  <c r="O43" i="1"/>
  <c r="P43" i="1" s="1"/>
  <c r="N43" i="1"/>
  <c r="M43" i="1"/>
  <c r="J43" i="1"/>
  <c r="I43" i="1"/>
  <c r="H43" i="1"/>
  <c r="G43" i="1"/>
  <c r="K43" i="1" s="1"/>
  <c r="F43" i="1"/>
  <c r="T42" i="1"/>
  <c r="S42" i="1"/>
  <c r="R42" i="1"/>
  <c r="U42" i="1" s="1"/>
  <c r="O42" i="1"/>
  <c r="N42" i="1"/>
  <c r="M42" i="1"/>
  <c r="J42" i="1"/>
  <c r="I42" i="1"/>
  <c r="H42" i="1"/>
  <c r="G42" i="1"/>
  <c r="F42" i="1"/>
  <c r="K42" i="1" s="1"/>
  <c r="T41" i="1"/>
  <c r="S41" i="1"/>
  <c r="R41" i="1"/>
  <c r="U41" i="1" s="1"/>
  <c r="O41" i="1"/>
  <c r="N41" i="1"/>
  <c r="M41" i="1"/>
  <c r="P41" i="1" s="1"/>
  <c r="J41" i="1"/>
  <c r="I41" i="1"/>
  <c r="H41" i="1"/>
  <c r="G41" i="1"/>
  <c r="F41" i="1"/>
  <c r="K41" i="1" s="1"/>
  <c r="T40" i="1"/>
  <c r="S40" i="1"/>
  <c r="U40" i="1" s="1"/>
  <c r="R40" i="1"/>
  <c r="P40" i="1"/>
  <c r="O40" i="1"/>
  <c r="N40" i="1"/>
  <c r="M40" i="1"/>
  <c r="J40" i="1"/>
  <c r="I40" i="1"/>
  <c r="H40" i="1"/>
  <c r="G40" i="1"/>
  <c r="K40" i="1" s="1"/>
  <c r="F40" i="1"/>
  <c r="T39" i="1"/>
  <c r="S39" i="1"/>
  <c r="R39" i="1"/>
  <c r="U39" i="1" s="1"/>
  <c r="O39" i="1"/>
  <c r="N39" i="1"/>
  <c r="M39" i="1"/>
  <c r="P39" i="1" s="1"/>
  <c r="J39" i="1"/>
  <c r="I39" i="1"/>
  <c r="H39" i="1"/>
  <c r="G39" i="1"/>
  <c r="F39" i="1"/>
  <c r="K39" i="1" s="1"/>
  <c r="U38" i="1"/>
  <c r="T38" i="1"/>
  <c r="S38" i="1"/>
  <c r="R38" i="1"/>
  <c r="O38" i="1"/>
  <c r="N38" i="1"/>
  <c r="M38" i="1"/>
  <c r="P38" i="1" s="1"/>
  <c r="J38" i="1"/>
  <c r="I38" i="1"/>
  <c r="H38" i="1"/>
  <c r="G38" i="1"/>
  <c r="F38" i="1"/>
  <c r="K38" i="1" s="1"/>
  <c r="T37" i="1"/>
  <c r="U37" i="1" s="1"/>
  <c r="S37" i="1"/>
  <c r="R37" i="1"/>
  <c r="O37" i="1"/>
  <c r="N37" i="1"/>
  <c r="M37" i="1"/>
  <c r="P37" i="1" s="1"/>
  <c r="J37" i="1"/>
  <c r="I37" i="1"/>
  <c r="H37" i="1"/>
  <c r="G37" i="1"/>
  <c r="F37" i="1"/>
  <c r="K37" i="1" s="1"/>
  <c r="T36" i="1"/>
  <c r="S36" i="1"/>
  <c r="U36" i="1" s="1"/>
  <c r="R36" i="1"/>
  <c r="O36" i="1"/>
  <c r="P36" i="1" s="1"/>
  <c r="N36" i="1"/>
  <c r="M36" i="1"/>
  <c r="J36" i="1"/>
  <c r="I36" i="1"/>
  <c r="H36" i="1"/>
  <c r="G36" i="1"/>
  <c r="K36" i="1" s="1"/>
  <c r="F36" i="1"/>
  <c r="T35" i="1"/>
  <c r="S35" i="1"/>
  <c r="R35" i="1"/>
  <c r="U35" i="1" s="1"/>
  <c r="O35" i="1"/>
  <c r="N35" i="1"/>
  <c r="M35" i="1"/>
  <c r="P35" i="1" s="1"/>
  <c r="J35" i="1"/>
  <c r="I35" i="1"/>
  <c r="H35" i="1"/>
  <c r="G35" i="1"/>
  <c r="F35" i="1"/>
  <c r="K35" i="1" s="1"/>
  <c r="U34" i="1"/>
  <c r="T34" i="1"/>
  <c r="S34" i="1"/>
  <c r="R34" i="1"/>
  <c r="O34" i="1"/>
  <c r="N34" i="1"/>
  <c r="M34" i="1"/>
  <c r="P34" i="1" s="1"/>
  <c r="J34" i="1"/>
  <c r="I34" i="1"/>
  <c r="H34" i="1"/>
  <c r="G34" i="1"/>
  <c r="F34" i="1"/>
  <c r="K34" i="1" s="1"/>
  <c r="T33" i="1"/>
  <c r="U33" i="1" s="1"/>
  <c r="S33" i="1"/>
  <c r="R33" i="1"/>
  <c r="O33" i="1"/>
  <c r="N33" i="1"/>
  <c r="M33" i="1"/>
  <c r="P33" i="1" s="1"/>
  <c r="J33" i="1"/>
  <c r="I33" i="1"/>
  <c r="H33" i="1"/>
  <c r="G33" i="1"/>
  <c r="F33" i="1"/>
  <c r="K33" i="1" s="1"/>
  <c r="T32" i="1"/>
  <c r="S32" i="1"/>
  <c r="U32" i="1" s="1"/>
  <c r="R32" i="1"/>
  <c r="O32" i="1"/>
  <c r="N32" i="1"/>
  <c r="M32" i="1"/>
  <c r="P32" i="1" s="1"/>
  <c r="J32" i="1"/>
  <c r="I32" i="1"/>
  <c r="H32" i="1"/>
  <c r="G32" i="1"/>
  <c r="F32" i="1"/>
  <c r="K32" i="1" s="1"/>
  <c r="T31" i="1"/>
  <c r="S31" i="1"/>
  <c r="R31" i="1"/>
  <c r="U31" i="1" s="1"/>
  <c r="O31" i="1"/>
  <c r="N31" i="1"/>
  <c r="M31" i="1"/>
  <c r="P31" i="1" s="1"/>
  <c r="J31" i="1"/>
  <c r="I31" i="1"/>
  <c r="H31" i="1"/>
  <c r="G31" i="1"/>
  <c r="F31" i="1"/>
  <c r="K31" i="1" s="1"/>
  <c r="U30" i="1"/>
  <c r="T30" i="1"/>
  <c r="S30" i="1"/>
  <c r="R30" i="1"/>
  <c r="O30" i="1"/>
  <c r="P30" i="1" s="1"/>
  <c r="N30" i="1"/>
  <c r="M30" i="1"/>
  <c r="J30" i="1"/>
  <c r="I30" i="1"/>
  <c r="H30" i="1"/>
  <c r="G30" i="1"/>
  <c r="K30" i="1" s="1"/>
  <c r="F30" i="1"/>
  <c r="T29" i="1"/>
  <c r="S29" i="1"/>
  <c r="R29" i="1"/>
  <c r="U29" i="1" s="1"/>
  <c r="V29" i="1" s="1"/>
  <c r="O29" i="1"/>
  <c r="N29" i="1"/>
  <c r="M29" i="1"/>
  <c r="P29" i="1" s="1"/>
  <c r="J29" i="1"/>
  <c r="I29" i="1"/>
  <c r="H29" i="1"/>
  <c r="G29" i="1"/>
  <c r="F29" i="1"/>
  <c r="K29" i="1" s="1"/>
  <c r="U28" i="1"/>
  <c r="T28" i="1"/>
  <c r="S28" i="1"/>
  <c r="R28" i="1"/>
  <c r="O28" i="1"/>
  <c r="N28" i="1"/>
  <c r="M28" i="1"/>
  <c r="P28" i="1" s="1"/>
  <c r="J28" i="1"/>
  <c r="I28" i="1"/>
  <c r="H28" i="1"/>
  <c r="G28" i="1"/>
  <c r="F28" i="1"/>
  <c r="K28" i="1" s="1"/>
  <c r="L28" i="1" s="1"/>
  <c r="T27" i="1"/>
  <c r="U27" i="1" s="1"/>
  <c r="S27" i="1"/>
  <c r="R27" i="1"/>
  <c r="O27" i="1"/>
  <c r="N27" i="1"/>
  <c r="M27" i="1"/>
  <c r="P27" i="1" s="1"/>
  <c r="J27" i="1"/>
  <c r="I27" i="1"/>
  <c r="H27" i="1"/>
  <c r="G27" i="1"/>
  <c r="F27" i="1"/>
  <c r="K27" i="1" s="1"/>
  <c r="T26" i="1"/>
  <c r="S26" i="1"/>
  <c r="U26" i="1" s="1"/>
  <c r="R26" i="1"/>
  <c r="O26" i="1"/>
  <c r="P26" i="1" s="1"/>
  <c r="N26" i="1"/>
  <c r="M26" i="1"/>
  <c r="J26" i="1"/>
  <c r="I26" i="1"/>
  <c r="H26" i="1"/>
  <c r="G26" i="1"/>
  <c r="K26" i="1" s="1"/>
  <c r="F26" i="1"/>
  <c r="T25" i="1"/>
  <c r="S25" i="1"/>
  <c r="R25" i="1"/>
  <c r="U25" i="1" s="1"/>
  <c r="O25" i="1"/>
  <c r="N25" i="1"/>
  <c r="M25" i="1"/>
  <c r="P25" i="1" s="1"/>
  <c r="J25" i="1"/>
  <c r="I25" i="1"/>
  <c r="H25" i="1"/>
  <c r="G25" i="1"/>
  <c r="F25" i="1"/>
  <c r="K25" i="1" s="1"/>
  <c r="T24" i="1"/>
  <c r="S24" i="1"/>
  <c r="R24" i="1"/>
  <c r="U24" i="1" s="1"/>
  <c r="O24" i="1"/>
  <c r="N24" i="1"/>
  <c r="M24" i="1"/>
  <c r="P24" i="1" s="1"/>
  <c r="J24" i="1"/>
  <c r="I24" i="1"/>
  <c r="H24" i="1"/>
  <c r="G24" i="1"/>
  <c r="F24" i="1"/>
  <c r="K24" i="1" s="1"/>
  <c r="U23" i="1"/>
  <c r="T23" i="1"/>
  <c r="S23" i="1"/>
  <c r="R23" i="1"/>
  <c r="O23" i="1"/>
  <c r="N23" i="1"/>
  <c r="M23" i="1"/>
  <c r="P23" i="1" s="1"/>
  <c r="J23" i="1"/>
  <c r="I23" i="1"/>
  <c r="H23" i="1"/>
  <c r="G23" i="1"/>
  <c r="K23" i="1" s="1"/>
  <c r="F23" i="1"/>
  <c r="T22" i="1"/>
  <c r="S22" i="1"/>
  <c r="R22" i="1"/>
  <c r="U22" i="1" s="1"/>
  <c r="V22" i="1" s="1"/>
  <c r="O22" i="1"/>
  <c r="N22" i="1"/>
  <c r="P22" i="1" s="1"/>
  <c r="M22" i="1"/>
  <c r="J22" i="1"/>
  <c r="I22" i="1"/>
  <c r="H22" i="1"/>
  <c r="G22" i="1"/>
  <c r="F22" i="1"/>
  <c r="K22" i="1" s="1"/>
  <c r="U21" i="1"/>
  <c r="T21" i="1"/>
  <c r="S21" i="1"/>
  <c r="R21" i="1"/>
  <c r="O21" i="1"/>
  <c r="N21" i="1"/>
  <c r="M21" i="1"/>
  <c r="P21" i="1" s="1"/>
  <c r="Q21" i="1" s="1"/>
  <c r="J21" i="1"/>
  <c r="I21" i="1"/>
  <c r="H21" i="1"/>
  <c r="G21" i="1"/>
  <c r="F21" i="1"/>
  <c r="T20" i="1"/>
  <c r="U20" i="1" s="1"/>
  <c r="S20" i="1"/>
  <c r="R20" i="1"/>
  <c r="P20" i="1"/>
  <c r="O20" i="1"/>
  <c r="N20" i="1"/>
  <c r="M20" i="1"/>
  <c r="J20" i="1"/>
  <c r="I20" i="1"/>
  <c r="H20" i="1"/>
  <c r="G20" i="1"/>
  <c r="F20" i="1"/>
  <c r="K20" i="1" s="1"/>
  <c r="T19" i="1"/>
  <c r="S19" i="1"/>
  <c r="U19" i="1" s="1"/>
  <c r="R19" i="1"/>
  <c r="O19" i="1"/>
  <c r="P19" i="1" s="1"/>
  <c r="N19" i="1"/>
  <c r="M19" i="1"/>
  <c r="J19" i="1"/>
  <c r="I19" i="1"/>
  <c r="H19" i="1"/>
  <c r="G19" i="1"/>
  <c r="K19" i="1" s="1"/>
  <c r="F19" i="1"/>
  <c r="T18" i="1"/>
  <c r="S18" i="1"/>
  <c r="R18" i="1"/>
  <c r="U18" i="1" s="1"/>
  <c r="V18" i="1" s="1"/>
  <c r="O18" i="1"/>
  <c r="N18" i="1"/>
  <c r="P18" i="1" s="1"/>
  <c r="M18" i="1"/>
  <c r="J18" i="1"/>
  <c r="I18" i="1"/>
  <c r="H18" i="1"/>
  <c r="G18" i="1"/>
  <c r="F18" i="1"/>
  <c r="K18" i="1" s="1"/>
  <c r="U17" i="1"/>
  <c r="T17" i="1"/>
  <c r="S17" i="1"/>
  <c r="R17" i="1"/>
  <c r="O17" i="1"/>
  <c r="N17" i="1"/>
  <c r="M17" i="1"/>
  <c r="P17" i="1" s="1"/>
  <c r="Q17" i="1" s="1"/>
  <c r="J17" i="1"/>
  <c r="I17" i="1"/>
  <c r="H17" i="1"/>
  <c r="G17" i="1"/>
  <c r="F17" i="1"/>
  <c r="T16" i="1"/>
  <c r="U16" i="1" s="1"/>
  <c r="S16" i="1"/>
  <c r="R16" i="1"/>
  <c r="P16" i="1"/>
  <c r="O16" i="1"/>
  <c r="N16" i="1"/>
  <c r="M16" i="1"/>
  <c r="J16" i="1"/>
  <c r="I16" i="1"/>
  <c r="H16" i="1"/>
  <c r="G16" i="1"/>
  <c r="F16" i="1"/>
  <c r="K16" i="1" s="1"/>
  <c r="T15" i="1"/>
  <c r="S15" i="1"/>
  <c r="U15" i="1" s="1"/>
  <c r="R15" i="1"/>
  <c r="O15" i="1"/>
  <c r="P15" i="1" s="1"/>
  <c r="N15" i="1"/>
  <c r="M15" i="1"/>
  <c r="J15" i="1"/>
  <c r="I15" i="1"/>
  <c r="H15" i="1"/>
  <c r="G15" i="1"/>
  <c r="K15" i="1" s="1"/>
  <c r="F15" i="1"/>
  <c r="T14" i="1"/>
  <c r="S14" i="1"/>
  <c r="R14" i="1"/>
  <c r="U14" i="1" s="1"/>
  <c r="P14" i="1"/>
  <c r="O14" i="1"/>
  <c r="N14" i="1"/>
  <c r="M14" i="1"/>
  <c r="J14" i="1"/>
  <c r="I14" i="1"/>
  <c r="H14" i="1"/>
  <c r="G14" i="1"/>
  <c r="F14" i="1"/>
  <c r="K14" i="1" s="1"/>
  <c r="T13" i="1"/>
  <c r="S13" i="1"/>
  <c r="R13" i="1"/>
  <c r="U13" i="1" s="1"/>
  <c r="O13" i="1"/>
  <c r="N13" i="1"/>
  <c r="M13" i="1"/>
  <c r="P13" i="1" s="1"/>
  <c r="J13" i="1"/>
  <c r="I13" i="1"/>
  <c r="H13" i="1"/>
  <c r="G13" i="1"/>
  <c r="F13" i="1"/>
  <c r="K13" i="1" s="1"/>
  <c r="T12" i="1"/>
  <c r="S12" i="1"/>
  <c r="R12" i="1"/>
  <c r="U12" i="1" s="1"/>
  <c r="O12" i="1"/>
  <c r="N12" i="1"/>
  <c r="P12" i="1" s="1"/>
  <c r="M12" i="1"/>
  <c r="J12" i="1"/>
  <c r="I12" i="1"/>
  <c r="H12" i="1"/>
  <c r="G12" i="1"/>
  <c r="F12" i="1"/>
  <c r="T11" i="1"/>
  <c r="S11" i="1"/>
  <c r="U11" i="1" s="1"/>
  <c r="R11" i="1"/>
  <c r="O11" i="1"/>
  <c r="N11" i="1"/>
  <c r="M11" i="1"/>
  <c r="P11" i="1" s="1"/>
  <c r="J11" i="1"/>
  <c r="I11" i="1"/>
  <c r="H11" i="1"/>
  <c r="G11" i="1"/>
  <c r="K11" i="1" s="1"/>
  <c r="F11" i="1"/>
  <c r="T10" i="1"/>
  <c r="S10" i="1"/>
  <c r="R10" i="1"/>
  <c r="U10" i="1" s="1"/>
  <c r="V10" i="1" s="1"/>
  <c r="O10" i="1"/>
  <c r="N10" i="1"/>
  <c r="P10" i="1" s="1"/>
  <c r="M10" i="1"/>
  <c r="J10" i="1"/>
  <c r="I10" i="1"/>
  <c r="H10" i="1"/>
  <c r="G10" i="1"/>
  <c r="F10" i="1"/>
  <c r="K10" i="1" s="1"/>
  <c r="U9" i="1"/>
  <c r="T9" i="1"/>
  <c r="S9" i="1"/>
  <c r="R9" i="1"/>
  <c r="O9" i="1"/>
  <c r="N9" i="1"/>
  <c r="M9" i="1"/>
  <c r="P9" i="1" s="1"/>
  <c r="J9" i="1"/>
  <c r="I9" i="1"/>
  <c r="H9" i="1"/>
  <c r="G9" i="1"/>
  <c r="F9" i="1"/>
  <c r="K9" i="1" s="1"/>
  <c r="T8" i="1"/>
  <c r="U8" i="1" s="1"/>
  <c r="S8" i="1"/>
  <c r="R8" i="1"/>
  <c r="P8" i="1"/>
  <c r="O8" i="1"/>
  <c r="N8" i="1"/>
  <c r="M8" i="1"/>
  <c r="J8" i="1"/>
  <c r="I8" i="1"/>
  <c r="H8" i="1"/>
  <c r="G8" i="1"/>
  <c r="F8" i="1"/>
  <c r="K8" i="1" s="1"/>
  <c r="T7" i="1"/>
  <c r="S7" i="1"/>
  <c r="U7" i="1" s="1"/>
  <c r="R7" i="1"/>
  <c r="O7" i="1"/>
  <c r="N7" i="1"/>
  <c r="M7" i="1"/>
  <c r="P7" i="1" s="1"/>
  <c r="J7" i="1"/>
  <c r="I7" i="1"/>
  <c r="H7" i="1"/>
  <c r="G7" i="1"/>
  <c r="K7" i="1" s="1"/>
  <c r="F7" i="1"/>
  <c r="T6" i="1"/>
  <c r="S6" i="1"/>
  <c r="R6" i="1"/>
  <c r="U6" i="1" s="1"/>
  <c r="O6" i="1"/>
  <c r="N6" i="1"/>
  <c r="P6" i="1" s="1"/>
  <c r="Q6" i="1" s="1"/>
  <c r="M6" i="1"/>
  <c r="J6" i="1"/>
  <c r="I6" i="1"/>
  <c r="H6" i="1"/>
  <c r="G6" i="1"/>
  <c r="F6" i="1"/>
  <c r="K6" i="1" s="1"/>
  <c r="U5" i="1"/>
  <c r="V5" i="1" s="1"/>
  <c r="T5" i="1"/>
  <c r="S5" i="1"/>
  <c r="R5" i="1"/>
  <c r="O5" i="1"/>
  <c r="N5" i="1"/>
  <c r="M5" i="1"/>
  <c r="P5" i="1" s="1"/>
  <c r="J5" i="1"/>
  <c r="I5" i="1"/>
  <c r="H5" i="1"/>
  <c r="G5" i="1"/>
  <c r="F5" i="1"/>
  <c r="K5" i="1" s="1"/>
  <c r="U4" i="1"/>
  <c r="V4" i="1" s="1"/>
  <c r="T4" i="1"/>
  <c r="S4" i="1"/>
  <c r="R4" i="1"/>
  <c r="O4" i="1"/>
  <c r="N4" i="1"/>
  <c r="M4" i="1"/>
  <c r="P4" i="1" s="1"/>
  <c r="J4" i="1"/>
  <c r="I4" i="1"/>
  <c r="H4" i="1"/>
  <c r="G4" i="1"/>
  <c r="F4" i="1"/>
  <c r="K4" i="1" s="1"/>
  <c r="U99" i="1" l="1"/>
  <c r="P101" i="1"/>
  <c r="P99" i="1"/>
  <c r="Q102" i="1" s="1"/>
  <c r="U101" i="1"/>
  <c r="V101" i="1" s="1"/>
  <c r="K101" i="1"/>
  <c r="K100" i="1"/>
  <c r="L99" i="1" s="1"/>
  <c r="P100" i="1"/>
  <c r="Q100" i="1" s="1"/>
  <c r="V6" i="1"/>
  <c r="Q7" i="1"/>
  <c r="V7" i="1"/>
  <c r="Q10" i="1"/>
  <c r="V12" i="1"/>
  <c r="Q13" i="1"/>
  <c r="Q4" i="1"/>
  <c r="Q5" i="1"/>
  <c r="V8" i="1"/>
  <c r="V9" i="1"/>
  <c r="Q15" i="1"/>
  <c r="Q8" i="1"/>
  <c r="Q11" i="1"/>
  <c r="V11" i="1"/>
  <c r="Q12" i="1"/>
  <c r="Q9" i="1"/>
  <c r="V13" i="1"/>
  <c r="V15" i="1"/>
  <c r="Q16" i="1"/>
  <c r="Q18" i="1"/>
  <c r="V19" i="1"/>
  <c r="Q20" i="1"/>
  <c r="Q22" i="1"/>
  <c r="V30" i="1"/>
  <c r="L32" i="1"/>
  <c r="L37" i="1"/>
  <c r="V40" i="1"/>
  <c r="K17" i="1"/>
  <c r="L17" i="1" s="1"/>
  <c r="W17" i="1" s="1"/>
  <c r="V17" i="1"/>
  <c r="K21" i="1"/>
  <c r="V21" i="1"/>
  <c r="V23" i="1"/>
  <c r="L25" i="1"/>
  <c r="V25" i="1"/>
  <c r="L26" i="1"/>
  <c r="V26" i="1"/>
  <c r="V27" i="1"/>
  <c r="V28" i="1"/>
  <c r="L31" i="1"/>
  <c r="V31" i="1"/>
  <c r="V32" i="1"/>
  <c r="V33" i="1"/>
  <c r="V34" i="1"/>
  <c r="Q14" i="1"/>
  <c r="V14" i="1"/>
  <c r="L18" i="1"/>
  <c r="W18" i="1" s="1"/>
  <c r="Q19" i="1"/>
  <c r="L24" i="1"/>
  <c r="V24" i="1"/>
  <c r="L29" i="1"/>
  <c r="L30" i="1"/>
  <c r="W30" i="1" s="1"/>
  <c r="L34" i="1"/>
  <c r="L35" i="1"/>
  <c r="V35" i="1"/>
  <c r="L36" i="1"/>
  <c r="V36" i="1"/>
  <c r="V37" i="1"/>
  <c r="V38" i="1"/>
  <c r="L41" i="1"/>
  <c r="V41" i="1"/>
  <c r="K12" i="1"/>
  <c r="L12" i="1" s="1"/>
  <c r="W12" i="1" s="1"/>
  <c r="V16" i="1"/>
  <c r="V20" i="1"/>
  <c r="L23" i="1"/>
  <c r="Q23" i="1"/>
  <c r="Q24" i="1"/>
  <c r="L27" i="1"/>
  <c r="L33" i="1"/>
  <c r="L38" i="1"/>
  <c r="L39" i="1"/>
  <c r="V39" i="1"/>
  <c r="L40" i="1"/>
  <c r="V43" i="1"/>
  <c r="L44" i="1"/>
  <c r="Q46" i="1"/>
  <c r="V49" i="1"/>
  <c r="V51" i="1"/>
  <c r="L52" i="1"/>
  <c r="Q54" i="1"/>
  <c r="V55" i="1"/>
  <c r="V56" i="1"/>
  <c r="L58" i="1"/>
  <c r="V58" i="1"/>
  <c r="L59" i="1"/>
  <c r="Q60" i="1"/>
  <c r="Q61" i="1"/>
  <c r="Q62" i="1"/>
  <c r="V63" i="1"/>
  <c r="V64" i="1"/>
  <c r="Q68" i="1"/>
  <c r="Q69" i="1"/>
  <c r="L42" i="1"/>
  <c r="V42" i="1"/>
  <c r="L43" i="1"/>
  <c r="Q47" i="1"/>
  <c r="Q48" i="1"/>
  <c r="L49" i="1"/>
  <c r="W49" i="1" s="1"/>
  <c r="L50" i="1"/>
  <c r="V50" i="1"/>
  <c r="V52" i="1"/>
  <c r="Q55" i="1"/>
  <c r="L56" i="1"/>
  <c r="L57" i="1"/>
  <c r="V57" i="1"/>
  <c r="V59" i="1"/>
  <c r="Q63" i="1"/>
  <c r="L64" i="1"/>
  <c r="L65" i="1"/>
  <c r="V65" i="1"/>
  <c r="P42" i="1"/>
  <c r="Q42" i="1" s="1"/>
  <c r="V44" i="1"/>
  <c r="V45" i="1"/>
  <c r="V47" i="1"/>
  <c r="L48" i="1"/>
  <c r="W48" i="1" s="1"/>
  <c r="Q49" i="1"/>
  <c r="Q50" i="1"/>
  <c r="Q51" i="1"/>
  <c r="W51" i="1" s="1"/>
  <c r="L54" i="1"/>
  <c r="W54" i="1" s="1"/>
  <c r="V54" i="1"/>
  <c r="L55" i="1"/>
  <c r="W55" i="1" s="1"/>
  <c r="Q56" i="1"/>
  <c r="Q57" i="1"/>
  <c r="Q58" i="1"/>
  <c r="V60" i="1"/>
  <c r="L62" i="1"/>
  <c r="V62" i="1"/>
  <c r="L63" i="1"/>
  <c r="Q64" i="1"/>
  <c r="Q65" i="1"/>
  <c r="V67" i="1"/>
  <c r="L69" i="1"/>
  <c r="W69" i="1" s="1"/>
  <c r="Q70" i="1"/>
  <c r="Q43" i="1"/>
  <c r="Q44" i="1"/>
  <c r="L45" i="1"/>
  <c r="W45" i="1" s="1"/>
  <c r="L46" i="1"/>
  <c r="V46" i="1"/>
  <c r="L47" i="1"/>
  <c r="W47" i="1" s="1"/>
  <c r="Q52" i="1"/>
  <c r="L53" i="1"/>
  <c r="V53" i="1"/>
  <c r="Q59" i="1"/>
  <c r="L60" i="1"/>
  <c r="W60" i="1" s="1"/>
  <c r="L61" i="1"/>
  <c r="V61" i="1"/>
  <c r="Q66" i="1"/>
  <c r="W66" i="1" s="1"/>
  <c r="L67" i="1"/>
  <c r="L68" i="1"/>
  <c r="V68" i="1"/>
  <c r="L70" i="1"/>
  <c r="W70" i="1" s="1"/>
  <c r="V70" i="1"/>
  <c r="L72" i="1"/>
  <c r="Q74" i="1"/>
  <c r="Q75" i="1"/>
  <c r="V77" i="1"/>
  <c r="V78" i="1"/>
  <c r="L80" i="1"/>
  <c r="V80" i="1"/>
  <c r="Q82" i="1"/>
  <c r="Q83" i="1"/>
  <c r="V92" i="1"/>
  <c r="Q96" i="1"/>
  <c r="L103" i="1"/>
  <c r="L104" i="1"/>
  <c r="V104" i="1"/>
  <c r="Q108" i="1"/>
  <c r="L71" i="1"/>
  <c r="V71" i="1"/>
  <c r="Q72" i="1"/>
  <c r="V72" i="1"/>
  <c r="L77" i="1"/>
  <c r="Q77" i="1"/>
  <c r="L78" i="1"/>
  <c r="L79" i="1"/>
  <c r="V79" i="1"/>
  <c r="Q84" i="1"/>
  <c r="L85" i="1"/>
  <c r="Q86" i="1"/>
  <c r="W86" i="1" s="1"/>
  <c r="L87" i="1"/>
  <c r="Q89" i="1"/>
  <c r="L91" i="1"/>
  <c r="Q91" i="1"/>
  <c r="L92" i="1"/>
  <c r="L93" i="1"/>
  <c r="V93" i="1"/>
  <c r="L94" i="1"/>
  <c r="W94" i="1" s="1"/>
  <c r="Q94" i="1"/>
  <c r="V94" i="1"/>
  <c r="L100" i="1"/>
  <c r="V102" i="1"/>
  <c r="V107" i="1"/>
  <c r="Q71" i="1"/>
  <c r="V73" i="1"/>
  <c r="V74" i="1"/>
  <c r="L76" i="1"/>
  <c r="Q78" i="1"/>
  <c r="Q79" i="1"/>
  <c r="V81" i="1"/>
  <c r="V82" i="1"/>
  <c r="L84" i="1"/>
  <c r="W84" i="1" s="1"/>
  <c r="Q85" i="1"/>
  <c r="V88" i="1"/>
  <c r="Q92" i="1"/>
  <c r="V95" i="1"/>
  <c r="V96" i="1"/>
  <c r="Q104" i="1"/>
  <c r="L106" i="1"/>
  <c r="Q106" i="1"/>
  <c r="L107" i="1"/>
  <c r="L108" i="1"/>
  <c r="V108" i="1"/>
  <c r="L109" i="1"/>
  <c r="W109" i="1" s="1"/>
  <c r="Q109" i="1"/>
  <c r="V109" i="1"/>
  <c r="L73" i="1"/>
  <c r="Q73" i="1"/>
  <c r="L74" i="1"/>
  <c r="W74" i="1" s="1"/>
  <c r="L75" i="1"/>
  <c r="V75" i="1"/>
  <c r="Q76" i="1"/>
  <c r="V76" i="1"/>
  <c r="Q80" i="1"/>
  <c r="L81" i="1"/>
  <c r="Q81" i="1"/>
  <c r="L82" i="1"/>
  <c r="W82" i="1" s="1"/>
  <c r="L83" i="1"/>
  <c r="V83" i="1"/>
  <c r="V85" i="1"/>
  <c r="Q87" i="1"/>
  <c r="L88" i="1"/>
  <c r="W88" i="1" s="1"/>
  <c r="L89" i="1"/>
  <c r="V89" i="1"/>
  <c r="L90" i="1"/>
  <c r="Q90" i="1"/>
  <c r="V90" i="1"/>
  <c r="Q93" i="1"/>
  <c r="L95" i="1"/>
  <c r="Q95" i="1"/>
  <c r="L96" i="1"/>
  <c r="W96" i="1" s="1"/>
  <c r="L98" i="1"/>
  <c r="Q98" i="1"/>
  <c r="V103" i="1"/>
  <c r="V106" i="1"/>
  <c r="Q107" i="1"/>
  <c r="V99" i="1" l="1"/>
  <c r="Q103" i="1"/>
  <c r="W103" i="1" s="1"/>
  <c r="Q101" i="1"/>
  <c r="V100" i="1"/>
  <c r="W100" i="1" s="1"/>
  <c r="V97" i="1"/>
  <c r="Q97" i="1"/>
  <c r="L101" i="1"/>
  <c r="W101" i="1" s="1"/>
  <c r="V98" i="1"/>
  <c r="L97" i="1"/>
  <c r="W102" i="1"/>
  <c r="W79" i="1"/>
  <c r="W56" i="1"/>
  <c r="W50" i="1"/>
  <c r="W43" i="1"/>
  <c r="Q41" i="1"/>
  <c r="Q29" i="1"/>
  <c r="Q40" i="1"/>
  <c r="Q31" i="1"/>
  <c r="Q25" i="1"/>
  <c r="Q37" i="1"/>
  <c r="W37" i="1" s="1"/>
  <c r="Z4" i="1"/>
  <c r="W89" i="1"/>
  <c r="W81" i="1"/>
  <c r="W73" i="1"/>
  <c r="W106" i="1"/>
  <c r="X109" i="1" s="1"/>
  <c r="W99" i="1"/>
  <c r="W91" i="1"/>
  <c r="W85" i="1"/>
  <c r="X86" i="1" s="1"/>
  <c r="W78" i="1"/>
  <c r="W80" i="1"/>
  <c r="W62" i="1"/>
  <c r="W58" i="1"/>
  <c r="W52" i="1"/>
  <c r="W40" i="1"/>
  <c r="Q35" i="1"/>
  <c r="Q28" i="1"/>
  <c r="W28" i="1" s="1"/>
  <c r="W31" i="1"/>
  <c r="Q36" i="1"/>
  <c r="W36" i="1" s="1"/>
  <c r="Q27" i="1"/>
  <c r="L15" i="1"/>
  <c r="W15" i="1" s="1"/>
  <c r="L14" i="1"/>
  <c r="W14" i="1" s="1"/>
  <c r="L11" i="1"/>
  <c r="W11" i="1" s="1"/>
  <c r="L8" i="1"/>
  <c r="W8" i="1" s="1"/>
  <c r="L6" i="1"/>
  <c r="W6" i="1" s="1"/>
  <c r="W98" i="1"/>
  <c r="W83" i="1"/>
  <c r="W75" i="1"/>
  <c r="W108" i="1"/>
  <c r="W76" i="1"/>
  <c r="W93" i="1"/>
  <c r="W72" i="1"/>
  <c r="W68" i="1"/>
  <c r="W61" i="1"/>
  <c r="W53" i="1"/>
  <c r="W46" i="1"/>
  <c r="X51" i="1" s="1"/>
  <c r="W65" i="1"/>
  <c r="W42" i="1"/>
  <c r="W44" i="1"/>
  <c r="Q34" i="1"/>
  <c r="W27" i="1"/>
  <c r="W23" i="1"/>
  <c r="W35" i="1"/>
  <c r="W29" i="1"/>
  <c r="W24" i="1"/>
  <c r="L21" i="1"/>
  <c r="W21" i="1" s="1"/>
  <c r="Q39" i="1"/>
  <c r="Q33" i="1"/>
  <c r="L10" i="1"/>
  <c r="W10" i="1" s="1"/>
  <c r="L19" i="1"/>
  <c r="W19" i="1" s="1"/>
  <c r="L5" i="1"/>
  <c r="W5" i="1" s="1"/>
  <c r="W95" i="1"/>
  <c r="W90" i="1"/>
  <c r="W107" i="1"/>
  <c r="X107" i="1" s="1"/>
  <c r="W92" i="1"/>
  <c r="W87" i="1"/>
  <c r="X87" i="1" s="1"/>
  <c r="W77" i="1"/>
  <c r="W71" i="1"/>
  <c r="W104" i="1"/>
  <c r="W67" i="1"/>
  <c r="X67" i="1" s="1"/>
  <c r="W63" i="1"/>
  <c r="X63" i="1" s="1"/>
  <c r="W64" i="1"/>
  <c r="W57" i="1"/>
  <c r="X57" i="1" s="1"/>
  <c r="W59" i="1"/>
  <c r="W39" i="1"/>
  <c r="W33" i="1"/>
  <c r="Q26" i="1"/>
  <c r="W26" i="1" s="1"/>
  <c r="X26" i="1" s="1"/>
  <c r="W41" i="1"/>
  <c r="W34" i="1"/>
  <c r="L22" i="1"/>
  <c r="W22" i="1" s="1"/>
  <c r="W25" i="1"/>
  <c r="Q38" i="1"/>
  <c r="W38" i="1" s="1"/>
  <c r="X38" i="1" s="1"/>
  <c r="W32" i="1"/>
  <c r="L20" i="1"/>
  <c r="W20" i="1" s="1"/>
  <c r="L13" i="1"/>
  <c r="W13" i="1" s="1"/>
  <c r="L9" i="1"/>
  <c r="W9" i="1" s="1"/>
  <c r="L16" i="1"/>
  <c r="W16" i="1" s="1"/>
  <c r="X16" i="1" s="1"/>
  <c r="L7" i="1"/>
  <c r="W7" i="1" s="1"/>
  <c r="L4" i="1"/>
  <c r="W4" i="1" s="1"/>
  <c r="X4" i="1" s="1"/>
  <c r="W97" i="1" l="1"/>
  <c r="X104" i="1"/>
  <c r="X37" i="1"/>
  <c r="X36" i="1"/>
  <c r="X13" i="1"/>
  <c r="X25" i="1"/>
  <c r="X45" i="1"/>
  <c r="X71" i="1"/>
  <c r="X95" i="1"/>
  <c r="X29" i="1"/>
  <c r="X55" i="1"/>
  <c r="X68" i="1"/>
  <c r="X76" i="1"/>
  <c r="X88" i="1"/>
  <c r="X11" i="1"/>
  <c r="X30" i="1"/>
  <c r="X40" i="1"/>
  <c r="X62" i="1"/>
  <c r="X91" i="1"/>
  <c r="X73" i="1"/>
  <c r="X50" i="1"/>
  <c r="X47" i="1"/>
  <c r="X94" i="1"/>
  <c r="X7" i="1"/>
  <c r="X20" i="1"/>
  <c r="X22" i="1"/>
  <c r="X33" i="1"/>
  <c r="X64" i="1"/>
  <c r="X60" i="1"/>
  <c r="X77" i="1"/>
  <c r="X74" i="1"/>
  <c r="X5" i="1"/>
  <c r="X35" i="1"/>
  <c r="X44" i="1"/>
  <c r="X46" i="1"/>
  <c r="X72" i="1"/>
  <c r="X108" i="1"/>
  <c r="X98" i="1"/>
  <c r="X14" i="1"/>
  <c r="X12" i="1"/>
  <c r="X52" i="1"/>
  <c r="X80" i="1"/>
  <c r="X99" i="1"/>
  <c r="X81" i="1"/>
  <c r="X56" i="1"/>
  <c r="X70" i="1"/>
  <c r="X66" i="1"/>
  <c r="X32" i="1"/>
  <c r="X34" i="1"/>
  <c r="X39" i="1"/>
  <c r="X82" i="1"/>
  <c r="X19" i="1"/>
  <c r="X21" i="1"/>
  <c r="X23" i="1"/>
  <c r="X42" i="1"/>
  <c r="X53" i="1"/>
  <c r="X93" i="1"/>
  <c r="X75" i="1"/>
  <c r="X6" i="1"/>
  <c r="X15" i="1"/>
  <c r="X31" i="1"/>
  <c r="X28" i="1"/>
  <c r="X58" i="1"/>
  <c r="X78" i="1"/>
  <c r="X84" i="1"/>
  <c r="X89" i="1"/>
  <c r="X17" i="1"/>
  <c r="X48" i="1"/>
  <c r="X103" i="1"/>
  <c r="X9" i="1"/>
  <c r="X41" i="1"/>
  <c r="X59" i="1"/>
  <c r="X69" i="1"/>
  <c r="X92" i="1"/>
  <c r="X90" i="1"/>
  <c r="X10" i="1"/>
  <c r="X24" i="1"/>
  <c r="X27" i="1"/>
  <c r="X65" i="1"/>
  <c r="X61" i="1"/>
  <c r="X83" i="1"/>
  <c r="X8" i="1"/>
  <c r="X18" i="1"/>
  <c r="X49" i="1"/>
  <c r="X85" i="1"/>
  <c r="X106" i="1"/>
  <c r="X105" i="1"/>
  <c r="X96" i="1"/>
  <c r="X43" i="1"/>
  <c r="X54" i="1"/>
  <c r="X79" i="1"/>
  <c r="X97" i="1"/>
  <c r="X102" i="1"/>
</calcChain>
</file>

<file path=xl/sharedStrings.xml><?xml version="1.0" encoding="utf-8"?>
<sst xmlns="http://schemas.openxmlformats.org/spreadsheetml/2006/main" count="911" uniqueCount="303">
  <si>
    <t>擊遠</t>
    <phoneticPr fontId="1" type="noConversion"/>
  </si>
  <si>
    <t>切球</t>
    <phoneticPr fontId="1" type="noConversion"/>
  </si>
  <si>
    <t>推球</t>
    <phoneticPr fontId="1" type="noConversion"/>
  </si>
  <si>
    <t>編號</t>
  </si>
  <si>
    <t>姓名</t>
  </si>
  <si>
    <t>學校名稱</t>
  </si>
  <si>
    <t>組　　別</t>
  </si>
  <si>
    <t>最遠</t>
    <phoneticPr fontId="1" type="noConversion"/>
  </si>
  <si>
    <t>名次</t>
    <phoneticPr fontId="1" type="noConversion"/>
  </si>
  <si>
    <t>20碼</t>
    <phoneticPr fontId="1" type="noConversion"/>
  </si>
  <si>
    <t>15碼</t>
    <phoneticPr fontId="1" type="noConversion"/>
  </si>
  <si>
    <t>12.5碼</t>
    <phoneticPr fontId="1" type="noConversion"/>
  </si>
  <si>
    <t>小計</t>
    <phoneticPr fontId="1" type="noConversion"/>
  </si>
  <si>
    <t>10碼</t>
    <phoneticPr fontId="1" type="noConversion"/>
  </si>
  <si>
    <t>5碼</t>
    <phoneticPr fontId="1" type="noConversion"/>
  </si>
  <si>
    <t>2碼</t>
    <phoneticPr fontId="1" type="noConversion"/>
  </si>
  <si>
    <t>總分</t>
    <phoneticPr fontId="1" type="noConversion"/>
  </si>
  <si>
    <t>總名次</t>
    <phoneticPr fontId="1" type="noConversion"/>
  </si>
  <si>
    <t>中006</t>
  </si>
  <si>
    <t>張智凱</t>
  </si>
  <si>
    <t>台中市居仁國中</t>
  </si>
  <si>
    <t>國男組</t>
  </si>
  <si>
    <t>中004</t>
  </si>
  <si>
    <t>詹翊正</t>
  </si>
  <si>
    <t>台中市立東山國中</t>
  </si>
  <si>
    <t>中005</t>
  </si>
  <si>
    <t>沈鈺坣</t>
    <phoneticPr fontId="3" type="noConversion"/>
  </si>
  <si>
    <t>中003</t>
  </si>
  <si>
    <t>郭承澔</t>
  </si>
  <si>
    <t>雲林縣私立揚子中學</t>
  </si>
  <si>
    <t>中002</t>
  </si>
  <si>
    <t>郭承翰</t>
  </si>
  <si>
    <t>中007</t>
  </si>
  <si>
    <t>魏士紘</t>
  </si>
  <si>
    <t>南投縣鳳鳴國中</t>
  </si>
  <si>
    <t>中008</t>
  </si>
  <si>
    <t>施騰森</t>
  </si>
  <si>
    <t>中001</t>
    <phoneticPr fontId="3" type="noConversion"/>
  </si>
  <si>
    <t>方世廷</t>
  </si>
  <si>
    <t>雲林縣古坑國中</t>
  </si>
  <si>
    <t>中009</t>
  </si>
  <si>
    <t>余丞斌</t>
  </si>
  <si>
    <t>中011</t>
  </si>
  <si>
    <t>賴冠勳</t>
  </si>
  <si>
    <t>中010</t>
  </si>
  <si>
    <t>陳龍銘</t>
  </si>
  <si>
    <t>中012</t>
  </si>
  <si>
    <t>蕭旻奇</t>
  </si>
  <si>
    <t>中017</t>
  </si>
  <si>
    <t xml:space="preserve">吳侑倪 </t>
  </si>
  <si>
    <t>台中市惠文中學國中部</t>
  </si>
  <si>
    <t>國女組</t>
  </si>
  <si>
    <t>中016</t>
  </si>
  <si>
    <t>吳侑庭</t>
  </si>
  <si>
    <t>中015</t>
  </si>
  <si>
    <t>吳欣璇</t>
  </si>
  <si>
    <t>彰化縣彰安國中</t>
  </si>
  <si>
    <t>中013</t>
  </si>
  <si>
    <t>王詩媛</t>
  </si>
  <si>
    <t xml:space="preserve">雲林縣東南國中 </t>
  </si>
  <si>
    <t>中014</t>
  </si>
  <si>
    <t>張慶宇</t>
  </si>
  <si>
    <t>台中市私立新民中學國中部</t>
  </si>
  <si>
    <t>中019</t>
  </si>
  <si>
    <t>林亮婷</t>
  </si>
  <si>
    <t>中020</t>
  </si>
  <si>
    <t>林毓諠</t>
  </si>
  <si>
    <t>中021</t>
  </si>
  <si>
    <t>石暄珮</t>
  </si>
  <si>
    <t>中018</t>
  </si>
  <si>
    <t>林亮禎</t>
  </si>
  <si>
    <t>中036</t>
  </si>
  <si>
    <t>林鼎軒</t>
  </si>
  <si>
    <t>雲林縣斗六國小</t>
  </si>
  <si>
    <t>國小高男組</t>
  </si>
  <si>
    <t>中031</t>
  </si>
  <si>
    <t>吳欣源</t>
  </si>
  <si>
    <t>彰化縣南郭國小</t>
  </si>
  <si>
    <t>中025</t>
  </si>
  <si>
    <t>陳宥學</t>
  </si>
  <si>
    <t>中教大實小</t>
  </si>
  <si>
    <t>中032</t>
  </si>
  <si>
    <t>詹泊修</t>
  </si>
  <si>
    <t>南投縣炎峰國小</t>
  </si>
  <si>
    <t>中023</t>
  </si>
  <si>
    <t>廖廷健</t>
  </si>
  <si>
    <t>雲林縣西螺鎮文興國小</t>
  </si>
  <si>
    <t>中040</t>
  </si>
  <si>
    <t>白翔赫</t>
  </si>
  <si>
    <t>台中市私立明道普霖斯頓雙語小學</t>
  </si>
  <si>
    <t>中030</t>
  </si>
  <si>
    <t>施養鑫</t>
  </si>
  <si>
    <t>中026</t>
  </si>
  <si>
    <t>許友亮</t>
  </si>
  <si>
    <t>中027</t>
  </si>
  <si>
    <t>蔡奕圻</t>
  </si>
  <si>
    <t>南投市營盤國小</t>
  </si>
  <si>
    <t>中033</t>
  </si>
  <si>
    <t>李昀哲</t>
  </si>
  <si>
    <t>中037</t>
  </si>
  <si>
    <t>侯詠翰</t>
  </si>
  <si>
    <t>南投縣僑建國小</t>
  </si>
  <si>
    <t>中028</t>
  </si>
  <si>
    <t>吳育碩</t>
  </si>
  <si>
    <t>中035</t>
  </si>
  <si>
    <t>張言鴻</t>
  </si>
  <si>
    <t>台中市頭汴國小</t>
  </si>
  <si>
    <t>中024</t>
  </si>
  <si>
    <t>廖柏喻</t>
  </si>
  <si>
    <t>中080</t>
  </si>
  <si>
    <t>許晉瑋</t>
    <phoneticPr fontId="3" type="noConversion"/>
  </si>
  <si>
    <t>國小高男組</t>
    <phoneticPr fontId="3" type="noConversion"/>
  </si>
  <si>
    <t>中022</t>
  </si>
  <si>
    <t>王致皓</t>
  </si>
  <si>
    <t>中034</t>
  </si>
  <si>
    <t>許閎程</t>
  </si>
  <si>
    <t>中038</t>
  </si>
  <si>
    <t>廖銘鋐</t>
  </si>
  <si>
    <t>中039</t>
  </si>
  <si>
    <t>廖梓皓</t>
  </si>
  <si>
    <t>雲林縣西螺鎮文昌國小</t>
  </si>
  <si>
    <t>中029</t>
  </si>
  <si>
    <t>黃冠輔</t>
  </si>
  <si>
    <t>中052</t>
  </si>
  <si>
    <t>陳羿綺</t>
  </si>
  <si>
    <t>台中市育仁國小</t>
  </si>
  <si>
    <t>國小高女組</t>
  </si>
  <si>
    <t>中050</t>
  </si>
  <si>
    <t>葉子寧</t>
  </si>
  <si>
    <t>中047</t>
  </si>
  <si>
    <t>黃琳喬</t>
  </si>
  <si>
    <t>中053</t>
  </si>
  <si>
    <t>鄭嘉美</t>
  </si>
  <si>
    <t>中055</t>
  </si>
  <si>
    <t>鄒雨臻</t>
  </si>
  <si>
    <t>中059</t>
  </si>
  <si>
    <t>徐子雯</t>
  </si>
  <si>
    <t>中051</t>
  </si>
  <si>
    <t>洪子耘</t>
  </si>
  <si>
    <t>中049</t>
  </si>
  <si>
    <t>洪莘育</t>
  </si>
  <si>
    <t>中046</t>
  </si>
  <si>
    <t>謝宜珊</t>
  </si>
  <si>
    <t>中048</t>
  </si>
  <si>
    <t>廖芷悅</t>
  </si>
  <si>
    <t>中057</t>
  </si>
  <si>
    <t>林奕琁</t>
  </si>
  <si>
    <t>中061</t>
  </si>
  <si>
    <t>廖彥筑</t>
  </si>
  <si>
    <t>中056</t>
  </si>
  <si>
    <t>鄭嘉盈</t>
  </si>
  <si>
    <t>中044</t>
  </si>
  <si>
    <t>林佩蓉</t>
  </si>
  <si>
    <t>南投縣草屯鎮碧峰國小</t>
  </si>
  <si>
    <t>中060</t>
  </si>
  <si>
    <t>李如翎</t>
  </si>
  <si>
    <t>中043</t>
  </si>
  <si>
    <t>林恩孜</t>
  </si>
  <si>
    <t>中042</t>
  </si>
  <si>
    <t>林鈺涵</t>
  </si>
  <si>
    <t>中058</t>
  </si>
  <si>
    <t>廖以葳</t>
  </si>
  <si>
    <t>中045</t>
  </si>
  <si>
    <t>蔣佩芹</t>
  </si>
  <si>
    <t>中041</t>
  </si>
  <si>
    <t>林育臻</t>
  </si>
  <si>
    <t>中054</t>
  </si>
  <si>
    <t>薛琪加</t>
  </si>
  <si>
    <t>中076</t>
  </si>
  <si>
    <t>余秉學</t>
  </si>
  <si>
    <t>台中市大墩國小</t>
    <phoneticPr fontId="3" type="noConversion"/>
  </si>
  <si>
    <t>國小中男組</t>
  </si>
  <si>
    <t>中077</t>
  </si>
  <si>
    <t>陳錦名</t>
  </si>
  <si>
    <t>雲林縣斗六公成國小</t>
  </si>
  <si>
    <t>中065</t>
  </si>
  <si>
    <t>李祐榕</t>
  </si>
  <si>
    <t>中066</t>
  </si>
  <si>
    <t>洪楷翔</t>
  </si>
  <si>
    <t>中073</t>
  </si>
  <si>
    <t>徐元斌</t>
  </si>
  <si>
    <t>中078</t>
  </si>
  <si>
    <t>王御呈</t>
  </si>
  <si>
    <t>彰化縣民生國小</t>
  </si>
  <si>
    <t>中067</t>
  </si>
  <si>
    <t>趙建凱</t>
  </si>
  <si>
    <t>中072</t>
  </si>
  <si>
    <t>鄭育勳</t>
  </si>
  <si>
    <t>雲林縣水碓國小</t>
  </si>
  <si>
    <t>中068</t>
  </si>
  <si>
    <t>路勝鈞</t>
  </si>
  <si>
    <t>中064</t>
  </si>
  <si>
    <t>白庚弘</t>
  </si>
  <si>
    <t>中069</t>
  </si>
  <si>
    <t>黃柏睿</t>
  </si>
  <si>
    <t>中079</t>
  </si>
  <si>
    <t>林名壬</t>
  </si>
  <si>
    <t>台中市大鵬國小</t>
  </si>
  <si>
    <t>中071</t>
  </si>
  <si>
    <t>鐘鈞瀚</t>
  </si>
  <si>
    <t>中063</t>
  </si>
  <si>
    <t>林育呈</t>
  </si>
  <si>
    <t>中074</t>
  </si>
  <si>
    <t>薛景元</t>
  </si>
  <si>
    <t>中070</t>
  </si>
  <si>
    <t>吳金麟</t>
  </si>
  <si>
    <t>中062</t>
  </si>
  <si>
    <t>施建辛</t>
  </si>
  <si>
    <t>中075</t>
  </si>
  <si>
    <t>陳益祥</t>
  </si>
  <si>
    <t>中086</t>
  </si>
  <si>
    <t>詹培薇</t>
  </si>
  <si>
    <t>台中市建業國小</t>
  </si>
  <si>
    <t>國小中女組</t>
  </si>
  <si>
    <t>中090</t>
  </si>
  <si>
    <t>鄒沛芷</t>
  </si>
  <si>
    <t>中085</t>
  </si>
  <si>
    <t>施養念</t>
  </si>
  <si>
    <t>中089</t>
  </si>
  <si>
    <t>艾曉彤</t>
  </si>
  <si>
    <t>中084</t>
  </si>
  <si>
    <t>葉子齊</t>
  </si>
  <si>
    <t>中092</t>
  </si>
  <si>
    <t>鄭莎蓉</t>
  </si>
  <si>
    <t>南投縣私立普台國小</t>
  </si>
  <si>
    <t>中081</t>
  </si>
  <si>
    <t>史以樂</t>
  </si>
  <si>
    <t>中093</t>
  </si>
  <si>
    <t>鄭靖平</t>
  </si>
  <si>
    <t>中088</t>
  </si>
  <si>
    <t>李翊楨</t>
  </si>
  <si>
    <t>中083</t>
  </si>
  <si>
    <t>李昀芸</t>
  </si>
  <si>
    <t>彰化縣芬園鄉文德國小</t>
  </si>
  <si>
    <t>中082</t>
  </si>
  <si>
    <t>林孟萱</t>
  </si>
  <si>
    <t>中087</t>
  </si>
  <si>
    <t>陳榆涵</t>
  </si>
  <si>
    <t>中091</t>
  </si>
  <si>
    <t>葉詩耘</t>
  </si>
  <si>
    <t>中099</t>
  </si>
  <si>
    <t>葉子維</t>
    <phoneticPr fontId="3" type="noConversion"/>
  </si>
  <si>
    <t>國小低男組</t>
  </si>
  <si>
    <t>中100</t>
  </si>
  <si>
    <t>潘書昊</t>
  </si>
  <si>
    <t>台中市樂業國小</t>
  </si>
  <si>
    <t>中097</t>
  </si>
  <si>
    <t>洪晨揚</t>
  </si>
  <si>
    <t>中098</t>
  </si>
  <si>
    <t>趙彥翔</t>
  </si>
  <si>
    <t>中101</t>
  </si>
  <si>
    <t>陳祈同</t>
  </si>
  <si>
    <t>台中市烏日國小</t>
  </si>
  <si>
    <t>中094</t>
  </si>
  <si>
    <t>曾彥博</t>
  </si>
  <si>
    <t>中096</t>
  </si>
  <si>
    <t>葉叡昇</t>
  </si>
  <si>
    <t>中095</t>
  </si>
  <si>
    <t>廖皇瑾</t>
  </si>
  <si>
    <t>中105</t>
  </si>
  <si>
    <t>林潔恩</t>
  </si>
  <si>
    <t>台中市大墩國小</t>
  </si>
  <si>
    <t>國小低女組</t>
  </si>
  <si>
    <t>中102</t>
  </si>
  <si>
    <t>史以琳</t>
  </si>
  <si>
    <t>中103</t>
  </si>
  <si>
    <t>李宣萱</t>
  </si>
  <si>
    <t>中106</t>
  </si>
  <si>
    <t>張  晞</t>
  </si>
  <si>
    <t>南投市光復國小</t>
  </si>
  <si>
    <t>中104</t>
  </si>
  <si>
    <t>袁淳恩</t>
  </si>
  <si>
    <t>中107</t>
  </si>
  <si>
    <t>曾彥誠</t>
  </si>
  <si>
    <t>中教大實小附設幼兒園</t>
  </si>
  <si>
    <t>男童組</t>
  </si>
  <si>
    <t>中108</t>
  </si>
  <si>
    <t xml:space="preserve">李桐彤 </t>
  </si>
  <si>
    <t>彰化縣員林勁寶兒東興幼兒園</t>
  </si>
  <si>
    <t>女童組</t>
  </si>
  <si>
    <t>擊遠</t>
  </si>
  <si>
    <t>切球</t>
  </si>
  <si>
    <t>推球</t>
  </si>
  <si>
    <t>最遠</t>
  </si>
  <si>
    <t>名次</t>
  </si>
  <si>
    <t>20碼</t>
  </si>
  <si>
    <t>15碼</t>
  </si>
  <si>
    <t>12.5碼</t>
  </si>
  <si>
    <t>小計</t>
  </si>
  <si>
    <t>10碼</t>
  </si>
  <si>
    <t>5碼</t>
  </si>
  <si>
    <t>2碼</t>
  </si>
  <si>
    <t>總分</t>
  </si>
  <si>
    <t>總名次</t>
  </si>
  <si>
    <t>沈鈺坣</t>
  </si>
  <si>
    <t>中001</t>
  </si>
  <si>
    <t>許晉瑋</t>
  </si>
  <si>
    <t>葉子維</t>
  </si>
  <si>
    <t>排名</t>
    <phoneticPr fontId="1" type="noConversion"/>
  </si>
  <si>
    <t>教育部107年基層扎根高爾夫擊遠擊準大賽中區預賽</t>
    <phoneticPr fontId="1" type="noConversion"/>
  </si>
  <si>
    <t>地點：全國花園鄉村俱樂部</t>
    <phoneticPr fontId="1" type="noConversion"/>
  </si>
  <si>
    <t>日期：107年11月18日</t>
    <phoneticPr fontId="1" type="noConversion"/>
  </si>
  <si>
    <t>裁判長簽名：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</si>
</sst>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36"/>
      <color theme="1"/>
      <name val="標楷體"/>
      <family val="4"/>
      <charset val="136"/>
    </font>
    <font>
      <sz val="22"/>
      <color theme="1"/>
      <name val="新細明體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theme="1"/>
      </right>
      <top style="medium">
        <color indexed="64"/>
      </top>
      <bottom/>
      <diagonal/>
    </border>
    <border>
      <left style="thick">
        <color theme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/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0" borderId="30" xfId="0" applyFill="1" applyBorder="1"/>
    <xf numFmtId="0" fontId="0" fillId="0" borderId="31" xfId="0" applyFill="1" applyBorder="1"/>
    <xf numFmtId="0" fontId="0" fillId="0" borderId="32" xfId="0" applyFill="1" applyBorder="1"/>
    <xf numFmtId="0" fontId="0" fillId="0" borderId="33" xfId="0" applyFill="1" applyBorder="1"/>
    <xf numFmtId="0" fontId="0" fillId="0" borderId="34" xfId="0" applyFill="1" applyBorder="1"/>
    <xf numFmtId="0" fontId="0" fillId="0" borderId="35" xfId="0" applyFill="1" applyBorder="1"/>
    <xf numFmtId="0" fontId="0" fillId="0" borderId="36" xfId="0" applyFill="1" applyBorder="1"/>
    <xf numFmtId="0" fontId="0" fillId="0" borderId="37" xfId="0" applyFill="1" applyBorder="1"/>
    <xf numFmtId="0" fontId="0" fillId="0" borderId="38" xfId="0" applyFill="1" applyBorder="1"/>
    <xf numFmtId="0" fontId="0" fillId="0" borderId="39" xfId="0" applyFill="1" applyBorder="1"/>
    <xf numFmtId="0" fontId="0" fillId="2" borderId="40" xfId="0" applyFill="1" applyBorder="1" applyAlignment="1">
      <alignment horizontal="center" vertical="center"/>
    </xf>
    <xf numFmtId="0" fontId="0" fillId="2" borderId="40" xfId="0" applyFill="1" applyBorder="1" applyAlignment="1">
      <alignment vertical="center"/>
    </xf>
    <xf numFmtId="0" fontId="0" fillId="2" borderId="40" xfId="0" applyFill="1" applyBorder="1" applyAlignment="1">
      <alignment horizontal="left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/>
    <xf numFmtId="0" fontId="0" fillId="2" borderId="43" xfId="0" applyFill="1" applyBorder="1"/>
    <xf numFmtId="0" fontId="0" fillId="2" borderId="44" xfId="0" applyFill="1" applyBorder="1"/>
    <xf numFmtId="0" fontId="0" fillId="2" borderId="45" xfId="0" applyFill="1" applyBorder="1"/>
    <xf numFmtId="0" fontId="0" fillId="2" borderId="46" xfId="0" applyFill="1" applyBorder="1"/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0" fillId="0" borderId="19" xfId="0" applyBorder="1"/>
    <xf numFmtId="0" fontId="0" fillId="0" borderId="49" xfId="0" applyBorder="1"/>
    <xf numFmtId="0" fontId="0" fillId="0" borderId="50" xfId="0" applyBorder="1"/>
    <xf numFmtId="0" fontId="0" fillId="2" borderId="49" xfId="0" applyFill="1" applyBorder="1"/>
    <xf numFmtId="0" fontId="0" fillId="2" borderId="50" xfId="0" applyFill="1" applyBorder="1"/>
    <xf numFmtId="0" fontId="0" fillId="2" borderId="51" xfId="0" applyFill="1" applyBorder="1"/>
    <xf numFmtId="0" fontId="0" fillId="2" borderId="52" xfId="0" applyFill="1" applyBorder="1"/>
    <xf numFmtId="0" fontId="0" fillId="2" borderId="54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60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9" fillId="0" borderId="0" xfId="0" applyFont="1"/>
    <xf numFmtId="0" fontId="0" fillId="0" borderId="65" xfId="0" applyBorder="1"/>
    <xf numFmtId="0" fontId="0" fillId="0" borderId="21" xfId="0" applyBorder="1"/>
    <xf numFmtId="0" fontId="0" fillId="0" borderId="66" xfId="0" applyBorder="1"/>
    <xf numFmtId="0" fontId="0" fillId="0" borderId="24" xfId="0" applyBorder="1"/>
    <xf numFmtId="0" fontId="0" fillId="0" borderId="22" xfId="0" applyBorder="1"/>
    <xf numFmtId="0" fontId="0" fillId="2" borderId="69" xfId="0" applyFill="1" applyBorder="1"/>
    <xf numFmtId="0" fontId="0" fillId="2" borderId="70" xfId="0" applyFill="1" applyBorder="1"/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55" xfId="0" applyFill="1" applyBorder="1"/>
    <xf numFmtId="0" fontId="0" fillId="3" borderId="31" xfId="0" applyFill="1" applyBorder="1"/>
    <xf numFmtId="0" fontId="0" fillId="3" borderId="56" xfId="0" applyFill="1" applyBorder="1"/>
    <xf numFmtId="0" fontId="0" fillId="3" borderId="34" xfId="0" applyFill="1" applyBorder="1"/>
    <xf numFmtId="0" fontId="0" fillId="3" borderId="32" xfId="0" applyFill="1" applyBorder="1"/>
    <xf numFmtId="0" fontId="0" fillId="3" borderId="49" xfId="0" applyFill="1" applyBorder="1"/>
    <xf numFmtId="0" fontId="0" fillId="3" borderId="16" xfId="0" applyFill="1" applyBorder="1"/>
    <xf numFmtId="0" fontId="0" fillId="3" borderId="50" xfId="0" applyFill="1" applyBorder="1"/>
    <xf numFmtId="0" fontId="0" fillId="3" borderId="19" xfId="0" applyFill="1" applyBorder="1"/>
    <xf numFmtId="0" fontId="0" fillId="3" borderId="17" xfId="0" applyFill="1" applyBorder="1"/>
    <xf numFmtId="0" fontId="0" fillId="3" borderId="47" xfId="0" applyFill="1" applyBorder="1"/>
    <xf numFmtId="0" fontId="0" fillId="3" borderId="53" xfId="0" applyFill="1" applyBorder="1"/>
    <xf numFmtId="0" fontId="0" fillId="3" borderId="48" xfId="0" applyFill="1" applyBorder="1"/>
    <xf numFmtId="0" fontId="0" fillId="3" borderId="67" xfId="0" applyFill="1" applyBorder="1"/>
    <xf numFmtId="0" fontId="0" fillId="3" borderId="68" xfId="0" applyFill="1" applyBorder="1"/>
    <xf numFmtId="0" fontId="0" fillId="3" borderId="71" xfId="0" applyFill="1" applyBorder="1"/>
    <xf numFmtId="0" fontId="0" fillId="3" borderId="36" xfId="0" applyFill="1" applyBorder="1"/>
    <xf numFmtId="0" fontId="0" fillId="3" borderId="72" xfId="0" applyFill="1" applyBorder="1"/>
    <xf numFmtId="0" fontId="0" fillId="3" borderId="39" xfId="0" applyFill="1" applyBorder="1"/>
    <xf numFmtId="0" fontId="0" fillId="3" borderId="37" xfId="0" applyFill="1" applyBorder="1"/>
    <xf numFmtId="0" fontId="0" fillId="3" borderId="57" xfId="0" applyFill="1" applyBorder="1"/>
    <xf numFmtId="0" fontId="0" fillId="3" borderId="58" xfId="0" applyFill="1" applyBorder="1"/>
    <xf numFmtId="0" fontId="0" fillId="3" borderId="59" xfId="0" applyFill="1" applyBorder="1"/>
    <xf numFmtId="0" fontId="0" fillId="3" borderId="60" xfId="0" applyFill="1" applyBorder="1"/>
    <xf numFmtId="0" fontId="0" fillId="3" borderId="61" xfId="0" applyFill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013;&#21312;&#21407;&#22987;&#25104;&#32318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次成績(2)"/>
      <sheetName val="排序成績"/>
      <sheetName val="編組表"/>
      <sheetName val="原始成績"/>
      <sheetName val="名次成績"/>
      <sheetName val="試算"/>
      <sheetName val="工作表1"/>
    </sheetNames>
    <sheetDataSet>
      <sheetData sheetId="0"/>
      <sheetData sheetId="1"/>
      <sheetData sheetId="2"/>
      <sheetData sheetId="3">
        <row r="4">
          <cell r="B4" t="str">
            <v>中001</v>
          </cell>
          <cell r="C4" t="str">
            <v>方世廷</v>
          </cell>
          <cell r="D4" t="str">
            <v>雲林縣古坑國中</v>
          </cell>
          <cell r="E4" t="str">
            <v>國男組</v>
          </cell>
          <cell r="F4">
            <v>200.7</v>
          </cell>
          <cell r="G4">
            <v>217.6</v>
          </cell>
          <cell r="H4">
            <v>221.7</v>
          </cell>
          <cell r="I4">
            <v>227.1</v>
          </cell>
          <cell r="J4">
            <v>229.8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1</v>
          </cell>
          <cell r="P4">
            <v>3</v>
          </cell>
        </row>
        <row r="5">
          <cell r="B5" t="str">
            <v>中002</v>
          </cell>
          <cell r="C5" t="str">
            <v>郭承翰</v>
          </cell>
          <cell r="D5" t="str">
            <v>雲林縣私立揚子中學</v>
          </cell>
          <cell r="E5" t="str">
            <v>國男組</v>
          </cell>
          <cell r="F5">
            <v>17.100000000000001</v>
          </cell>
          <cell r="G5">
            <v>180.1</v>
          </cell>
          <cell r="H5">
            <v>53.6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</v>
          </cell>
          <cell r="P5">
            <v>3</v>
          </cell>
        </row>
        <row r="6">
          <cell r="B6" t="str">
            <v>中003</v>
          </cell>
          <cell r="C6" t="str">
            <v>郭承澔</v>
          </cell>
          <cell r="D6" t="str">
            <v>雲林縣私立揚子中學</v>
          </cell>
          <cell r="E6" t="str">
            <v>國男組</v>
          </cell>
          <cell r="F6">
            <v>191.7</v>
          </cell>
          <cell r="G6">
            <v>0</v>
          </cell>
          <cell r="H6">
            <v>147</v>
          </cell>
          <cell r="I6">
            <v>8</v>
          </cell>
          <cell r="J6">
            <v>73.8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2</v>
          </cell>
          <cell r="P6">
            <v>4</v>
          </cell>
        </row>
        <row r="7">
          <cell r="B7" t="str">
            <v>中004</v>
          </cell>
          <cell r="C7" t="str">
            <v>詹翊正</v>
          </cell>
          <cell r="D7" t="str">
            <v>台中市立東山國中</v>
          </cell>
          <cell r="E7" t="str">
            <v>國男組</v>
          </cell>
          <cell r="F7">
            <v>56.9</v>
          </cell>
          <cell r="G7">
            <v>137.30000000000001</v>
          </cell>
          <cell r="H7">
            <v>222.7</v>
          </cell>
          <cell r="I7">
            <v>200.1</v>
          </cell>
          <cell r="J7">
            <v>205.5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2</v>
          </cell>
          <cell r="P7">
            <v>4</v>
          </cell>
        </row>
        <row r="8">
          <cell r="B8" t="str">
            <v>中005</v>
          </cell>
          <cell r="C8" t="str">
            <v>沈鈺坣</v>
          </cell>
          <cell r="D8" t="str">
            <v>台中市居仁國中</v>
          </cell>
          <cell r="E8" t="str">
            <v>國男組</v>
          </cell>
          <cell r="F8">
            <v>195.3</v>
          </cell>
          <cell r="G8">
            <v>15.8</v>
          </cell>
          <cell r="H8">
            <v>173.4</v>
          </cell>
          <cell r="I8">
            <v>165.5</v>
          </cell>
          <cell r="J8">
            <v>194.3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2</v>
          </cell>
          <cell r="P8">
            <v>4</v>
          </cell>
        </row>
        <row r="9">
          <cell r="B9" t="str">
            <v>中006</v>
          </cell>
          <cell r="C9" t="str">
            <v>張智凱</v>
          </cell>
          <cell r="D9" t="str">
            <v>台中市居仁國中</v>
          </cell>
          <cell r="E9" t="str">
            <v>國男組</v>
          </cell>
          <cell r="F9">
            <v>198.3</v>
          </cell>
          <cell r="G9">
            <v>215.8</v>
          </cell>
          <cell r="H9">
            <v>223.7</v>
          </cell>
          <cell r="I9">
            <v>234.5</v>
          </cell>
          <cell r="J9">
            <v>28.3</v>
          </cell>
          <cell r="K9">
            <v>0</v>
          </cell>
          <cell r="L9">
            <v>0</v>
          </cell>
          <cell r="M9">
            <v>0</v>
          </cell>
          <cell r="N9">
            <v>1</v>
          </cell>
          <cell r="O9">
            <v>3</v>
          </cell>
          <cell r="P9">
            <v>4</v>
          </cell>
        </row>
        <row r="10">
          <cell r="B10" t="str">
            <v>中007</v>
          </cell>
          <cell r="C10" t="str">
            <v>魏士紘</v>
          </cell>
          <cell r="D10" t="str">
            <v>南投縣鳳鳴國中</v>
          </cell>
          <cell r="E10" t="str">
            <v>國男組</v>
          </cell>
          <cell r="F10">
            <v>0</v>
          </cell>
          <cell r="G10">
            <v>67.7</v>
          </cell>
          <cell r="H10">
            <v>15</v>
          </cell>
          <cell r="I10">
            <v>53</v>
          </cell>
          <cell r="J10">
            <v>12.3</v>
          </cell>
          <cell r="K10">
            <v>0</v>
          </cell>
          <cell r="L10">
            <v>0</v>
          </cell>
          <cell r="M10">
            <v>0</v>
          </cell>
          <cell r="N10">
            <v>3</v>
          </cell>
          <cell r="O10">
            <v>3</v>
          </cell>
          <cell r="P10">
            <v>5</v>
          </cell>
        </row>
        <row r="11">
          <cell r="B11" t="str">
            <v>中008</v>
          </cell>
          <cell r="C11" t="str">
            <v>施騰森</v>
          </cell>
          <cell r="D11" t="str">
            <v>南投縣鳳鳴國中</v>
          </cell>
          <cell r="E11" t="str">
            <v>國男組</v>
          </cell>
          <cell r="F11">
            <v>115.4</v>
          </cell>
          <cell r="G11">
            <v>0</v>
          </cell>
          <cell r="H11">
            <v>0</v>
          </cell>
          <cell r="I11">
            <v>77</v>
          </cell>
          <cell r="J11">
            <v>92.3</v>
          </cell>
          <cell r="K11">
            <v>0</v>
          </cell>
          <cell r="L11">
            <v>0</v>
          </cell>
          <cell r="M11">
            <v>0</v>
          </cell>
          <cell r="N11">
            <v>2</v>
          </cell>
          <cell r="O11">
            <v>2</v>
          </cell>
          <cell r="P11">
            <v>4</v>
          </cell>
        </row>
        <row r="12">
          <cell r="B12" t="str">
            <v>中009</v>
          </cell>
          <cell r="C12" t="str">
            <v>余丞斌</v>
          </cell>
          <cell r="D12" t="str">
            <v>南投縣鳳鳴國中</v>
          </cell>
          <cell r="E12" t="str">
            <v>國男組</v>
          </cell>
          <cell r="F12">
            <v>45.1</v>
          </cell>
          <cell r="G12">
            <v>0</v>
          </cell>
          <cell r="H12">
            <v>0</v>
          </cell>
          <cell r="I12">
            <v>25.3</v>
          </cell>
          <cell r="J12">
            <v>7</v>
          </cell>
          <cell r="K12">
            <v>0</v>
          </cell>
          <cell r="L12">
            <v>0</v>
          </cell>
          <cell r="M12">
            <v>0</v>
          </cell>
          <cell r="N12">
            <v>4</v>
          </cell>
          <cell r="O12">
            <v>4</v>
          </cell>
          <cell r="P12">
            <v>5</v>
          </cell>
        </row>
        <row r="13">
          <cell r="B13" t="str">
            <v>中010</v>
          </cell>
          <cell r="C13" t="str">
            <v>陳龍銘</v>
          </cell>
          <cell r="D13" t="str">
            <v>南投縣鳳鳴國中</v>
          </cell>
          <cell r="E13" t="str">
            <v>國男組</v>
          </cell>
          <cell r="F13">
            <v>89.6</v>
          </cell>
          <cell r="G13">
            <v>137.9</v>
          </cell>
          <cell r="H13">
            <v>0</v>
          </cell>
          <cell r="I13">
            <v>90</v>
          </cell>
          <cell r="J13">
            <v>142.1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1</v>
          </cell>
          <cell r="P13">
            <v>1</v>
          </cell>
        </row>
        <row r="14">
          <cell r="B14" t="str">
            <v>中011</v>
          </cell>
          <cell r="C14" t="str">
            <v>賴冠勳</v>
          </cell>
          <cell r="D14" t="str">
            <v>南投縣鳳鳴國中</v>
          </cell>
          <cell r="E14" t="str">
            <v>國男組</v>
          </cell>
          <cell r="F14">
            <v>141.6</v>
          </cell>
          <cell r="G14">
            <v>0</v>
          </cell>
          <cell r="H14">
            <v>10</v>
          </cell>
          <cell r="I14">
            <v>54.3</v>
          </cell>
          <cell r="J14">
            <v>11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5</v>
          </cell>
        </row>
        <row r="15">
          <cell r="B15" t="str">
            <v>中012</v>
          </cell>
          <cell r="C15" t="str">
            <v>蕭旻奇</v>
          </cell>
          <cell r="D15" t="str">
            <v>南投縣鳳鳴國中</v>
          </cell>
          <cell r="E15" t="str">
            <v>國男組</v>
          </cell>
          <cell r="F15">
            <v>0</v>
          </cell>
          <cell r="G15">
            <v>0</v>
          </cell>
          <cell r="H15">
            <v>36.1</v>
          </cell>
          <cell r="I15">
            <v>15</v>
          </cell>
          <cell r="J15">
            <v>56.4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1</v>
          </cell>
        </row>
        <row r="16">
          <cell r="B16" t="str">
            <v>中013</v>
          </cell>
          <cell r="C16" t="str">
            <v>王詩媛</v>
          </cell>
          <cell r="D16" t="str">
            <v xml:space="preserve">雲林縣東南國中 </v>
          </cell>
          <cell r="E16" t="str">
            <v>國女組</v>
          </cell>
          <cell r="F16">
            <v>79</v>
          </cell>
          <cell r="G16">
            <v>150.69999999999999</v>
          </cell>
          <cell r="H16">
            <v>154.6</v>
          </cell>
          <cell r="I16">
            <v>150.80000000000001</v>
          </cell>
          <cell r="J16">
            <v>166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</v>
          </cell>
          <cell r="P16">
            <v>5</v>
          </cell>
        </row>
        <row r="17">
          <cell r="B17" t="str">
            <v>中014</v>
          </cell>
          <cell r="C17" t="str">
            <v>張慶宇</v>
          </cell>
          <cell r="D17" t="str">
            <v>台中市私立新民中學國中部</v>
          </cell>
          <cell r="E17" t="str">
            <v>國女組</v>
          </cell>
          <cell r="F17">
            <v>14.5</v>
          </cell>
          <cell r="G17">
            <v>80.8</v>
          </cell>
          <cell r="H17">
            <v>130.4</v>
          </cell>
          <cell r="I17">
            <v>25.8</v>
          </cell>
          <cell r="J17">
            <v>129.1</v>
          </cell>
          <cell r="K17">
            <v>0</v>
          </cell>
          <cell r="L17">
            <v>0</v>
          </cell>
          <cell r="M17">
            <v>0</v>
          </cell>
          <cell r="N17">
            <v>2</v>
          </cell>
          <cell r="O17">
            <v>1</v>
          </cell>
          <cell r="P17">
            <v>3</v>
          </cell>
        </row>
        <row r="18">
          <cell r="B18" t="str">
            <v>中015</v>
          </cell>
          <cell r="C18" t="str">
            <v>吳欣璇</v>
          </cell>
          <cell r="D18" t="str">
            <v>彰化縣彰安國中</v>
          </cell>
          <cell r="E18" t="str">
            <v>國女組</v>
          </cell>
          <cell r="F18">
            <v>176</v>
          </cell>
          <cell r="G18">
            <v>192</v>
          </cell>
          <cell r="H18">
            <v>196.1</v>
          </cell>
          <cell r="I18">
            <v>194.2</v>
          </cell>
          <cell r="J18">
            <v>195.7</v>
          </cell>
          <cell r="K18">
            <v>3</v>
          </cell>
          <cell r="L18">
            <v>5</v>
          </cell>
          <cell r="M18">
            <v>0</v>
          </cell>
          <cell r="N18">
            <v>1</v>
          </cell>
          <cell r="O18">
            <v>2</v>
          </cell>
          <cell r="P18">
            <v>5</v>
          </cell>
        </row>
        <row r="19">
          <cell r="B19" t="str">
            <v>中016</v>
          </cell>
          <cell r="C19" t="str">
            <v>吳侑庭</v>
          </cell>
          <cell r="D19" t="str">
            <v>台中市惠文中學國中部</v>
          </cell>
          <cell r="E19" t="str">
            <v>國女組</v>
          </cell>
          <cell r="F19">
            <v>225.9</v>
          </cell>
          <cell r="G19">
            <v>248.5</v>
          </cell>
          <cell r="H19">
            <v>235.6</v>
          </cell>
          <cell r="I19">
            <v>242.8</v>
          </cell>
          <cell r="J19">
            <v>243.6</v>
          </cell>
          <cell r="K19">
            <v>0</v>
          </cell>
          <cell r="L19">
            <v>1</v>
          </cell>
          <cell r="M19">
            <v>4</v>
          </cell>
          <cell r="N19">
            <v>0</v>
          </cell>
          <cell r="O19">
            <v>3</v>
          </cell>
          <cell r="P19">
            <v>5</v>
          </cell>
        </row>
        <row r="20">
          <cell r="B20" t="str">
            <v>中017</v>
          </cell>
          <cell r="C20" t="str">
            <v xml:space="preserve">吳侑倪 </v>
          </cell>
          <cell r="D20" t="str">
            <v>台中市惠文中學國中部</v>
          </cell>
          <cell r="E20" t="str">
            <v>國女組</v>
          </cell>
          <cell r="F20">
            <v>208.4</v>
          </cell>
          <cell r="G20">
            <v>225.4</v>
          </cell>
          <cell r="H20">
            <v>224.5</v>
          </cell>
          <cell r="I20">
            <v>223.6</v>
          </cell>
          <cell r="J20">
            <v>219.1</v>
          </cell>
          <cell r="K20">
            <v>3</v>
          </cell>
          <cell r="L20">
            <v>2</v>
          </cell>
          <cell r="M20">
            <v>4</v>
          </cell>
          <cell r="N20">
            <v>2</v>
          </cell>
          <cell r="O20">
            <v>4</v>
          </cell>
          <cell r="P20">
            <v>5</v>
          </cell>
        </row>
        <row r="21">
          <cell r="B21" t="str">
            <v>中018</v>
          </cell>
          <cell r="C21" t="str">
            <v>林亮禎</v>
          </cell>
          <cell r="D21" t="str">
            <v>南投縣鳳鳴國中</v>
          </cell>
          <cell r="E21" t="str">
            <v>國女組</v>
          </cell>
          <cell r="F21">
            <v>91.7</v>
          </cell>
          <cell r="G21">
            <v>48.1</v>
          </cell>
          <cell r="H21">
            <v>92</v>
          </cell>
          <cell r="I21">
            <v>25.3</v>
          </cell>
          <cell r="J21">
            <v>52</v>
          </cell>
          <cell r="K21">
            <v>0</v>
          </cell>
          <cell r="L21">
            <v>1</v>
          </cell>
          <cell r="M21">
            <v>1</v>
          </cell>
          <cell r="N21">
            <v>0</v>
          </cell>
          <cell r="O21">
            <v>2</v>
          </cell>
          <cell r="P21">
            <v>1</v>
          </cell>
        </row>
        <row r="22">
          <cell r="B22" t="str">
            <v>中019</v>
          </cell>
          <cell r="C22" t="str">
            <v>林亮婷</v>
          </cell>
          <cell r="D22" t="str">
            <v>南投縣鳳鳴國中</v>
          </cell>
          <cell r="E22" t="str">
            <v>國女組</v>
          </cell>
          <cell r="F22">
            <v>72.099999999999994</v>
          </cell>
          <cell r="G22">
            <v>154</v>
          </cell>
          <cell r="H22">
            <v>125.5</v>
          </cell>
          <cell r="I22">
            <v>150.6</v>
          </cell>
          <cell r="J22">
            <v>109.5</v>
          </cell>
          <cell r="K22">
            <v>1</v>
          </cell>
          <cell r="L22">
            <v>0</v>
          </cell>
          <cell r="M22">
            <v>1</v>
          </cell>
          <cell r="N22">
            <v>0</v>
          </cell>
          <cell r="O22">
            <v>0</v>
          </cell>
          <cell r="P22">
            <v>4</v>
          </cell>
        </row>
        <row r="23">
          <cell r="B23" t="str">
            <v>中020</v>
          </cell>
          <cell r="C23" t="str">
            <v>林毓諠</v>
          </cell>
          <cell r="D23" t="str">
            <v>南投縣鳳鳴國中</v>
          </cell>
          <cell r="E23" t="str">
            <v>國女組</v>
          </cell>
          <cell r="F23">
            <v>65.5</v>
          </cell>
          <cell r="G23">
            <v>107.2</v>
          </cell>
          <cell r="H23">
            <v>0</v>
          </cell>
          <cell r="I23">
            <v>41.8</v>
          </cell>
          <cell r="J23">
            <v>28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4</v>
          </cell>
        </row>
        <row r="24">
          <cell r="B24" t="str">
            <v>中021</v>
          </cell>
          <cell r="C24" t="str">
            <v>石暄珮</v>
          </cell>
          <cell r="D24" t="str">
            <v>南投縣鳳鳴國中</v>
          </cell>
          <cell r="E24" t="str">
            <v>國女組</v>
          </cell>
          <cell r="F24">
            <v>64.099999999999994</v>
          </cell>
          <cell r="G24">
            <v>72.8</v>
          </cell>
          <cell r="H24">
            <v>60.9</v>
          </cell>
          <cell r="I24">
            <v>59</v>
          </cell>
          <cell r="J24">
            <v>71.400000000000006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</v>
          </cell>
          <cell r="P24">
            <v>4</v>
          </cell>
        </row>
        <row r="25">
          <cell r="B25" t="str">
            <v>中022</v>
          </cell>
          <cell r="C25" t="str">
            <v>王致皓</v>
          </cell>
          <cell r="D25" t="str">
            <v>雲林縣西螺鎮文興國小</v>
          </cell>
          <cell r="E25" t="str">
            <v>國小高男組</v>
          </cell>
          <cell r="F25">
            <v>152.4</v>
          </cell>
          <cell r="G25">
            <v>68.2</v>
          </cell>
          <cell r="H25">
            <v>67.3</v>
          </cell>
          <cell r="I25">
            <v>66.2</v>
          </cell>
          <cell r="J25">
            <v>158.4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4</v>
          </cell>
        </row>
        <row r="26">
          <cell r="B26" t="str">
            <v>中023</v>
          </cell>
          <cell r="C26" t="str">
            <v>廖廷健</v>
          </cell>
          <cell r="D26" t="str">
            <v>雲林縣西螺鎮文興國小</v>
          </cell>
          <cell r="E26" t="str">
            <v>國小高男組</v>
          </cell>
          <cell r="F26">
            <v>198.7</v>
          </cell>
          <cell r="G26">
            <v>0</v>
          </cell>
          <cell r="H26">
            <v>146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3</v>
          </cell>
          <cell r="O26">
            <v>2</v>
          </cell>
          <cell r="P26">
            <v>2</v>
          </cell>
        </row>
        <row r="27">
          <cell r="B27" t="str">
            <v>中024</v>
          </cell>
          <cell r="C27" t="str">
            <v>廖柏喻</v>
          </cell>
          <cell r="D27" t="str">
            <v>雲林縣西螺鎮文興國小</v>
          </cell>
          <cell r="E27" t="str">
            <v>國小高男組</v>
          </cell>
          <cell r="F27">
            <v>0</v>
          </cell>
          <cell r="G27">
            <v>171.9</v>
          </cell>
          <cell r="H27">
            <v>147.80000000000001</v>
          </cell>
          <cell r="I27">
            <v>170.8</v>
          </cell>
          <cell r="J27">
            <v>158.69999999999999</v>
          </cell>
          <cell r="K27">
            <v>0</v>
          </cell>
          <cell r="L27">
            <v>0</v>
          </cell>
          <cell r="M27">
            <v>0</v>
          </cell>
          <cell r="N27">
            <v>1</v>
          </cell>
          <cell r="O27">
            <v>1</v>
          </cell>
          <cell r="P27">
            <v>3</v>
          </cell>
        </row>
        <row r="28">
          <cell r="B28" t="str">
            <v>中025</v>
          </cell>
          <cell r="C28" t="str">
            <v>陳宥學</v>
          </cell>
          <cell r="D28" t="str">
            <v>中教大實小</v>
          </cell>
          <cell r="E28" t="str">
            <v>國小高男組</v>
          </cell>
          <cell r="F28">
            <v>0</v>
          </cell>
          <cell r="G28">
            <v>0</v>
          </cell>
          <cell r="H28">
            <v>201.4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</v>
          </cell>
          <cell r="N28">
            <v>1</v>
          </cell>
          <cell r="O28">
            <v>1</v>
          </cell>
          <cell r="P28">
            <v>5</v>
          </cell>
        </row>
        <row r="29">
          <cell r="B29" t="str">
            <v>中026</v>
          </cell>
          <cell r="C29" t="str">
            <v>許友亮</v>
          </cell>
          <cell r="D29" t="str">
            <v>中教大實小</v>
          </cell>
          <cell r="E29" t="str">
            <v>國小高男組</v>
          </cell>
          <cell r="F29">
            <v>133.6</v>
          </cell>
          <cell r="G29">
            <v>145.1</v>
          </cell>
          <cell r="H29">
            <v>0</v>
          </cell>
          <cell r="I29">
            <v>115.1</v>
          </cell>
          <cell r="J29">
            <v>0</v>
          </cell>
          <cell r="K29">
            <v>0</v>
          </cell>
          <cell r="L29">
            <v>0</v>
          </cell>
          <cell r="M29">
            <v>2</v>
          </cell>
          <cell r="N29">
            <v>0</v>
          </cell>
          <cell r="O29">
            <v>2</v>
          </cell>
          <cell r="P29">
            <v>4</v>
          </cell>
        </row>
        <row r="30">
          <cell r="B30" t="str">
            <v>中027</v>
          </cell>
          <cell r="C30" t="str">
            <v>蔡奕圻</v>
          </cell>
          <cell r="D30" t="str">
            <v>南投市營盤國小</v>
          </cell>
          <cell r="E30" t="str">
            <v>國小高男組</v>
          </cell>
          <cell r="F30">
            <v>139.1</v>
          </cell>
          <cell r="G30">
            <v>131.6</v>
          </cell>
          <cell r="H30">
            <v>37.4</v>
          </cell>
          <cell r="I30">
            <v>119.3</v>
          </cell>
          <cell r="J30">
            <v>130.4</v>
          </cell>
          <cell r="K30">
            <v>0</v>
          </cell>
          <cell r="L30">
            <v>0</v>
          </cell>
          <cell r="M30">
            <v>1</v>
          </cell>
          <cell r="N30">
            <v>0</v>
          </cell>
          <cell r="O30">
            <v>3</v>
          </cell>
          <cell r="P30">
            <v>3</v>
          </cell>
        </row>
        <row r="31">
          <cell r="B31" t="str">
            <v>中028</v>
          </cell>
          <cell r="C31" t="str">
            <v>吳育碩</v>
          </cell>
          <cell r="D31" t="str">
            <v>南投市營盤國小</v>
          </cell>
          <cell r="E31" t="str">
            <v>國小高男組</v>
          </cell>
          <cell r="F31">
            <v>87.6</v>
          </cell>
          <cell r="G31">
            <v>103.6</v>
          </cell>
          <cell r="H31">
            <v>49.4</v>
          </cell>
          <cell r="I31">
            <v>118.3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3</v>
          </cell>
          <cell r="O31">
            <v>1</v>
          </cell>
          <cell r="P31">
            <v>4</v>
          </cell>
        </row>
        <row r="32">
          <cell r="B32" t="str">
            <v>中029</v>
          </cell>
          <cell r="C32" t="str">
            <v>黃冠輔</v>
          </cell>
          <cell r="D32" t="str">
            <v>南投市營盤國小</v>
          </cell>
          <cell r="E32" t="str">
            <v>國小高男組</v>
          </cell>
          <cell r="F32">
            <v>0</v>
          </cell>
          <cell r="G32">
            <v>31.3</v>
          </cell>
          <cell r="H32">
            <v>67.400000000000006</v>
          </cell>
          <cell r="I32">
            <v>119.4</v>
          </cell>
          <cell r="J32">
            <v>132.80000000000001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3</v>
          </cell>
        </row>
        <row r="33">
          <cell r="B33" t="str">
            <v>中030</v>
          </cell>
          <cell r="C33" t="str">
            <v>施養鑫</v>
          </cell>
          <cell r="D33" t="str">
            <v>彰化縣南郭國小</v>
          </cell>
          <cell r="E33" t="str">
            <v>國小高男組</v>
          </cell>
          <cell r="F33">
            <v>0</v>
          </cell>
          <cell r="G33">
            <v>188.3</v>
          </cell>
          <cell r="H33">
            <v>143.80000000000001</v>
          </cell>
          <cell r="I33">
            <v>196.5</v>
          </cell>
          <cell r="J33">
            <v>0</v>
          </cell>
          <cell r="K33">
            <v>0</v>
          </cell>
          <cell r="L33">
            <v>1</v>
          </cell>
          <cell r="M33">
            <v>0</v>
          </cell>
          <cell r="N33">
            <v>1</v>
          </cell>
          <cell r="O33">
            <v>1</v>
          </cell>
          <cell r="P33">
            <v>3</v>
          </cell>
        </row>
        <row r="34">
          <cell r="B34" t="str">
            <v>中031</v>
          </cell>
          <cell r="C34" t="str">
            <v>吳欣源</v>
          </cell>
          <cell r="D34" t="str">
            <v>彰化縣南郭國小</v>
          </cell>
          <cell r="E34" t="str">
            <v>國小高男組</v>
          </cell>
          <cell r="F34">
            <v>176</v>
          </cell>
          <cell r="G34">
            <v>166.2</v>
          </cell>
          <cell r="H34">
            <v>166.7</v>
          </cell>
          <cell r="I34">
            <v>171.3</v>
          </cell>
          <cell r="J34">
            <v>182</v>
          </cell>
          <cell r="K34">
            <v>0</v>
          </cell>
          <cell r="L34">
            <v>1</v>
          </cell>
          <cell r="M34">
            <v>0</v>
          </cell>
          <cell r="N34">
            <v>3</v>
          </cell>
          <cell r="O34">
            <v>4</v>
          </cell>
          <cell r="P34">
            <v>4</v>
          </cell>
        </row>
        <row r="35">
          <cell r="B35" t="str">
            <v>中032</v>
          </cell>
          <cell r="C35" t="str">
            <v>詹泊修</v>
          </cell>
          <cell r="D35" t="str">
            <v>南投縣炎峰國小</v>
          </cell>
          <cell r="E35" t="str">
            <v>國小高男組</v>
          </cell>
          <cell r="F35">
            <v>101.6</v>
          </cell>
          <cell r="G35">
            <v>0</v>
          </cell>
          <cell r="H35">
            <v>83.6</v>
          </cell>
          <cell r="I35">
            <v>126.8</v>
          </cell>
          <cell r="J35">
            <v>174.2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4</v>
          </cell>
          <cell r="P35">
            <v>4</v>
          </cell>
        </row>
        <row r="36">
          <cell r="B36" t="str">
            <v>中033</v>
          </cell>
          <cell r="C36" t="str">
            <v>李昀哲</v>
          </cell>
          <cell r="D36" t="str">
            <v>南投縣炎峰國小</v>
          </cell>
          <cell r="E36" t="str">
            <v>國小高男組</v>
          </cell>
          <cell r="F36">
            <v>156</v>
          </cell>
          <cell r="G36">
            <v>68</v>
          </cell>
          <cell r="H36">
            <v>44.3</v>
          </cell>
          <cell r="I36">
            <v>118</v>
          </cell>
          <cell r="J36">
            <v>5</v>
          </cell>
          <cell r="K36">
            <v>0</v>
          </cell>
          <cell r="L36">
            <v>0</v>
          </cell>
          <cell r="M36">
            <v>0</v>
          </cell>
          <cell r="N36">
            <v>1</v>
          </cell>
          <cell r="O36">
            <v>2</v>
          </cell>
          <cell r="P36">
            <v>3</v>
          </cell>
        </row>
        <row r="37">
          <cell r="B37" t="str">
            <v>中034</v>
          </cell>
          <cell r="C37" t="str">
            <v>許閎程</v>
          </cell>
          <cell r="D37" t="str">
            <v>南投縣炎峰國小</v>
          </cell>
          <cell r="E37" t="str">
            <v>國小高男組</v>
          </cell>
          <cell r="F37">
            <v>40.4</v>
          </cell>
          <cell r="G37">
            <v>37.9</v>
          </cell>
          <cell r="H37">
            <v>111.5</v>
          </cell>
          <cell r="I37">
            <v>121.1</v>
          </cell>
          <cell r="J37">
            <v>149.1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  <cell r="P37">
            <v>4</v>
          </cell>
        </row>
        <row r="38">
          <cell r="B38" t="str">
            <v>中035</v>
          </cell>
          <cell r="C38" t="str">
            <v>張言鴻</v>
          </cell>
          <cell r="D38" t="str">
            <v>台中市頭汴國小</v>
          </cell>
          <cell r="E38" t="str">
            <v>國小高男組</v>
          </cell>
          <cell r="F38">
            <v>135.9</v>
          </cell>
          <cell r="G38">
            <v>79</v>
          </cell>
          <cell r="H38">
            <v>135.9</v>
          </cell>
          <cell r="I38">
            <v>148.80000000000001</v>
          </cell>
          <cell r="J38">
            <v>145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2</v>
          </cell>
          <cell r="P38">
            <v>4</v>
          </cell>
        </row>
        <row r="39">
          <cell r="B39" t="str">
            <v>中036</v>
          </cell>
          <cell r="C39" t="str">
            <v>林鼎軒</v>
          </cell>
          <cell r="D39" t="str">
            <v>雲林縣斗六國小</v>
          </cell>
          <cell r="E39" t="str">
            <v>國小高男組</v>
          </cell>
          <cell r="F39">
            <v>152.19999999999999</v>
          </cell>
          <cell r="G39">
            <v>17.2</v>
          </cell>
          <cell r="H39">
            <v>187.1</v>
          </cell>
          <cell r="I39">
            <v>206.7</v>
          </cell>
          <cell r="J39">
            <v>175.4</v>
          </cell>
          <cell r="K39">
            <v>2</v>
          </cell>
          <cell r="L39">
            <v>0</v>
          </cell>
          <cell r="M39">
            <v>0</v>
          </cell>
          <cell r="N39">
            <v>3</v>
          </cell>
          <cell r="O39">
            <v>2</v>
          </cell>
          <cell r="P39">
            <v>3</v>
          </cell>
        </row>
        <row r="40">
          <cell r="B40" t="str">
            <v>中037</v>
          </cell>
          <cell r="C40" t="str">
            <v>侯詠翰</v>
          </cell>
          <cell r="D40" t="str">
            <v>南投縣僑建國小</v>
          </cell>
          <cell r="E40" t="str">
            <v>國小高男組</v>
          </cell>
          <cell r="F40">
            <v>108.9</v>
          </cell>
          <cell r="G40">
            <v>109.4</v>
          </cell>
          <cell r="H40">
            <v>100.4</v>
          </cell>
          <cell r="I40">
            <v>6.3</v>
          </cell>
          <cell r="J40">
            <v>46</v>
          </cell>
          <cell r="K40">
            <v>0</v>
          </cell>
          <cell r="L40">
            <v>0</v>
          </cell>
          <cell r="M40">
            <v>0</v>
          </cell>
          <cell r="N40">
            <v>2</v>
          </cell>
          <cell r="O40">
            <v>3</v>
          </cell>
          <cell r="P40">
            <v>5</v>
          </cell>
        </row>
        <row r="41">
          <cell r="B41" t="str">
            <v>中038</v>
          </cell>
          <cell r="C41" t="str">
            <v>廖銘鋐</v>
          </cell>
          <cell r="D41" t="str">
            <v>南投縣僑建國小</v>
          </cell>
          <cell r="E41" t="str">
            <v>國小高男組</v>
          </cell>
          <cell r="F41">
            <v>0</v>
          </cell>
          <cell r="G41">
            <v>82</v>
          </cell>
          <cell r="H41">
            <v>0</v>
          </cell>
          <cell r="I41">
            <v>93.5</v>
          </cell>
          <cell r="J41">
            <v>3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</v>
          </cell>
          <cell r="P41">
            <v>4</v>
          </cell>
        </row>
        <row r="42">
          <cell r="B42" t="str">
            <v>中039</v>
          </cell>
          <cell r="C42" t="str">
            <v>廖梓皓</v>
          </cell>
          <cell r="D42" t="str">
            <v>雲林縣西螺鎮文昌國小</v>
          </cell>
          <cell r="E42" t="str">
            <v>國小高男組</v>
          </cell>
          <cell r="F42">
            <v>138.1</v>
          </cell>
          <cell r="G42">
            <v>0</v>
          </cell>
          <cell r="H42">
            <v>132.80000000000001</v>
          </cell>
          <cell r="I42">
            <v>0</v>
          </cell>
          <cell r="J42">
            <v>121.8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2</v>
          </cell>
          <cell r="P42">
            <v>3</v>
          </cell>
        </row>
        <row r="43">
          <cell r="B43" t="str">
            <v>中040</v>
          </cell>
          <cell r="C43" t="str">
            <v>白翔赫</v>
          </cell>
          <cell r="D43" t="str">
            <v>台中市私立明道普霖斯頓雙語小學</v>
          </cell>
          <cell r="E43" t="str">
            <v>國小高男組</v>
          </cell>
          <cell r="F43">
            <v>0</v>
          </cell>
          <cell r="G43">
            <v>0</v>
          </cell>
          <cell r="H43">
            <v>120.1</v>
          </cell>
          <cell r="I43">
            <v>165.4</v>
          </cell>
          <cell r="J43">
            <v>140.19999999999999</v>
          </cell>
          <cell r="K43">
            <v>1</v>
          </cell>
          <cell r="L43">
            <v>0</v>
          </cell>
          <cell r="M43">
            <v>1</v>
          </cell>
          <cell r="N43">
            <v>2</v>
          </cell>
          <cell r="O43">
            <v>3</v>
          </cell>
          <cell r="P43">
            <v>1</v>
          </cell>
        </row>
        <row r="44">
          <cell r="B44" t="str">
            <v>中080</v>
          </cell>
          <cell r="C44" t="str">
            <v>許晉瑋</v>
          </cell>
          <cell r="D44" t="str">
            <v>南投縣僑建國小</v>
          </cell>
          <cell r="E44" t="str">
            <v>國小高男組</v>
          </cell>
          <cell r="F44">
            <v>0</v>
          </cell>
          <cell r="G44">
            <v>147.1</v>
          </cell>
          <cell r="H44">
            <v>146.80000000000001</v>
          </cell>
          <cell r="I44">
            <v>146.5</v>
          </cell>
          <cell r="J44">
            <v>0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2</v>
          </cell>
          <cell r="P44">
            <v>3</v>
          </cell>
        </row>
        <row r="45">
          <cell r="B45" t="str">
            <v>中041</v>
          </cell>
          <cell r="C45" t="str">
            <v>林育臻</v>
          </cell>
          <cell r="D45" t="str">
            <v>南投縣草屯鎮碧峰國小</v>
          </cell>
          <cell r="E45" t="str">
            <v>國小高女組</v>
          </cell>
          <cell r="F45">
            <v>45</v>
          </cell>
          <cell r="G45">
            <v>44</v>
          </cell>
          <cell r="H45">
            <v>46</v>
          </cell>
          <cell r="I45">
            <v>35</v>
          </cell>
          <cell r="J45">
            <v>46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2</v>
          </cell>
          <cell r="P45">
            <v>3</v>
          </cell>
        </row>
        <row r="46">
          <cell r="B46" t="str">
            <v>中042</v>
          </cell>
          <cell r="C46" t="str">
            <v>林鈺涵</v>
          </cell>
          <cell r="D46" t="str">
            <v>南投縣草屯鎮碧峰國小</v>
          </cell>
          <cell r="E46" t="str">
            <v>國小高女組</v>
          </cell>
          <cell r="F46">
            <v>91.5</v>
          </cell>
          <cell r="G46">
            <v>0</v>
          </cell>
          <cell r="H46">
            <v>0</v>
          </cell>
          <cell r="I46">
            <v>42</v>
          </cell>
          <cell r="J46">
            <v>77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2</v>
          </cell>
          <cell r="P46">
            <v>4</v>
          </cell>
        </row>
        <row r="47">
          <cell r="B47" t="str">
            <v>中043</v>
          </cell>
          <cell r="C47" t="str">
            <v>林恩孜</v>
          </cell>
          <cell r="D47" t="str">
            <v>南投縣草屯鎮碧峰國小</v>
          </cell>
          <cell r="E47" t="str">
            <v>國小高女組</v>
          </cell>
          <cell r="F47">
            <v>35</v>
          </cell>
          <cell r="G47">
            <v>32</v>
          </cell>
          <cell r="H47">
            <v>15</v>
          </cell>
          <cell r="I47">
            <v>50</v>
          </cell>
          <cell r="J47">
            <v>57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2</v>
          </cell>
          <cell r="P47">
            <v>5</v>
          </cell>
        </row>
        <row r="48">
          <cell r="B48" t="str">
            <v>中044</v>
          </cell>
          <cell r="C48" t="str">
            <v>林佩蓉</v>
          </cell>
          <cell r="D48" t="str">
            <v>南投縣草屯鎮碧峰國小</v>
          </cell>
          <cell r="E48" t="str">
            <v>國小高女組</v>
          </cell>
          <cell r="F48">
            <v>35</v>
          </cell>
          <cell r="G48">
            <v>52</v>
          </cell>
          <cell r="H48">
            <v>97</v>
          </cell>
          <cell r="I48">
            <v>0</v>
          </cell>
          <cell r="J48">
            <v>91.5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3</v>
          </cell>
          <cell r="P48">
            <v>3</v>
          </cell>
        </row>
        <row r="49">
          <cell r="B49" t="str">
            <v>中045</v>
          </cell>
          <cell r="C49" t="str">
            <v>蔣佩芹</v>
          </cell>
          <cell r="D49" t="str">
            <v>南投縣草屯鎮碧峰國小</v>
          </cell>
          <cell r="E49" t="str">
            <v>國小高女組</v>
          </cell>
          <cell r="F49">
            <v>52</v>
          </cell>
          <cell r="G49">
            <v>54</v>
          </cell>
          <cell r="H49">
            <v>10</v>
          </cell>
          <cell r="I49">
            <v>63</v>
          </cell>
          <cell r="J49">
            <v>62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3</v>
          </cell>
          <cell r="P49">
            <v>2</v>
          </cell>
        </row>
        <row r="50">
          <cell r="B50" t="str">
            <v>中046</v>
          </cell>
          <cell r="C50" t="str">
            <v>謝宜珊</v>
          </cell>
          <cell r="D50" t="str">
            <v>雲林縣西螺鎮文興國小</v>
          </cell>
          <cell r="E50" t="str">
            <v>國小高女組</v>
          </cell>
          <cell r="F50">
            <v>100.2</v>
          </cell>
          <cell r="G50">
            <v>78</v>
          </cell>
          <cell r="H50">
            <v>107</v>
          </cell>
          <cell r="I50">
            <v>0</v>
          </cell>
          <cell r="J50">
            <v>94.8</v>
          </cell>
          <cell r="K50">
            <v>0</v>
          </cell>
          <cell r="L50">
            <v>0</v>
          </cell>
          <cell r="M50">
            <v>3</v>
          </cell>
          <cell r="N50">
            <v>2</v>
          </cell>
          <cell r="O50">
            <v>2</v>
          </cell>
          <cell r="P50">
            <v>4</v>
          </cell>
        </row>
        <row r="51">
          <cell r="B51" t="str">
            <v>中047</v>
          </cell>
          <cell r="C51" t="str">
            <v>黃琳喬</v>
          </cell>
          <cell r="D51" t="str">
            <v>雲林縣西螺鎮文興國小</v>
          </cell>
          <cell r="E51" t="str">
            <v>國小高女組</v>
          </cell>
          <cell r="F51">
            <v>140.30000000000001</v>
          </cell>
          <cell r="G51">
            <v>153.19999999999999</v>
          </cell>
          <cell r="H51">
            <v>163.5</v>
          </cell>
          <cell r="I51">
            <v>161</v>
          </cell>
          <cell r="J51">
            <v>133.69999999999999</v>
          </cell>
          <cell r="K51">
            <v>0</v>
          </cell>
          <cell r="L51">
            <v>0</v>
          </cell>
          <cell r="M51">
            <v>0</v>
          </cell>
          <cell r="N51">
            <v>3</v>
          </cell>
          <cell r="O51">
            <v>1</v>
          </cell>
          <cell r="P51">
            <v>4</v>
          </cell>
        </row>
        <row r="52">
          <cell r="B52" t="str">
            <v>中048</v>
          </cell>
          <cell r="C52" t="str">
            <v>廖芷悅</v>
          </cell>
          <cell r="D52" t="str">
            <v>雲林縣西螺鎮文興國小</v>
          </cell>
          <cell r="E52" t="str">
            <v>國小高女組</v>
          </cell>
          <cell r="F52">
            <v>16.8</v>
          </cell>
          <cell r="G52">
            <v>6.1</v>
          </cell>
          <cell r="H52">
            <v>159.9</v>
          </cell>
          <cell r="I52">
            <v>120.2</v>
          </cell>
          <cell r="J52">
            <v>33.9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2</v>
          </cell>
          <cell r="P52">
            <v>5</v>
          </cell>
        </row>
        <row r="53">
          <cell r="B53" t="str">
            <v>中049</v>
          </cell>
          <cell r="C53" t="str">
            <v>洪莘育</v>
          </cell>
          <cell r="D53" t="str">
            <v>雲林縣西螺鎮文興國小</v>
          </cell>
          <cell r="E53" t="str">
            <v>國小高女組</v>
          </cell>
          <cell r="F53">
            <v>182.9</v>
          </cell>
          <cell r="G53">
            <v>78.3</v>
          </cell>
          <cell r="H53">
            <v>0</v>
          </cell>
          <cell r="I53">
            <v>0</v>
          </cell>
          <cell r="J53">
            <v>176.6</v>
          </cell>
          <cell r="K53">
            <v>0</v>
          </cell>
          <cell r="L53">
            <v>1</v>
          </cell>
          <cell r="M53">
            <v>0</v>
          </cell>
          <cell r="N53">
            <v>0</v>
          </cell>
          <cell r="O53">
            <v>2</v>
          </cell>
          <cell r="P53">
            <v>4</v>
          </cell>
        </row>
        <row r="54">
          <cell r="B54" t="str">
            <v>中050</v>
          </cell>
          <cell r="C54" t="str">
            <v>葉子寧</v>
          </cell>
          <cell r="D54" t="str">
            <v>彰化縣南郭國小</v>
          </cell>
          <cell r="E54" t="str">
            <v>國小高女組</v>
          </cell>
          <cell r="F54">
            <v>131.19999999999999</v>
          </cell>
          <cell r="G54">
            <v>137.6</v>
          </cell>
          <cell r="H54">
            <v>132.5</v>
          </cell>
          <cell r="I54">
            <v>138.30000000000001</v>
          </cell>
          <cell r="J54">
            <v>131.5</v>
          </cell>
          <cell r="K54">
            <v>3</v>
          </cell>
          <cell r="L54">
            <v>0</v>
          </cell>
          <cell r="M54">
            <v>0</v>
          </cell>
          <cell r="N54">
            <v>3</v>
          </cell>
          <cell r="O54">
            <v>2</v>
          </cell>
          <cell r="P54">
            <v>5</v>
          </cell>
        </row>
        <row r="55">
          <cell r="B55" t="str">
            <v>中051</v>
          </cell>
          <cell r="C55" t="str">
            <v>洪子耘</v>
          </cell>
          <cell r="D55" t="str">
            <v>彰化縣南郭國小</v>
          </cell>
          <cell r="E55" t="str">
            <v>國小高女組</v>
          </cell>
          <cell r="F55">
            <v>177.2</v>
          </cell>
          <cell r="G55">
            <v>180.2</v>
          </cell>
          <cell r="H55">
            <v>154.9</v>
          </cell>
          <cell r="I55">
            <v>137.9</v>
          </cell>
          <cell r="J55">
            <v>181.1</v>
          </cell>
          <cell r="K55">
            <v>0</v>
          </cell>
          <cell r="L55">
            <v>0</v>
          </cell>
          <cell r="M55">
            <v>0</v>
          </cell>
          <cell r="N55">
            <v>3</v>
          </cell>
          <cell r="O55">
            <v>0</v>
          </cell>
          <cell r="P55">
            <v>4</v>
          </cell>
        </row>
        <row r="56">
          <cell r="B56" t="str">
            <v>中052</v>
          </cell>
          <cell r="C56" t="str">
            <v>陳羿綺</v>
          </cell>
          <cell r="D56" t="str">
            <v>台中市育仁國小</v>
          </cell>
          <cell r="E56" t="str">
            <v>國小高女組</v>
          </cell>
          <cell r="F56">
            <v>195.3</v>
          </cell>
          <cell r="G56">
            <v>0</v>
          </cell>
          <cell r="H56">
            <v>214.1</v>
          </cell>
          <cell r="I56">
            <v>228.6</v>
          </cell>
          <cell r="J56">
            <v>240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4</v>
          </cell>
          <cell r="P56">
            <v>4</v>
          </cell>
        </row>
        <row r="57">
          <cell r="B57" t="str">
            <v>中053</v>
          </cell>
          <cell r="C57" t="str">
            <v>鄭嘉美</v>
          </cell>
          <cell r="D57" t="str">
            <v>台中市頭汴國小</v>
          </cell>
          <cell r="E57" t="str">
            <v>國小高女組</v>
          </cell>
          <cell r="F57">
            <v>80</v>
          </cell>
          <cell r="G57">
            <v>32.9</v>
          </cell>
          <cell r="H57">
            <v>90.1</v>
          </cell>
          <cell r="I57">
            <v>148.6</v>
          </cell>
          <cell r="J57">
            <v>119.9</v>
          </cell>
          <cell r="K57">
            <v>0</v>
          </cell>
          <cell r="L57">
            <v>0</v>
          </cell>
          <cell r="M57">
            <v>0</v>
          </cell>
          <cell r="N57">
            <v>1</v>
          </cell>
          <cell r="O57">
            <v>2</v>
          </cell>
          <cell r="P57">
            <v>5</v>
          </cell>
        </row>
        <row r="58">
          <cell r="B58" t="str">
            <v>中054</v>
          </cell>
          <cell r="C58" t="str">
            <v>薛琪加</v>
          </cell>
          <cell r="D58" t="str">
            <v>台中市頭汴國小</v>
          </cell>
          <cell r="E58" t="str">
            <v>國小高女組</v>
          </cell>
          <cell r="F58">
            <v>0</v>
          </cell>
          <cell r="G58">
            <v>10</v>
          </cell>
          <cell r="H58">
            <v>57.4</v>
          </cell>
          <cell r="I58">
            <v>39.700000000000003</v>
          </cell>
          <cell r="J58">
            <v>39.700000000000003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3</v>
          </cell>
        </row>
        <row r="59">
          <cell r="B59" t="str">
            <v>中055</v>
          </cell>
          <cell r="C59" t="str">
            <v>鄒雨臻</v>
          </cell>
          <cell r="D59" t="str">
            <v>台中市頭汴國小</v>
          </cell>
          <cell r="E59" t="str">
            <v>國小高女組</v>
          </cell>
          <cell r="F59">
            <v>10</v>
          </cell>
          <cell r="G59">
            <v>34.9</v>
          </cell>
          <cell r="H59">
            <v>133.30000000000001</v>
          </cell>
          <cell r="I59">
            <v>0</v>
          </cell>
          <cell r="J59">
            <v>93.4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4</v>
          </cell>
          <cell r="P59">
            <v>5</v>
          </cell>
        </row>
        <row r="60">
          <cell r="B60" t="str">
            <v>中056</v>
          </cell>
          <cell r="C60" t="str">
            <v>鄭嘉盈</v>
          </cell>
          <cell r="D60" t="str">
            <v>台中市頭汴國小</v>
          </cell>
          <cell r="E60" t="str">
            <v>國小高女組</v>
          </cell>
          <cell r="F60">
            <v>139.30000000000001</v>
          </cell>
          <cell r="G60">
            <v>0</v>
          </cell>
          <cell r="H60">
            <v>92.8</v>
          </cell>
          <cell r="I60">
            <v>0</v>
          </cell>
          <cell r="J60">
            <v>109.4</v>
          </cell>
          <cell r="K60">
            <v>0</v>
          </cell>
          <cell r="L60">
            <v>0</v>
          </cell>
          <cell r="M60">
            <v>0</v>
          </cell>
          <cell r="N60">
            <v>1</v>
          </cell>
          <cell r="O60">
            <v>1</v>
          </cell>
          <cell r="P60">
            <v>3</v>
          </cell>
        </row>
        <row r="61">
          <cell r="B61" t="str">
            <v>中057</v>
          </cell>
          <cell r="C61" t="str">
            <v>林奕琁</v>
          </cell>
          <cell r="D61" t="str">
            <v>台中市頭汴國小</v>
          </cell>
          <cell r="E61" t="str">
            <v>國小高女組</v>
          </cell>
          <cell r="F61">
            <v>0</v>
          </cell>
          <cell r="G61">
            <v>23.1</v>
          </cell>
          <cell r="H61">
            <v>36</v>
          </cell>
          <cell r="I61">
            <v>0</v>
          </cell>
          <cell r="J61">
            <v>56.2</v>
          </cell>
          <cell r="K61">
            <v>0</v>
          </cell>
          <cell r="L61">
            <v>0</v>
          </cell>
          <cell r="M61">
            <v>1</v>
          </cell>
          <cell r="N61">
            <v>2</v>
          </cell>
          <cell r="O61">
            <v>3</v>
          </cell>
          <cell r="P61">
            <v>3</v>
          </cell>
        </row>
        <row r="62">
          <cell r="B62" t="str">
            <v>中058</v>
          </cell>
          <cell r="C62" t="str">
            <v>廖以葳</v>
          </cell>
          <cell r="D62" t="str">
            <v>台中市頭汴國小</v>
          </cell>
          <cell r="E62" t="str">
            <v>國小高女組</v>
          </cell>
          <cell r="F62">
            <v>117.7</v>
          </cell>
          <cell r="G62">
            <v>49.4</v>
          </cell>
          <cell r="H62">
            <v>107.1</v>
          </cell>
          <cell r="I62">
            <v>130.1</v>
          </cell>
          <cell r="J62">
            <v>8.6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1</v>
          </cell>
          <cell r="P62">
            <v>4</v>
          </cell>
        </row>
        <row r="63">
          <cell r="B63" t="str">
            <v>中059</v>
          </cell>
          <cell r="C63" t="str">
            <v>徐子雯</v>
          </cell>
          <cell r="D63" t="str">
            <v>台中市頭汴國小</v>
          </cell>
          <cell r="E63" t="str">
            <v>國小高女組</v>
          </cell>
          <cell r="F63">
            <v>10</v>
          </cell>
          <cell r="G63">
            <v>61</v>
          </cell>
          <cell r="H63">
            <v>107.7</v>
          </cell>
          <cell r="I63">
            <v>135.5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</v>
          </cell>
          <cell r="P63">
            <v>5</v>
          </cell>
        </row>
        <row r="64">
          <cell r="B64" t="str">
            <v>中060</v>
          </cell>
          <cell r="C64" t="str">
            <v>李如翎</v>
          </cell>
          <cell r="D64" t="str">
            <v>台中市頭汴國小</v>
          </cell>
          <cell r="E64" t="str">
            <v>國小高女組</v>
          </cell>
          <cell r="F64">
            <v>80</v>
          </cell>
          <cell r="G64">
            <v>0</v>
          </cell>
          <cell r="H64">
            <v>92.1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2</v>
          </cell>
          <cell r="P64">
            <v>4</v>
          </cell>
        </row>
        <row r="65">
          <cell r="B65" t="str">
            <v>中061</v>
          </cell>
          <cell r="C65" t="str">
            <v>廖彥筑</v>
          </cell>
          <cell r="D65" t="str">
            <v>南投縣僑建國小</v>
          </cell>
          <cell r="E65" t="str">
            <v>國小高女組</v>
          </cell>
          <cell r="F65">
            <v>37.700000000000003</v>
          </cell>
          <cell r="G65">
            <v>7.1</v>
          </cell>
          <cell r="H65">
            <v>96.8</v>
          </cell>
          <cell r="I65">
            <v>84.6</v>
          </cell>
          <cell r="J65">
            <v>109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</v>
          </cell>
          <cell r="P65">
            <v>3</v>
          </cell>
        </row>
        <row r="66">
          <cell r="B66" t="str">
            <v>中062</v>
          </cell>
          <cell r="C66" t="str">
            <v>施建辛</v>
          </cell>
          <cell r="D66" t="str">
            <v>南投縣草屯鎮碧峰國小</v>
          </cell>
          <cell r="E66" t="str">
            <v>國小中男組</v>
          </cell>
          <cell r="F66">
            <v>0</v>
          </cell>
          <cell r="G66">
            <v>0</v>
          </cell>
          <cell r="H66">
            <v>101.4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</v>
          </cell>
          <cell r="P66">
            <v>4</v>
          </cell>
        </row>
        <row r="67">
          <cell r="B67" t="str">
            <v>中063</v>
          </cell>
          <cell r="C67" t="str">
            <v>林育呈</v>
          </cell>
          <cell r="D67" t="str">
            <v>南投縣草屯鎮碧峰國小</v>
          </cell>
          <cell r="E67" t="str">
            <v>國小中男組</v>
          </cell>
          <cell r="F67">
            <v>114</v>
          </cell>
          <cell r="G67">
            <v>53.9</v>
          </cell>
          <cell r="H67">
            <v>72.7</v>
          </cell>
          <cell r="I67">
            <v>31.4</v>
          </cell>
          <cell r="J67">
            <v>57.6</v>
          </cell>
          <cell r="K67">
            <v>0</v>
          </cell>
          <cell r="L67">
            <v>0</v>
          </cell>
          <cell r="M67">
            <v>1</v>
          </cell>
          <cell r="N67">
            <v>0</v>
          </cell>
          <cell r="O67">
            <v>3</v>
          </cell>
          <cell r="P67">
            <v>3</v>
          </cell>
        </row>
        <row r="68">
          <cell r="B68" t="str">
            <v>中064</v>
          </cell>
          <cell r="C68" t="str">
            <v>白庚弘</v>
          </cell>
          <cell r="D68" t="str">
            <v>中教大實小</v>
          </cell>
          <cell r="E68" t="str">
            <v>國小中男組</v>
          </cell>
          <cell r="F68">
            <v>142</v>
          </cell>
          <cell r="G68">
            <v>130.6</v>
          </cell>
          <cell r="H68">
            <v>157</v>
          </cell>
          <cell r="I68">
            <v>156.5</v>
          </cell>
          <cell r="J68">
            <v>161.80000000000001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4</v>
          </cell>
        </row>
        <row r="69">
          <cell r="B69" t="str">
            <v>中065</v>
          </cell>
          <cell r="C69" t="str">
            <v>李祐榕</v>
          </cell>
          <cell r="D69" t="str">
            <v>南投市營盤國小</v>
          </cell>
          <cell r="E69" t="str">
            <v>國小中男組</v>
          </cell>
          <cell r="F69">
            <v>40</v>
          </cell>
          <cell r="G69">
            <v>160.1</v>
          </cell>
          <cell r="H69">
            <v>161.1</v>
          </cell>
          <cell r="I69">
            <v>0</v>
          </cell>
          <cell r="J69">
            <v>155.19999999999999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3</v>
          </cell>
          <cell r="P69">
            <v>4</v>
          </cell>
        </row>
        <row r="70">
          <cell r="B70" t="str">
            <v>中066</v>
          </cell>
          <cell r="C70" t="str">
            <v>洪楷翔</v>
          </cell>
          <cell r="D70" t="str">
            <v>南投市營盤國小</v>
          </cell>
          <cell r="E70" t="str">
            <v>國小中男組</v>
          </cell>
          <cell r="F70">
            <v>63.7</v>
          </cell>
          <cell r="G70">
            <v>132.4</v>
          </cell>
          <cell r="H70">
            <v>126.5</v>
          </cell>
          <cell r="I70">
            <v>129.4</v>
          </cell>
          <cell r="J70">
            <v>135.6</v>
          </cell>
          <cell r="K70">
            <v>0</v>
          </cell>
          <cell r="L70">
            <v>0</v>
          </cell>
          <cell r="M70">
            <v>0</v>
          </cell>
          <cell r="N70">
            <v>3</v>
          </cell>
          <cell r="O70">
            <v>5</v>
          </cell>
          <cell r="P70">
            <v>1</v>
          </cell>
        </row>
        <row r="71">
          <cell r="B71" t="str">
            <v>中067</v>
          </cell>
          <cell r="C71" t="str">
            <v>趙建凱</v>
          </cell>
          <cell r="D71" t="str">
            <v>彰化縣南郭國小</v>
          </cell>
          <cell r="E71" t="str">
            <v>國小中男組</v>
          </cell>
          <cell r="F71">
            <v>132.4</v>
          </cell>
          <cell r="G71">
            <v>71.2</v>
          </cell>
          <cell r="H71">
            <v>120</v>
          </cell>
          <cell r="I71">
            <v>122.9</v>
          </cell>
          <cell r="J71">
            <v>138.9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</v>
          </cell>
          <cell r="P71">
            <v>5</v>
          </cell>
        </row>
        <row r="72">
          <cell r="B72" t="str">
            <v>中068</v>
          </cell>
          <cell r="C72" t="str">
            <v>路勝鈞</v>
          </cell>
          <cell r="D72" t="str">
            <v>彰化縣南郭國小</v>
          </cell>
          <cell r="E72" t="str">
            <v>國小中男組</v>
          </cell>
          <cell r="F72">
            <v>135.19999999999999</v>
          </cell>
          <cell r="G72">
            <v>147.9</v>
          </cell>
          <cell r="H72">
            <v>140</v>
          </cell>
          <cell r="I72">
            <v>148.9</v>
          </cell>
          <cell r="J72">
            <v>146.1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1</v>
          </cell>
          <cell r="P72">
            <v>4</v>
          </cell>
        </row>
        <row r="73">
          <cell r="B73" t="str">
            <v>中069</v>
          </cell>
          <cell r="C73" t="str">
            <v>黃柏睿</v>
          </cell>
          <cell r="D73" t="str">
            <v>彰化縣南郭國小</v>
          </cell>
          <cell r="E73" t="str">
            <v>國小中男組</v>
          </cell>
          <cell r="F73">
            <v>101.6</v>
          </cell>
          <cell r="G73">
            <v>122.5</v>
          </cell>
          <cell r="H73">
            <v>117.9</v>
          </cell>
          <cell r="I73">
            <v>131.9</v>
          </cell>
          <cell r="J73">
            <v>126.5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2</v>
          </cell>
          <cell r="P73">
            <v>4</v>
          </cell>
        </row>
        <row r="74">
          <cell r="B74" t="str">
            <v>中070</v>
          </cell>
          <cell r="C74" t="str">
            <v>吳金麟</v>
          </cell>
          <cell r="D74" t="str">
            <v>彰化縣南郭國小</v>
          </cell>
          <cell r="E74" t="str">
            <v>國小中男組</v>
          </cell>
          <cell r="F74">
            <v>101.3</v>
          </cell>
          <cell r="G74">
            <v>90.7</v>
          </cell>
          <cell r="H74">
            <v>0</v>
          </cell>
          <cell r="I74">
            <v>121.8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4</v>
          </cell>
        </row>
        <row r="75">
          <cell r="B75" t="str">
            <v>中071</v>
          </cell>
          <cell r="C75" t="str">
            <v>鐘鈞瀚</v>
          </cell>
          <cell r="D75" t="str">
            <v>南投縣炎峰國小</v>
          </cell>
          <cell r="E75" t="str">
            <v>國小中男組</v>
          </cell>
          <cell r="F75">
            <v>109.5</v>
          </cell>
          <cell r="G75">
            <v>19</v>
          </cell>
          <cell r="H75">
            <v>72.2</v>
          </cell>
          <cell r="I75">
            <v>78</v>
          </cell>
          <cell r="J75">
            <v>122.5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2</v>
          </cell>
          <cell r="P75">
            <v>4</v>
          </cell>
        </row>
        <row r="76">
          <cell r="B76" t="str">
            <v>中072</v>
          </cell>
          <cell r="C76" t="str">
            <v>鄭育勳</v>
          </cell>
          <cell r="D76" t="str">
            <v>雲林縣水碓國小</v>
          </cell>
          <cell r="E76" t="str">
            <v>國小中男組</v>
          </cell>
          <cell r="F76">
            <v>85</v>
          </cell>
          <cell r="G76">
            <v>60.5</v>
          </cell>
          <cell r="H76">
            <v>113.3</v>
          </cell>
          <cell r="I76">
            <v>51</v>
          </cell>
          <cell r="J76">
            <v>115.7</v>
          </cell>
          <cell r="K76">
            <v>0</v>
          </cell>
          <cell r="L76">
            <v>0</v>
          </cell>
          <cell r="M76">
            <v>0</v>
          </cell>
          <cell r="N76">
            <v>5</v>
          </cell>
          <cell r="O76">
            <v>0</v>
          </cell>
          <cell r="P76">
            <v>4</v>
          </cell>
        </row>
        <row r="77">
          <cell r="B77" t="str">
            <v>中073</v>
          </cell>
          <cell r="C77" t="str">
            <v>徐元斌</v>
          </cell>
          <cell r="D77" t="str">
            <v>台中市頭汴國小</v>
          </cell>
          <cell r="E77" t="str">
            <v>國小中男組</v>
          </cell>
          <cell r="F77">
            <v>136.30000000000001</v>
          </cell>
          <cell r="G77">
            <v>140.5</v>
          </cell>
          <cell r="H77">
            <v>152.4</v>
          </cell>
          <cell r="I77">
            <v>118.9</v>
          </cell>
          <cell r="J77">
            <v>108.6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2</v>
          </cell>
          <cell r="P77">
            <v>4</v>
          </cell>
        </row>
        <row r="78">
          <cell r="B78" t="str">
            <v>中074</v>
          </cell>
          <cell r="C78" t="str">
            <v>薛景元</v>
          </cell>
          <cell r="D78" t="str">
            <v>台中市頭汴國小</v>
          </cell>
          <cell r="E78" t="str">
            <v>國小中男組</v>
          </cell>
          <cell r="F78">
            <v>124.9</v>
          </cell>
          <cell r="G78">
            <v>134.9</v>
          </cell>
          <cell r="H78">
            <v>126.2</v>
          </cell>
          <cell r="I78">
            <v>126.2</v>
          </cell>
          <cell r="J78">
            <v>66.900000000000006</v>
          </cell>
          <cell r="K78">
            <v>0</v>
          </cell>
          <cell r="L78">
            <v>3</v>
          </cell>
          <cell r="M78">
            <v>0</v>
          </cell>
          <cell r="N78">
            <v>0</v>
          </cell>
          <cell r="O78">
            <v>0</v>
          </cell>
          <cell r="P78">
            <v>3</v>
          </cell>
        </row>
        <row r="79">
          <cell r="B79" t="str">
            <v>中075</v>
          </cell>
          <cell r="C79" t="str">
            <v>陳益祥</v>
          </cell>
          <cell r="D79" t="str">
            <v>台中市頭汴國小</v>
          </cell>
          <cell r="E79" t="str">
            <v>國小中男組</v>
          </cell>
          <cell r="F79">
            <v>108.2</v>
          </cell>
          <cell r="G79">
            <v>72.8</v>
          </cell>
          <cell r="H79">
            <v>109.7</v>
          </cell>
          <cell r="I79">
            <v>37</v>
          </cell>
          <cell r="J79">
            <v>100.2</v>
          </cell>
          <cell r="K79">
            <v>0</v>
          </cell>
          <cell r="L79">
            <v>0</v>
          </cell>
          <cell r="M79">
            <v>0</v>
          </cell>
          <cell r="N79">
            <v>1</v>
          </cell>
          <cell r="O79">
            <v>1</v>
          </cell>
          <cell r="P79">
            <v>1</v>
          </cell>
        </row>
        <row r="80">
          <cell r="B80" t="str">
            <v>中076</v>
          </cell>
          <cell r="C80" t="str">
            <v>余秉學</v>
          </cell>
          <cell r="D80" t="str">
            <v>台中市大墩國小</v>
          </cell>
          <cell r="E80" t="str">
            <v>國小中男組</v>
          </cell>
          <cell r="F80">
            <v>188.6</v>
          </cell>
          <cell r="G80">
            <v>191.5</v>
          </cell>
          <cell r="H80">
            <v>180.2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2</v>
          </cell>
          <cell r="N80">
            <v>1</v>
          </cell>
          <cell r="O80">
            <v>3</v>
          </cell>
          <cell r="P80">
            <v>5</v>
          </cell>
        </row>
        <row r="81">
          <cell r="B81" t="str">
            <v>中077</v>
          </cell>
          <cell r="C81" t="str">
            <v>陳錦名</v>
          </cell>
          <cell r="D81" t="str">
            <v>雲林縣斗六公成國小</v>
          </cell>
          <cell r="E81" t="str">
            <v>國小中男組</v>
          </cell>
          <cell r="F81">
            <v>164.3</v>
          </cell>
          <cell r="G81">
            <v>161.4</v>
          </cell>
          <cell r="H81">
            <v>148.6</v>
          </cell>
          <cell r="I81">
            <v>162.6</v>
          </cell>
          <cell r="J81">
            <v>167.4</v>
          </cell>
          <cell r="K81">
            <v>0</v>
          </cell>
          <cell r="L81">
            <v>0</v>
          </cell>
          <cell r="M81">
            <v>0</v>
          </cell>
          <cell r="N81">
            <v>1</v>
          </cell>
          <cell r="O81">
            <v>3</v>
          </cell>
          <cell r="P81">
            <v>3</v>
          </cell>
        </row>
        <row r="82">
          <cell r="B82" t="str">
            <v>中078</v>
          </cell>
          <cell r="C82" t="str">
            <v>王御呈</v>
          </cell>
          <cell r="D82" t="str">
            <v>彰化縣民生國小</v>
          </cell>
          <cell r="E82" t="str">
            <v>國小中男組</v>
          </cell>
          <cell r="F82">
            <v>127.1</v>
          </cell>
          <cell r="G82">
            <v>132.19999999999999</v>
          </cell>
          <cell r="H82">
            <v>130.5</v>
          </cell>
          <cell r="I82">
            <v>133.80000000000001</v>
          </cell>
          <cell r="J82">
            <v>120.9</v>
          </cell>
          <cell r="K82">
            <v>1</v>
          </cell>
          <cell r="L82">
            <v>0</v>
          </cell>
          <cell r="M82">
            <v>0</v>
          </cell>
          <cell r="N82">
            <v>1</v>
          </cell>
          <cell r="O82">
            <v>1</v>
          </cell>
          <cell r="P82">
            <v>5</v>
          </cell>
        </row>
        <row r="83">
          <cell r="B83" t="str">
            <v>中079</v>
          </cell>
          <cell r="C83" t="str">
            <v>林名壬</v>
          </cell>
          <cell r="D83" t="str">
            <v>台中市大鵬國小</v>
          </cell>
          <cell r="E83" t="str">
            <v>國小中男組</v>
          </cell>
          <cell r="F83">
            <v>33.4</v>
          </cell>
          <cell r="G83">
            <v>144.80000000000001</v>
          </cell>
          <cell r="H83">
            <v>141.1</v>
          </cell>
          <cell r="I83">
            <v>103.7</v>
          </cell>
          <cell r="J83">
            <v>39.9</v>
          </cell>
          <cell r="K83">
            <v>0</v>
          </cell>
          <cell r="L83">
            <v>0</v>
          </cell>
          <cell r="M83">
            <v>0</v>
          </cell>
          <cell r="N83">
            <v>2</v>
          </cell>
          <cell r="O83">
            <v>1</v>
          </cell>
          <cell r="P83">
            <v>2</v>
          </cell>
        </row>
        <row r="84">
          <cell r="B84" t="str">
            <v>中081</v>
          </cell>
          <cell r="C84" t="str">
            <v>史以樂</v>
          </cell>
          <cell r="D84" t="str">
            <v>南投縣草屯鎮碧峰國小</v>
          </cell>
          <cell r="E84" t="str">
            <v>國小中女組</v>
          </cell>
          <cell r="F84">
            <v>98.2</v>
          </cell>
          <cell r="G84">
            <v>121.8</v>
          </cell>
          <cell r="H84">
            <v>107.1</v>
          </cell>
          <cell r="I84">
            <v>99.5</v>
          </cell>
          <cell r="J84">
            <v>118.9</v>
          </cell>
          <cell r="K84">
            <v>0</v>
          </cell>
          <cell r="L84">
            <v>0</v>
          </cell>
          <cell r="M84">
            <v>0</v>
          </cell>
          <cell r="N84">
            <v>1</v>
          </cell>
          <cell r="O84">
            <v>1</v>
          </cell>
          <cell r="P84">
            <v>4</v>
          </cell>
        </row>
        <row r="85">
          <cell r="B85" t="str">
            <v>中082</v>
          </cell>
          <cell r="C85" t="str">
            <v>林孟萱</v>
          </cell>
          <cell r="D85" t="str">
            <v>南投縣草屯鎮碧峰國小</v>
          </cell>
          <cell r="E85" t="str">
            <v>國小中女組</v>
          </cell>
          <cell r="F85">
            <v>103.4</v>
          </cell>
          <cell r="G85">
            <v>107.9</v>
          </cell>
          <cell r="H85">
            <v>100.3</v>
          </cell>
          <cell r="I85">
            <v>117.1</v>
          </cell>
          <cell r="J85">
            <v>64.400000000000006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3</v>
          </cell>
        </row>
        <row r="86">
          <cell r="B86" t="str">
            <v>中083</v>
          </cell>
          <cell r="C86" t="str">
            <v>李昀芸</v>
          </cell>
          <cell r="D86" t="str">
            <v>彰化縣芬園鄉文德國小</v>
          </cell>
          <cell r="E86" t="str">
            <v>國小中女組</v>
          </cell>
          <cell r="F86">
            <v>13.6</v>
          </cell>
          <cell r="G86">
            <v>14.7</v>
          </cell>
          <cell r="H86">
            <v>49</v>
          </cell>
          <cell r="I86">
            <v>38.5</v>
          </cell>
          <cell r="J86">
            <v>5</v>
          </cell>
          <cell r="K86">
            <v>0</v>
          </cell>
          <cell r="L86">
            <v>0</v>
          </cell>
          <cell r="M86">
            <v>1</v>
          </cell>
          <cell r="N86">
            <v>0</v>
          </cell>
          <cell r="O86">
            <v>1</v>
          </cell>
          <cell r="P86">
            <v>4</v>
          </cell>
        </row>
        <row r="87">
          <cell r="B87" t="str">
            <v>中084</v>
          </cell>
          <cell r="C87" t="str">
            <v>葉子齊</v>
          </cell>
          <cell r="D87" t="str">
            <v>彰化縣南郭國小</v>
          </cell>
          <cell r="E87" t="str">
            <v>國小中女組</v>
          </cell>
          <cell r="F87">
            <v>128.9</v>
          </cell>
          <cell r="G87">
            <v>112.3</v>
          </cell>
          <cell r="H87">
            <v>133.30000000000001</v>
          </cell>
          <cell r="I87">
            <v>123</v>
          </cell>
          <cell r="J87">
            <v>126.1</v>
          </cell>
          <cell r="K87">
            <v>0</v>
          </cell>
          <cell r="L87">
            <v>0</v>
          </cell>
          <cell r="M87">
            <v>0</v>
          </cell>
          <cell r="N87">
            <v>2</v>
          </cell>
          <cell r="O87">
            <v>2</v>
          </cell>
          <cell r="P87">
            <v>3</v>
          </cell>
        </row>
        <row r="88">
          <cell r="B88" t="str">
            <v>中085</v>
          </cell>
          <cell r="C88" t="str">
            <v>施養念</v>
          </cell>
          <cell r="D88" t="str">
            <v>彰化縣南郭國小</v>
          </cell>
          <cell r="E88" t="str">
            <v>國小中女組</v>
          </cell>
          <cell r="F88">
            <v>119.8</v>
          </cell>
          <cell r="G88">
            <v>148</v>
          </cell>
          <cell r="H88">
            <v>144.1</v>
          </cell>
          <cell r="I88">
            <v>133.6</v>
          </cell>
          <cell r="J88">
            <v>145.6</v>
          </cell>
          <cell r="K88">
            <v>0</v>
          </cell>
          <cell r="L88">
            <v>0</v>
          </cell>
          <cell r="M88">
            <v>0</v>
          </cell>
          <cell r="N88">
            <v>2</v>
          </cell>
          <cell r="O88">
            <v>2</v>
          </cell>
          <cell r="P88">
            <v>4</v>
          </cell>
        </row>
        <row r="89">
          <cell r="B89" t="str">
            <v>中086</v>
          </cell>
          <cell r="C89" t="str">
            <v>詹培薇</v>
          </cell>
          <cell r="D89" t="str">
            <v>台中市建業國小</v>
          </cell>
          <cell r="E89" t="str">
            <v>國小中女組</v>
          </cell>
          <cell r="F89">
            <v>104.2</v>
          </cell>
          <cell r="G89">
            <v>154</v>
          </cell>
          <cell r="H89">
            <v>155.30000000000001</v>
          </cell>
          <cell r="I89">
            <v>156.69999999999999</v>
          </cell>
          <cell r="J89">
            <v>153</v>
          </cell>
          <cell r="K89">
            <v>0</v>
          </cell>
          <cell r="L89">
            <v>1</v>
          </cell>
          <cell r="M89">
            <v>2</v>
          </cell>
          <cell r="N89">
            <v>0</v>
          </cell>
          <cell r="O89">
            <v>3</v>
          </cell>
          <cell r="P89">
            <v>4</v>
          </cell>
        </row>
        <row r="90">
          <cell r="B90" t="str">
            <v>中087</v>
          </cell>
          <cell r="C90" t="str">
            <v>陳榆涵</v>
          </cell>
          <cell r="D90" t="str">
            <v>雲林縣水碓國小</v>
          </cell>
          <cell r="E90" t="str">
            <v>國小中女組</v>
          </cell>
          <cell r="F90">
            <v>107.6</v>
          </cell>
          <cell r="G90">
            <v>86.5</v>
          </cell>
          <cell r="H90">
            <v>0</v>
          </cell>
          <cell r="I90">
            <v>0</v>
          </cell>
          <cell r="J90">
            <v>47.1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4</v>
          </cell>
        </row>
        <row r="91">
          <cell r="B91" t="str">
            <v>中088</v>
          </cell>
          <cell r="C91" t="str">
            <v>李翊楨</v>
          </cell>
          <cell r="D91" t="str">
            <v>雲林縣水碓國小</v>
          </cell>
          <cell r="E91" t="str">
            <v>國小中女組</v>
          </cell>
          <cell r="F91">
            <v>61.7</v>
          </cell>
          <cell r="G91">
            <v>55.6</v>
          </cell>
          <cell r="H91">
            <v>92.1</v>
          </cell>
          <cell r="I91">
            <v>111.7</v>
          </cell>
          <cell r="J91">
            <v>93.3</v>
          </cell>
          <cell r="K91">
            <v>0</v>
          </cell>
          <cell r="L91">
            <v>1</v>
          </cell>
          <cell r="M91">
            <v>0</v>
          </cell>
          <cell r="N91">
            <v>0</v>
          </cell>
          <cell r="O91">
            <v>1</v>
          </cell>
          <cell r="P91">
            <v>3</v>
          </cell>
        </row>
        <row r="92">
          <cell r="B92" t="str">
            <v>中089</v>
          </cell>
          <cell r="C92" t="str">
            <v>艾曉彤</v>
          </cell>
          <cell r="D92" t="str">
            <v>台中市頭汴國小</v>
          </cell>
          <cell r="E92" t="str">
            <v>國小中女組</v>
          </cell>
          <cell r="F92">
            <v>63.6</v>
          </cell>
          <cell r="G92">
            <v>92.9</v>
          </cell>
          <cell r="H92">
            <v>0</v>
          </cell>
          <cell r="I92">
            <v>10</v>
          </cell>
          <cell r="J92">
            <v>124</v>
          </cell>
          <cell r="K92">
            <v>0</v>
          </cell>
          <cell r="L92">
            <v>0</v>
          </cell>
          <cell r="M92">
            <v>0</v>
          </cell>
          <cell r="N92">
            <v>2</v>
          </cell>
          <cell r="O92">
            <v>1</v>
          </cell>
          <cell r="P92">
            <v>5</v>
          </cell>
        </row>
        <row r="93">
          <cell r="B93" t="str">
            <v>中090</v>
          </cell>
          <cell r="C93" t="str">
            <v>鄒沛芷</v>
          </cell>
          <cell r="D93" t="str">
            <v>台中市頭汴國小</v>
          </cell>
          <cell r="E93" t="str">
            <v>國小中女組</v>
          </cell>
          <cell r="F93">
            <v>124</v>
          </cell>
          <cell r="G93">
            <v>69.5</v>
          </cell>
          <cell r="H93">
            <v>101</v>
          </cell>
          <cell r="I93">
            <v>5</v>
          </cell>
          <cell r="J93">
            <v>30</v>
          </cell>
          <cell r="K93">
            <v>2</v>
          </cell>
          <cell r="L93">
            <v>0</v>
          </cell>
          <cell r="M93">
            <v>0</v>
          </cell>
          <cell r="N93">
            <v>0</v>
          </cell>
          <cell r="O93">
            <v>4</v>
          </cell>
          <cell r="P93">
            <v>4</v>
          </cell>
        </row>
        <row r="94">
          <cell r="B94" t="str">
            <v>中091</v>
          </cell>
          <cell r="C94" t="str">
            <v>葉詩耘</v>
          </cell>
          <cell r="D94" t="str">
            <v>台中市頭汴國小</v>
          </cell>
          <cell r="E94" t="str">
            <v>國小中女組</v>
          </cell>
          <cell r="F94">
            <v>104.6</v>
          </cell>
          <cell r="G94">
            <v>103.4</v>
          </cell>
          <cell r="H94">
            <v>65</v>
          </cell>
          <cell r="I94">
            <v>0</v>
          </cell>
          <cell r="J94">
            <v>6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</v>
          </cell>
        </row>
        <row r="95">
          <cell r="B95" t="str">
            <v>中092</v>
          </cell>
          <cell r="C95" t="str">
            <v>鄭莎蓉</v>
          </cell>
          <cell r="D95" t="str">
            <v>南投縣私立普台國小</v>
          </cell>
          <cell r="E95" t="str">
            <v>國小中女組</v>
          </cell>
          <cell r="F95">
            <v>105.5</v>
          </cell>
          <cell r="G95">
            <v>112.2</v>
          </cell>
          <cell r="H95">
            <v>106.7</v>
          </cell>
          <cell r="I95">
            <v>112.1</v>
          </cell>
          <cell r="J95">
            <v>76.5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2</v>
          </cell>
          <cell r="P95">
            <v>5</v>
          </cell>
        </row>
        <row r="96">
          <cell r="B96" t="str">
            <v>中093</v>
          </cell>
          <cell r="C96" t="str">
            <v>鄭靖平</v>
          </cell>
          <cell r="D96" t="str">
            <v>南投縣私立普台國小</v>
          </cell>
          <cell r="E96" t="str">
            <v>國小中女組</v>
          </cell>
          <cell r="F96">
            <v>1</v>
          </cell>
          <cell r="G96">
            <v>22.6</v>
          </cell>
          <cell r="H96">
            <v>16.5</v>
          </cell>
          <cell r="I96">
            <v>25.2</v>
          </cell>
          <cell r="J96">
            <v>42.6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2</v>
          </cell>
          <cell r="P96">
            <v>5</v>
          </cell>
        </row>
        <row r="97">
          <cell r="B97" t="str">
            <v>中094</v>
          </cell>
          <cell r="C97" t="str">
            <v>曾彥博</v>
          </cell>
          <cell r="D97" t="str">
            <v>中教大實小</v>
          </cell>
          <cell r="E97" t="str">
            <v>國小低男組</v>
          </cell>
          <cell r="F97">
            <v>0</v>
          </cell>
          <cell r="G97">
            <v>51.3</v>
          </cell>
          <cell r="H97">
            <v>50.9</v>
          </cell>
          <cell r="I97">
            <v>31.4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1</v>
          </cell>
          <cell r="P97">
            <v>5</v>
          </cell>
        </row>
        <row r="98">
          <cell r="B98" t="str">
            <v>中095</v>
          </cell>
          <cell r="C98" t="str">
            <v>廖皇瑾</v>
          </cell>
          <cell r="D98" t="str">
            <v>中教大實小</v>
          </cell>
          <cell r="E98" t="str">
            <v>國小低男組</v>
          </cell>
          <cell r="F98">
            <v>10</v>
          </cell>
          <cell r="G98">
            <v>0</v>
          </cell>
          <cell r="H98">
            <v>36</v>
          </cell>
          <cell r="I98">
            <v>29.6</v>
          </cell>
          <cell r="J98">
            <v>10.199999999999999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</v>
          </cell>
        </row>
        <row r="99">
          <cell r="B99" t="str">
            <v>中096</v>
          </cell>
          <cell r="C99" t="str">
            <v>葉叡昇</v>
          </cell>
          <cell r="D99" t="str">
            <v>中教大實小</v>
          </cell>
          <cell r="E99" t="str">
            <v>國小低男組</v>
          </cell>
          <cell r="F99">
            <v>79.7</v>
          </cell>
          <cell r="G99">
            <v>14.6</v>
          </cell>
          <cell r="H99">
            <v>52</v>
          </cell>
          <cell r="I99">
            <v>41.4</v>
          </cell>
          <cell r="J99">
            <v>37.4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1</v>
          </cell>
          <cell r="P99">
            <v>2</v>
          </cell>
        </row>
        <row r="100">
          <cell r="B100" t="str">
            <v>中097</v>
          </cell>
          <cell r="C100" t="str">
            <v>洪晨揚</v>
          </cell>
          <cell r="D100" t="str">
            <v>彰化縣南郭國小</v>
          </cell>
          <cell r="E100" t="str">
            <v>國小低男組</v>
          </cell>
          <cell r="F100">
            <v>53</v>
          </cell>
          <cell r="G100">
            <v>38</v>
          </cell>
          <cell r="H100">
            <v>70.5</v>
          </cell>
          <cell r="I100">
            <v>21.9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</v>
          </cell>
          <cell r="P100">
            <v>3</v>
          </cell>
        </row>
        <row r="101">
          <cell r="B101" t="str">
            <v>中098</v>
          </cell>
          <cell r="C101" t="str">
            <v>趙彥翔</v>
          </cell>
          <cell r="D101" t="str">
            <v>彰化縣南郭國小</v>
          </cell>
          <cell r="E101" t="str">
            <v>國小低男組</v>
          </cell>
          <cell r="F101">
            <v>35</v>
          </cell>
          <cell r="G101">
            <v>36.4</v>
          </cell>
          <cell r="H101">
            <v>44</v>
          </cell>
          <cell r="I101">
            <v>84.1</v>
          </cell>
          <cell r="J101">
            <v>22.8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1</v>
          </cell>
          <cell r="P101">
            <v>4</v>
          </cell>
        </row>
        <row r="102">
          <cell r="B102" t="str">
            <v>中099</v>
          </cell>
          <cell r="C102" t="str">
            <v>葉子維</v>
          </cell>
          <cell r="D102" t="str">
            <v>彰化縣南郭國小</v>
          </cell>
          <cell r="E102" t="str">
            <v>國小低男組</v>
          </cell>
          <cell r="F102">
            <v>72.7</v>
          </cell>
          <cell r="G102">
            <v>144.9</v>
          </cell>
          <cell r="H102">
            <v>149</v>
          </cell>
          <cell r="I102">
            <v>152.30000000000001</v>
          </cell>
          <cell r="J102">
            <v>145</v>
          </cell>
          <cell r="K102">
            <v>1</v>
          </cell>
          <cell r="L102">
            <v>0</v>
          </cell>
          <cell r="M102">
            <v>0</v>
          </cell>
          <cell r="N102">
            <v>0</v>
          </cell>
          <cell r="O102">
            <v>2</v>
          </cell>
          <cell r="P102">
            <v>5</v>
          </cell>
        </row>
        <row r="103">
          <cell r="B103" t="str">
            <v>中100</v>
          </cell>
          <cell r="C103" t="str">
            <v>潘書昊</v>
          </cell>
          <cell r="D103" t="str">
            <v>台中市樂業國小</v>
          </cell>
          <cell r="E103" t="str">
            <v>國小低男組</v>
          </cell>
          <cell r="F103">
            <v>84.8</v>
          </cell>
          <cell r="G103">
            <v>100.7</v>
          </cell>
          <cell r="H103">
            <v>73.599999999999994</v>
          </cell>
          <cell r="I103">
            <v>80</v>
          </cell>
          <cell r="J103">
            <v>72.5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1</v>
          </cell>
          <cell r="P103">
            <v>4</v>
          </cell>
        </row>
        <row r="104">
          <cell r="B104" t="str">
            <v>中101</v>
          </cell>
          <cell r="C104" t="str">
            <v>陳祈同</v>
          </cell>
          <cell r="D104" t="str">
            <v>台中市烏日國小</v>
          </cell>
          <cell r="E104" t="str">
            <v>國小低男組</v>
          </cell>
          <cell r="F104">
            <v>82.6</v>
          </cell>
          <cell r="G104">
            <v>86</v>
          </cell>
          <cell r="H104">
            <v>82.8</v>
          </cell>
          <cell r="I104">
            <v>70</v>
          </cell>
          <cell r="J104">
            <v>62</v>
          </cell>
          <cell r="K104">
            <v>0</v>
          </cell>
          <cell r="L104">
            <v>0</v>
          </cell>
          <cell r="M104">
            <v>1</v>
          </cell>
          <cell r="N104">
            <v>0</v>
          </cell>
          <cell r="O104">
            <v>0</v>
          </cell>
          <cell r="P104">
            <v>4</v>
          </cell>
        </row>
        <row r="105">
          <cell r="B105" t="str">
            <v>中102</v>
          </cell>
          <cell r="C105" t="str">
            <v>史以琳</v>
          </cell>
          <cell r="D105" t="str">
            <v>南投縣草屯鎮碧峰國小</v>
          </cell>
          <cell r="E105" t="str">
            <v>國小低女組</v>
          </cell>
          <cell r="F105">
            <v>68.900000000000006</v>
          </cell>
          <cell r="G105">
            <v>44</v>
          </cell>
          <cell r="H105">
            <v>65.400000000000006</v>
          </cell>
          <cell r="I105">
            <v>74.7</v>
          </cell>
          <cell r="J105">
            <v>42.1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</v>
          </cell>
          <cell r="P105">
            <v>3</v>
          </cell>
        </row>
        <row r="106">
          <cell r="B106" t="str">
            <v>中103</v>
          </cell>
          <cell r="C106" t="str">
            <v>李宣萱</v>
          </cell>
          <cell r="D106" t="str">
            <v>彰化縣芬園鄉文德國小</v>
          </cell>
          <cell r="E106" t="str">
            <v>國小低女組</v>
          </cell>
          <cell r="F106">
            <v>0</v>
          </cell>
          <cell r="G106">
            <v>35.799999999999997</v>
          </cell>
          <cell r="H106">
            <v>41.8</v>
          </cell>
          <cell r="I106">
            <v>69.3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</v>
          </cell>
        </row>
        <row r="107">
          <cell r="B107" t="str">
            <v>中104</v>
          </cell>
          <cell r="C107" t="str">
            <v>袁淳恩</v>
          </cell>
          <cell r="D107" t="str">
            <v>中教大實小</v>
          </cell>
          <cell r="E107" t="str">
            <v>國小低女組</v>
          </cell>
          <cell r="F107">
            <v>0</v>
          </cell>
          <cell r="G107">
            <v>21</v>
          </cell>
          <cell r="H107">
            <v>45</v>
          </cell>
          <cell r="I107">
            <v>52.9</v>
          </cell>
          <cell r="J107">
            <v>54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4</v>
          </cell>
        </row>
        <row r="108">
          <cell r="B108" t="str">
            <v>中105</v>
          </cell>
          <cell r="C108" t="str">
            <v>林潔恩</v>
          </cell>
          <cell r="D108" t="str">
            <v>台中市大墩國小</v>
          </cell>
          <cell r="E108" t="str">
            <v>國小低女組</v>
          </cell>
          <cell r="F108">
            <v>178.3</v>
          </cell>
          <cell r="G108">
            <v>180.7</v>
          </cell>
          <cell r="H108">
            <v>182.5</v>
          </cell>
          <cell r="I108">
            <v>176.2</v>
          </cell>
          <cell r="J108">
            <v>186</v>
          </cell>
          <cell r="K108">
            <v>1</v>
          </cell>
          <cell r="L108">
            <v>0</v>
          </cell>
          <cell r="M108">
            <v>0</v>
          </cell>
          <cell r="N108">
            <v>0</v>
          </cell>
          <cell r="O108">
            <v>3</v>
          </cell>
          <cell r="P108">
            <v>4</v>
          </cell>
        </row>
        <row r="109">
          <cell r="B109" t="str">
            <v>中106</v>
          </cell>
          <cell r="C109" t="str">
            <v>張  晞</v>
          </cell>
          <cell r="D109" t="str">
            <v>南投市光復國小</v>
          </cell>
          <cell r="E109" t="str">
            <v>國小低女組</v>
          </cell>
          <cell r="F109">
            <v>29</v>
          </cell>
          <cell r="G109">
            <v>0</v>
          </cell>
          <cell r="H109">
            <v>30.4</v>
          </cell>
          <cell r="I109">
            <v>25.4</v>
          </cell>
          <cell r="J109">
            <v>18.100000000000001</v>
          </cell>
          <cell r="K109">
            <v>0</v>
          </cell>
          <cell r="L109">
            <v>0</v>
          </cell>
          <cell r="M109">
            <v>0</v>
          </cell>
          <cell r="N109">
            <v>1</v>
          </cell>
          <cell r="O109">
            <v>0</v>
          </cell>
          <cell r="P109">
            <v>4</v>
          </cell>
        </row>
        <row r="110">
          <cell r="B110" t="str">
            <v>中107</v>
          </cell>
          <cell r="C110" t="str">
            <v>曾彥誠</v>
          </cell>
          <cell r="D110" t="str">
            <v>中教大實小附設幼兒園</v>
          </cell>
          <cell r="E110" t="str">
            <v>男童組</v>
          </cell>
          <cell r="N110">
            <v>4</v>
          </cell>
          <cell r="O110">
            <v>1</v>
          </cell>
          <cell r="P110">
            <v>3</v>
          </cell>
        </row>
        <row r="111">
          <cell r="B111" t="str">
            <v>中108</v>
          </cell>
          <cell r="C111" t="str">
            <v xml:space="preserve">李桐彤 </v>
          </cell>
          <cell r="D111" t="str">
            <v>彰化縣員林勁寶兒東興幼兒園</v>
          </cell>
          <cell r="E111" t="str">
            <v>女童組</v>
          </cell>
          <cell r="N111">
            <v>0</v>
          </cell>
          <cell r="O111">
            <v>0</v>
          </cell>
          <cell r="P111">
            <v>4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Y117"/>
  <sheetViews>
    <sheetView tabSelected="1" topLeftCell="A4" workbookViewId="0">
      <selection activeCell="AC105" sqref="AC105"/>
    </sheetView>
  </sheetViews>
  <sheetFormatPr defaultRowHeight="15.75" x14ac:dyDescent="0.25"/>
  <cols>
    <col min="3" max="3" width="6.85546875" style="89" bestFit="1" customWidth="1"/>
    <col min="4" max="4" width="8.7109375" style="89" bestFit="1" customWidth="1"/>
    <col min="5" max="5" width="36.85546875" style="89" customWidth="1"/>
    <col min="6" max="6" width="12.7109375" style="89" bestFit="1" customWidth="1"/>
    <col min="7" max="24" width="6.7109375" customWidth="1"/>
    <col min="25" max="25" width="8.140625" bestFit="1" customWidth="1"/>
  </cols>
  <sheetData>
    <row r="2" spans="3:25" ht="50.25" x14ac:dyDescent="0.75">
      <c r="C2" s="109" t="s">
        <v>299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</row>
    <row r="4" spans="3:25" ht="16.5" thickBot="1" x14ac:dyDescent="0.3">
      <c r="C4" s="107" t="s">
        <v>300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S4" s="108" t="s">
        <v>301</v>
      </c>
      <c r="T4" s="108"/>
      <c r="U4" s="108"/>
      <c r="V4" s="108"/>
      <c r="W4" s="108"/>
      <c r="X4" s="108"/>
      <c r="Y4" s="108"/>
    </row>
    <row r="5" spans="3:25" ht="16.5" thickBot="1" x14ac:dyDescent="0.3">
      <c r="C5" s="111" t="s">
        <v>3</v>
      </c>
      <c r="D5" s="113" t="s">
        <v>4</v>
      </c>
      <c r="E5" s="113" t="s">
        <v>5</v>
      </c>
      <c r="F5" s="115" t="s">
        <v>6</v>
      </c>
      <c r="G5" s="110" t="s">
        <v>280</v>
      </c>
      <c r="H5" s="105"/>
      <c r="I5" s="105"/>
      <c r="J5" s="105"/>
      <c r="K5" s="105"/>
      <c r="L5" s="105"/>
      <c r="M5" s="105"/>
      <c r="N5" s="105" t="s">
        <v>281</v>
      </c>
      <c r="O5" s="105"/>
      <c r="P5" s="105"/>
      <c r="Q5" s="105"/>
      <c r="R5" s="105"/>
      <c r="S5" s="105" t="s">
        <v>282</v>
      </c>
      <c r="T5" s="105"/>
      <c r="U5" s="105"/>
      <c r="V5" s="105"/>
      <c r="W5" s="105"/>
      <c r="X5" s="105" t="s">
        <v>298</v>
      </c>
      <c r="Y5" s="106"/>
    </row>
    <row r="6" spans="3:25" ht="16.5" thickBot="1" x14ac:dyDescent="0.3">
      <c r="C6" s="112"/>
      <c r="D6" s="114"/>
      <c r="E6" s="114"/>
      <c r="F6" s="116"/>
      <c r="G6" s="91">
        <v>1</v>
      </c>
      <c r="H6" s="92">
        <v>2</v>
      </c>
      <c r="I6" s="92">
        <v>3</v>
      </c>
      <c r="J6" s="92">
        <v>4</v>
      </c>
      <c r="K6" s="92">
        <v>5</v>
      </c>
      <c r="L6" s="92" t="s">
        <v>283</v>
      </c>
      <c r="M6" s="93" t="s">
        <v>284</v>
      </c>
      <c r="N6" s="91" t="s">
        <v>285</v>
      </c>
      <c r="O6" s="92" t="s">
        <v>286</v>
      </c>
      <c r="P6" s="92" t="s">
        <v>287</v>
      </c>
      <c r="Q6" s="92" t="s">
        <v>288</v>
      </c>
      <c r="R6" s="94" t="s">
        <v>284</v>
      </c>
      <c r="S6" s="95" t="s">
        <v>289</v>
      </c>
      <c r="T6" s="92" t="s">
        <v>290</v>
      </c>
      <c r="U6" s="92" t="s">
        <v>291</v>
      </c>
      <c r="V6" s="92" t="s">
        <v>288</v>
      </c>
      <c r="W6" s="93" t="s">
        <v>284</v>
      </c>
      <c r="X6" s="95" t="s">
        <v>292</v>
      </c>
      <c r="Y6" s="93" t="s">
        <v>293</v>
      </c>
    </row>
    <row r="7" spans="3:25" ht="16.5" thickBot="1" x14ac:dyDescent="0.3">
      <c r="C7" s="117" t="s">
        <v>18</v>
      </c>
      <c r="D7" s="117" t="s">
        <v>19</v>
      </c>
      <c r="E7" s="117" t="s">
        <v>20</v>
      </c>
      <c r="F7" s="117" t="s">
        <v>21</v>
      </c>
      <c r="G7" s="118">
        <v>198.3</v>
      </c>
      <c r="H7" s="119">
        <v>215.8</v>
      </c>
      <c r="I7" s="119">
        <v>223.7</v>
      </c>
      <c r="J7" s="119">
        <v>234.5</v>
      </c>
      <c r="K7" s="119">
        <v>28.3</v>
      </c>
      <c r="L7" s="119">
        <v>234.5</v>
      </c>
      <c r="M7" s="120">
        <v>1</v>
      </c>
      <c r="N7" s="121">
        <v>0</v>
      </c>
      <c r="O7" s="119">
        <v>0</v>
      </c>
      <c r="P7" s="119">
        <v>0</v>
      </c>
      <c r="Q7" s="119">
        <v>0</v>
      </c>
      <c r="R7" s="122">
        <v>1</v>
      </c>
      <c r="S7" s="118">
        <v>1</v>
      </c>
      <c r="T7" s="119">
        <v>3</v>
      </c>
      <c r="U7" s="119">
        <v>4</v>
      </c>
      <c r="V7" s="119">
        <v>8</v>
      </c>
      <c r="W7" s="120">
        <v>3</v>
      </c>
      <c r="X7" s="118">
        <v>5</v>
      </c>
      <c r="Y7" s="120">
        <v>1</v>
      </c>
    </row>
    <row r="8" spans="3:25" ht="16.5" thickBot="1" x14ac:dyDescent="0.3">
      <c r="C8" s="117" t="s">
        <v>22</v>
      </c>
      <c r="D8" s="117" t="s">
        <v>23</v>
      </c>
      <c r="E8" s="117" t="s">
        <v>24</v>
      </c>
      <c r="F8" s="117" t="s">
        <v>21</v>
      </c>
      <c r="G8" s="123">
        <v>56.9</v>
      </c>
      <c r="H8" s="124">
        <v>137.30000000000001</v>
      </c>
      <c r="I8" s="124">
        <v>222.7</v>
      </c>
      <c r="J8" s="124">
        <v>200.1</v>
      </c>
      <c r="K8" s="124">
        <v>205.5</v>
      </c>
      <c r="L8" s="124">
        <v>222.7</v>
      </c>
      <c r="M8" s="125">
        <v>3</v>
      </c>
      <c r="N8" s="126">
        <v>0</v>
      </c>
      <c r="O8" s="124">
        <v>0</v>
      </c>
      <c r="P8" s="124">
        <v>0</v>
      </c>
      <c r="Q8" s="124">
        <v>0</v>
      </c>
      <c r="R8" s="127">
        <v>1</v>
      </c>
      <c r="S8" s="123">
        <v>0</v>
      </c>
      <c r="T8" s="124">
        <v>2</v>
      </c>
      <c r="U8" s="124">
        <v>4</v>
      </c>
      <c r="V8" s="124">
        <v>6</v>
      </c>
      <c r="W8" s="125">
        <v>5</v>
      </c>
      <c r="X8" s="123">
        <v>9</v>
      </c>
      <c r="Y8" s="125">
        <v>2</v>
      </c>
    </row>
    <row r="9" spans="3:25" ht="16.5" thickBot="1" x14ac:dyDescent="0.3">
      <c r="C9" s="117" t="s">
        <v>25</v>
      </c>
      <c r="D9" s="117" t="s">
        <v>294</v>
      </c>
      <c r="E9" s="117" t="s">
        <v>20</v>
      </c>
      <c r="F9" s="117" t="s">
        <v>21</v>
      </c>
      <c r="G9" s="123">
        <v>195.3</v>
      </c>
      <c r="H9" s="124">
        <v>15.8</v>
      </c>
      <c r="I9" s="124">
        <v>173.4</v>
      </c>
      <c r="J9" s="124">
        <v>165.5</v>
      </c>
      <c r="K9" s="124">
        <v>194.3</v>
      </c>
      <c r="L9" s="124">
        <v>195.3</v>
      </c>
      <c r="M9" s="125">
        <v>4</v>
      </c>
      <c r="N9" s="126">
        <v>0</v>
      </c>
      <c r="O9" s="124">
        <v>0</v>
      </c>
      <c r="P9" s="124">
        <v>0</v>
      </c>
      <c r="Q9" s="124">
        <v>0</v>
      </c>
      <c r="R9" s="127">
        <v>1</v>
      </c>
      <c r="S9" s="123">
        <v>0</v>
      </c>
      <c r="T9" s="124">
        <v>2</v>
      </c>
      <c r="U9" s="124">
        <v>4</v>
      </c>
      <c r="V9" s="124">
        <v>6</v>
      </c>
      <c r="W9" s="125">
        <v>5</v>
      </c>
      <c r="X9" s="123">
        <v>10</v>
      </c>
      <c r="Y9" s="125">
        <v>3</v>
      </c>
    </row>
    <row r="10" spans="3:25" ht="16.5" thickBot="1" x14ac:dyDescent="0.3">
      <c r="C10" s="90" t="s">
        <v>27</v>
      </c>
      <c r="D10" s="90" t="s">
        <v>28</v>
      </c>
      <c r="E10" s="90" t="s">
        <v>29</v>
      </c>
      <c r="F10" s="90" t="s">
        <v>21</v>
      </c>
      <c r="G10" s="82">
        <v>191.7</v>
      </c>
      <c r="H10" s="79">
        <v>0</v>
      </c>
      <c r="I10" s="79">
        <v>147</v>
      </c>
      <c r="J10" s="79">
        <v>8</v>
      </c>
      <c r="K10" s="79">
        <v>73.8</v>
      </c>
      <c r="L10" s="79">
        <v>191.7</v>
      </c>
      <c r="M10" s="83">
        <v>5</v>
      </c>
      <c r="N10" s="81">
        <v>0</v>
      </c>
      <c r="O10" s="79">
        <v>0</v>
      </c>
      <c r="P10" s="79">
        <v>0</v>
      </c>
      <c r="Q10" s="79">
        <v>0</v>
      </c>
      <c r="R10" s="80">
        <v>1</v>
      </c>
      <c r="S10" s="82">
        <v>0</v>
      </c>
      <c r="T10" s="79">
        <v>2</v>
      </c>
      <c r="U10" s="79">
        <v>4</v>
      </c>
      <c r="V10" s="79">
        <v>6</v>
      </c>
      <c r="W10" s="83">
        <v>5</v>
      </c>
      <c r="X10" s="82">
        <v>11</v>
      </c>
      <c r="Y10" s="83">
        <v>4</v>
      </c>
    </row>
    <row r="11" spans="3:25" ht="16.5" thickBot="1" x14ac:dyDescent="0.3">
      <c r="C11" s="90" t="s">
        <v>30</v>
      </c>
      <c r="D11" s="90" t="s">
        <v>31</v>
      </c>
      <c r="E11" s="90" t="s">
        <v>29</v>
      </c>
      <c r="F11" s="90" t="s">
        <v>21</v>
      </c>
      <c r="G11" s="82">
        <v>17.100000000000001</v>
      </c>
      <c r="H11" s="79">
        <v>180.1</v>
      </c>
      <c r="I11" s="79">
        <v>53.6</v>
      </c>
      <c r="J11" s="79">
        <v>0</v>
      </c>
      <c r="K11" s="79">
        <v>0</v>
      </c>
      <c r="L11" s="79">
        <v>180.1</v>
      </c>
      <c r="M11" s="83">
        <v>6</v>
      </c>
      <c r="N11" s="81">
        <v>0</v>
      </c>
      <c r="O11" s="79">
        <v>0</v>
      </c>
      <c r="P11" s="79">
        <v>0</v>
      </c>
      <c r="Q11" s="79">
        <v>0</v>
      </c>
      <c r="R11" s="80">
        <v>1</v>
      </c>
      <c r="S11" s="82">
        <v>0</v>
      </c>
      <c r="T11" s="79">
        <v>3</v>
      </c>
      <c r="U11" s="79">
        <v>3</v>
      </c>
      <c r="V11" s="79">
        <v>6</v>
      </c>
      <c r="W11" s="83">
        <v>5</v>
      </c>
      <c r="X11" s="82">
        <v>12</v>
      </c>
      <c r="Y11" s="83">
        <v>5</v>
      </c>
    </row>
    <row r="12" spans="3:25" ht="16.5" thickBot="1" x14ac:dyDescent="0.3">
      <c r="C12" s="90" t="s">
        <v>32</v>
      </c>
      <c r="D12" s="90" t="s">
        <v>33</v>
      </c>
      <c r="E12" s="90" t="s">
        <v>34</v>
      </c>
      <c r="F12" s="90" t="s">
        <v>21</v>
      </c>
      <c r="G12" s="82">
        <v>0</v>
      </c>
      <c r="H12" s="79">
        <v>67.7</v>
      </c>
      <c r="I12" s="79">
        <v>15</v>
      </c>
      <c r="J12" s="79">
        <v>53</v>
      </c>
      <c r="K12" s="79">
        <v>12.3</v>
      </c>
      <c r="L12" s="79">
        <v>67.7</v>
      </c>
      <c r="M12" s="83">
        <v>10</v>
      </c>
      <c r="N12" s="81">
        <v>0</v>
      </c>
      <c r="O12" s="79">
        <v>0</v>
      </c>
      <c r="P12" s="79">
        <v>0</v>
      </c>
      <c r="Q12" s="79">
        <v>0</v>
      </c>
      <c r="R12" s="80">
        <v>1</v>
      </c>
      <c r="S12" s="82">
        <v>3</v>
      </c>
      <c r="T12" s="79">
        <v>3</v>
      </c>
      <c r="U12" s="79">
        <v>5</v>
      </c>
      <c r="V12" s="79">
        <v>11</v>
      </c>
      <c r="W12" s="83">
        <v>2</v>
      </c>
      <c r="X12" s="82">
        <v>13</v>
      </c>
      <c r="Y12" s="83">
        <v>6</v>
      </c>
    </row>
    <row r="13" spans="3:25" ht="16.5" thickBot="1" x14ac:dyDescent="0.3">
      <c r="C13" s="90" t="s">
        <v>35</v>
      </c>
      <c r="D13" s="90" t="s">
        <v>36</v>
      </c>
      <c r="E13" s="90" t="s">
        <v>34</v>
      </c>
      <c r="F13" s="90" t="s">
        <v>21</v>
      </c>
      <c r="G13" s="82">
        <v>115.4</v>
      </c>
      <c r="H13" s="79">
        <v>0</v>
      </c>
      <c r="I13" s="79">
        <v>0</v>
      </c>
      <c r="J13" s="79">
        <v>77</v>
      </c>
      <c r="K13" s="79">
        <v>92.3</v>
      </c>
      <c r="L13" s="79">
        <v>115.4</v>
      </c>
      <c r="M13" s="83">
        <v>9</v>
      </c>
      <c r="N13" s="81">
        <v>0</v>
      </c>
      <c r="O13" s="79">
        <v>0</v>
      </c>
      <c r="P13" s="79">
        <v>0</v>
      </c>
      <c r="Q13" s="79">
        <v>0</v>
      </c>
      <c r="R13" s="80">
        <v>1</v>
      </c>
      <c r="S13" s="82">
        <v>2</v>
      </c>
      <c r="T13" s="79">
        <v>2</v>
      </c>
      <c r="U13" s="79">
        <v>4</v>
      </c>
      <c r="V13" s="79">
        <v>8</v>
      </c>
      <c r="W13" s="83">
        <v>3</v>
      </c>
      <c r="X13" s="82">
        <v>13</v>
      </c>
      <c r="Y13" s="83">
        <v>6</v>
      </c>
    </row>
    <row r="14" spans="3:25" ht="16.5" thickBot="1" x14ac:dyDescent="0.3">
      <c r="C14" s="90" t="s">
        <v>295</v>
      </c>
      <c r="D14" s="90" t="s">
        <v>38</v>
      </c>
      <c r="E14" s="90" t="s">
        <v>39</v>
      </c>
      <c r="F14" s="90" t="s">
        <v>21</v>
      </c>
      <c r="G14" s="82">
        <v>200.7</v>
      </c>
      <c r="H14" s="79">
        <v>217.6</v>
      </c>
      <c r="I14" s="79">
        <v>221.7</v>
      </c>
      <c r="J14" s="79">
        <v>227.1</v>
      </c>
      <c r="K14" s="79">
        <v>229.8</v>
      </c>
      <c r="L14" s="79">
        <v>229.8</v>
      </c>
      <c r="M14" s="83">
        <v>2</v>
      </c>
      <c r="N14" s="81">
        <v>0</v>
      </c>
      <c r="O14" s="79">
        <v>0</v>
      </c>
      <c r="P14" s="79">
        <v>0</v>
      </c>
      <c r="Q14" s="79">
        <v>0</v>
      </c>
      <c r="R14" s="80">
        <v>1</v>
      </c>
      <c r="S14" s="82">
        <v>0</v>
      </c>
      <c r="T14" s="79">
        <v>1</v>
      </c>
      <c r="U14" s="79">
        <v>3</v>
      </c>
      <c r="V14" s="79">
        <v>4</v>
      </c>
      <c r="W14" s="83">
        <v>10</v>
      </c>
      <c r="X14" s="82">
        <v>13</v>
      </c>
      <c r="Y14" s="83">
        <v>6</v>
      </c>
    </row>
    <row r="15" spans="3:25" ht="16.5" thickBot="1" x14ac:dyDescent="0.3">
      <c r="C15" s="90" t="s">
        <v>40</v>
      </c>
      <c r="D15" s="90" t="s">
        <v>41</v>
      </c>
      <c r="E15" s="90" t="s">
        <v>34</v>
      </c>
      <c r="F15" s="90" t="s">
        <v>21</v>
      </c>
      <c r="G15" s="82">
        <v>45.1</v>
      </c>
      <c r="H15" s="79">
        <v>0</v>
      </c>
      <c r="I15" s="79">
        <v>0</v>
      </c>
      <c r="J15" s="79">
        <v>25.3</v>
      </c>
      <c r="K15" s="79">
        <v>7</v>
      </c>
      <c r="L15" s="79">
        <v>45.1</v>
      </c>
      <c r="M15" s="83">
        <v>12</v>
      </c>
      <c r="N15" s="81">
        <v>0</v>
      </c>
      <c r="O15" s="79">
        <v>0</v>
      </c>
      <c r="P15" s="79">
        <v>0</v>
      </c>
      <c r="Q15" s="79">
        <v>0</v>
      </c>
      <c r="R15" s="80">
        <v>1</v>
      </c>
      <c r="S15" s="82">
        <v>4</v>
      </c>
      <c r="T15" s="79">
        <v>4</v>
      </c>
      <c r="U15" s="79">
        <v>5</v>
      </c>
      <c r="V15" s="79">
        <v>13</v>
      </c>
      <c r="W15" s="83">
        <v>1</v>
      </c>
      <c r="X15" s="82">
        <v>14</v>
      </c>
      <c r="Y15" s="83">
        <v>9</v>
      </c>
    </row>
    <row r="16" spans="3:25" ht="16.5" thickBot="1" x14ac:dyDescent="0.3">
      <c r="C16" s="90" t="s">
        <v>42</v>
      </c>
      <c r="D16" s="90" t="s">
        <v>43</v>
      </c>
      <c r="E16" s="90" t="s">
        <v>34</v>
      </c>
      <c r="F16" s="90" t="s">
        <v>21</v>
      </c>
      <c r="G16" s="82">
        <v>141.6</v>
      </c>
      <c r="H16" s="79">
        <v>0</v>
      </c>
      <c r="I16" s="79">
        <v>10</v>
      </c>
      <c r="J16" s="79">
        <v>54.3</v>
      </c>
      <c r="K16" s="79">
        <v>11</v>
      </c>
      <c r="L16" s="79">
        <v>141.6</v>
      </c>
      <c r="M16" s="83">
        <v>8</v>
      </c>
      <c r="N16" s="81">
        <v>0</v>
      </c>
      <c r="O16" s="79">
        <v>0</v>
      </c>
      <c r="P16" s="79">
        <v>0</v>
      </c>
      <c r="Q16" s="79">
        <v>0</v>
      </c>
      <c r="R16" s="80">
        <v>1</v>
      </c>
      <c r="S16" s="82">
        <v>0</v>
      </c>
      <c r="T16" s="79">
        <v>0</v>
      </c>
      <c r="U16" s="79">
        <v>5</v>
      </c>
      <c r="V16" s="79">
        <v>5</v>
      </c>
      <c r="W16" s="83">
        <v>9</v>
      </c>
      <c r="X16" s="82">
        <v>18</v>
      </c>
      <c r="Y16" s="83">
        <v>10</v>
      </c>
    </row>
    <row r="17" spans="3:25" ht="16.5" thickBot="1" x14ac:dyDescent="0.3">
      <c r="C17" s="90" t="s">
        <v>44</v>
      </c>
      <c r="D17" s="90" t="s">
        <v>45</v>
      </c>
      <c r="E17" s="90" t="s">
        <v>34</v>
      </c>
      <c r="F17" s="90" t="s">
        <v>21</v>
      </c>
      <c r="G17" s="82">
        <v>89.6</v>
      </c>
      <c r="H17" s="79">
        <v>137.9</v>
      </c>
      <c r="I17" s="79">
        <v>0</v>
      </c>
      <c r="J17" s="79">
        <v>90</v>
      </c>
      <c r="K17" s="79">
        <v>142.1</v>
      </c>
      <c r="L17" s="79">
        <v>142.1</v>
      </c>
      <c r="M17" s="83">
        <v>7</v>
      </c>
      <c r="N17" s="81">
        <v>0</v>
      </c>
      <c r="O17" s="79">
        <v>0</v>
      </c>
      <c r="P17" s="79">
        <v>0</v>
      </c>
      <c r="Q17" s="79">
        <v>0</v>
      </c>
      <c r="R17" s="80">
        <v>1</v>
      </c>
      <c r="S17" s="82">
        <v>0</v>
      </c>
      <c r="T17" s="79">
        <v>1</v>
      </c>
      <c r="U17" s="79">
        <v>1</v>
      </c>
      <c r="V17" s="79">
        <v>2</v>
      </c>
      <c r="W17" s="83">
        <v>11</v>
      </c>
      <c r="X17" s="82">
        <v>19</v>
      </c>
      <c r="Y17" s="83">
        <v>11</v>
      </c>
    </row>
    <row r="18" spans="3:25" ht="16.5" thickBot="1" x14ac:dyDescent="0.3">
      <c r="C18" s="90" t="s">
        <v>46</v>
      </c>
      <c r="D18" s="90" t="s">
        <v>47</v>
      </c>
      <c r="E18" s="90" t="s">
        <v>34</v>
      </c>
      <c r="F18" s="90" t="s">
        <v>21</v>
      </c>
      <c r="G18" s="98">
        <v>0</v>
      </c>
      <c r="H18" s="99">
        <v>0</v>
      </c>
      <c r="I18" s="99">
        <v>36.1</v>
      </c>
      <c r="J18" s="99">
        <v>15</v>
      </c>
      <c r="K18" s="99">
        <v>56.4</v>
      </c>
      <c r="L18" s="99">
        <v>56.4</v>
      </c>
      <c r="M18" s="100">
        <v>11</v>
      </c>
      <c r="N18" s="101">
        <v>0</v>
      </c>
      <c r="O18" s="99">
        <v>0</v>
      </c>
      <c r="P18" s="99">
        <v>0</v>
      </c>
      <c r="Q18" s="99">
        <v>0</v>
      </c>
      <c r="R18" s="102">
        <v>1</v>
      </c>
      <c r="S18" s="98">
        <v>0</v>
      </c>
      <c r="T18" s="99">
        <v>0</v>
      </c>
      <c r="U18" s="99">
        <v>1</v>
      </c>
      <c r="V18" s="99">
        <v>1</v>
      </c>
      <c r="W18" s="100">
        <v>12</v>
      </c>
      <c r="X18" s="98">
        <v>24</v>
      </c>
      <c r="Y18" s="100">
        <v>12</v>
      </c>
    </row>
    <row r="19" spans="3:25" ht="16.5" thickBot="1" x14ac:dyDescent="0.3">
      <c r="C19" s="117" t="s">
        <v>48</v>
      </c>
      <c r="D19" s="117" t="s">
        <v>49</v>
      </c>
      <c r="E19" s="117" t="s">
        <v>50</v>
      </c>
      <c r="F19" s="117" t="s">
        <v>51</v>
      </c>
      <c r="G19" s="128">
        <v>208.4</v>
      </c>
      <c r="H19" s="129">
        <v>225.4</v>
      </c>
      <c r="I19" s="129">
        <v>224.5</v>
      </c>
      <c r="J19" s="129">
        <v>223.6</v>
      </c>
      <c r="K19" s="129">
        <v>219.1</v>
      </c>
      <c r="L19" s="129">
        <v>225.4</v>
      </c>
      <c r="M19" s="130">
        <v>2</v>
      </c>
      <c r="N19" s="131">
        <v>3</v>
      </c>
      <c r="O19" s="129">
        <v>2</v>
      </c>
      <c r="P19" s="129">
        <v>4</v>
      </c>
      <c r="Q19" s="129">
        <v>9</v>
      </c>
      <c r="R19" s="132">
        <v>1</v>
      </c>
      <c r="S19" s="128">
        <v>2</v>
      </c>
      <c r="T19" s="129">
        <v>4</v>
      </c>
      <c r="U19" s="129">
        <v>5</v>
      </c>
      <c r="V19" s="129">
        <v>11</v>
      </c>
      <c r="W19" s="130">
        <v>1</v>
      </c>
      <c r="X19" s="128">
        <v>4</v>
      </c>
      <c r="Y19" s="130">
        <v>1</v>
      </c>
    </row>
    <row r="20" spans="3:25" ht="16.5" thickBot="1" x14ac:dyDescent="0.3">
      <c r="C20" s="117" t="s">
        <v>52</v>
      </c>
      <c r="D20" s="117" t="s">
        <v>53</v>
      </c>
      <c r="E20" s="117" t="s">
        <v>50</v>
      </c>
      <c r="F20" s="117" t="s">
        <v>51</v>
      </c>
      <c r="G20" s="123">
        <v>225.9</v>
      </c>
      <c r="H20" s="124">
        <v>248.5</v>
      </c>
      <c r="I20" s="124">
        <v>235.6</v>
      </c>
      <c r="J20" s="124">
        <v>242.8</v>
      </c>
      <c r="K20" s="124">
        <v>243.6</v>
      </c>
      <c r="L20" s="124">
        <v>248.5</v>
      </c>
      <c r="M20" s="125">
        <v>1</v>
      </c>
      <c r="N20" s="126">
        <v>0</v>
      </c>
      <c r="O20" s="124">
        <v>1</v>
      </c>
      <c r="P20" s="124">
        <v>4</v>
      </c>
      <c r="Q20" s="124">
        <v>5</v>
      </c>
      <c r="R20" s="127">
        <v>3</v>
      </c>
      <c r="S20" s="123">
        <v>0</v>
      </c>
      <c r="T20" s="124">
        <v>3</v>
      </c>
      <c r="U20" s="124">
        <v>5</v>
      </c>
      <c r="V20" s="124">
        <v>8</v>
      </c>
      <c r="W20" s="125">
        <v>2</v>
      </c>
      <c r="X20" s="123">
        <v>6</v>
      </c>
      <c r="Y20" s="125">
        <v>2</v>
      </c>
    </row>
    <row r="21" spans="3:25" ht="16.5" thickBot="1" x14ac:dyDescent="0.3">
      <c r="C21" s="117" t="s">
        <v>54</v>
      </c>
      <c r="D21" s="117" t="s">
        <v>55</v>
      </c>
      <c r="E21" s="117" t="s">
        <v>56</v>
      </c>
      <c r="F21" s="117" t="s">
        <v>51</v>
      </c>
      <c r="G21" s="123">
        <v>176</v>
      </c>
      <c r="H21" s="124">
        <v>192</v>
      </c>
      <c r="I21" s="124">
        <v>196.1</v>
      </c>
      <c r="J21" s="124">
        <v>194.2</v>
      </c>
      <c r="K21" s="124">
        <v>195.7</v>
      </c>
      <c r="L21" s="124">
        <v>196.1</v>
      </c>
      <c r="M21" s="125">
        <v>3</v>
      </c>
      <c r="N21" s="126">
        <v>3</v>
      </c>
      <c r="O21" s="124">
        <v>5</v>
      </c>
      <c r="P21" s="124">
        <v>0</v>
      </c>
      <c r="Q21" s="124">
        <v>8</v>
      </c>
      <c r="R21" s="127">
        <v>2</v>
      </c>
      <c r="S21" s="123">
        <v>1</v>
      </c>
      <c r="T21" s="124">
        <v>2</v>
      </c>
      <c r="U21" s="124">
        <v>5</v>
      </c>
      <c r="V21" s="124">
        <v>8</v>
      </c>
      <c r="W21" s="125">
        <v>2</v>
      </c>
      <c r="X21" s="123">
        <v>7</v>
      </c>
      <c r="Y21" s="125">
        <v>3</v>
      </c>
    </row>
    <row r="22" spans="3:25" ht="16.5" thickBot="1" x14ac:dyDescent="0.3">
      <c r="C22" s="96" t="s">
        <v>57</v>
      </c>
      <c r="D22" s="96" t="s">
        <v>58</v>
      </c>
      <c r="E22" s="96" t="s">
        <v>59</v>
      </c>
      <c r="F22" s="96" t="s">
        <v>51</v>
      </c>
      <c r="G22" s="84">
        <v>79</v>
      </c>
      <c r="H22" s="40">
        <v>150.69999999999999</v>
      </c>
      <c r="I22" s="40">
        <v>154.6</v>
      </c>
      <c r="J22" s="40">
        <v>150.80000000000001</v>
      </c>
      <c r="K22" s="40">
        <v>166</v>
      </c>
      <c r="L22" s="40">
        <v>166</v>
      </c>
      <c r="M22" s="85">
        <v>4</v>
      </c>
      <c r="N22" s="43">
        <v>0</v>
      </c>
      <c r="O22" s="40">
        <v>0</v>
      </c>
      <c r="P22" s="40">
        <v>0</v>
      </c>
      <c r="Q22" s="40">
        <v>0</v>
      </c>
      <c r="R22" s="41">
        <v>6</v>
      </c>
      <c r="S22" s="84">
        <v>0</v>
      </c>
      <c r="T22" s="40">
        <v>1</v>
      </c>
      <c r="U22" s="40">
        <v>5</v>
      </c>
      <c r="V22" s="40">
        <v>6</v>
      </c>
      <c r="W22" s="85">
        <v>4</v>
      </c>
      <c r="X22" s="84">
        <v>14</v>
      </c>
      <c r="Y22" s="85">
        <v>4</v>
      </c>
    </row>
    <row r="23" spans="3:25" ht="16.5" thickBot="1" x14ac:dyDescent="0.3">
      <c r="C23" s="96" t="s">
        <v>60</v>
      </c>
      <c r="D23" s="96" t="s">
        <v>61</v>
      </c>
      <c r="E23" s="96" t="s">
        <v>62</v>
      </c>
      <c r="F23" s="96" t="s">
        <v>51</v>
      </c>
      <c r="G23" s="84">
        <v>14.5</v>
      </c>
      <c r="H23" s="40">
        <v>80.8</v>
      </c>
      <c r="I23" s="40">
        <v>130.4</v>
      </c>
      <c r="J23" s="40">
        <v>25.8</v>
      </c>
      <c r="K23" s="40">
        <v>129.1</v>
      </c>
      <c r="L23" s="40">
        <v>130.4</v>
      </c>
      <c r="M23" s="85">
        <v>6</v>
      </c>
      <c r="N23" s="43">
        <v>0</v>
      </c>
      <c r="O23" s="40">
        <v>0</v>
      </c>
      <c r="P23" s="40">
        <v>0</v>
      </c>
      <c r="Q23" s="40">
        <v>0</v>
      </c>
      <c r="R23" s="41">
        <v>6</v>
      </c>
      <c r="S23" s="84">
        <v>2</v>
      </c>
      <c r="T23" s="40">
        <v>1</v>
      </c>
      <c r="U23" s="40">
        <v>3</v>
      </c>
      <c r="V23" s="40">
        <v>6</v>
      </c>
      <c r="W23" s="85">
        <v>4</v>
      </c>
      <c r="X23" s="84">
        <v>16</v>
      </c>
      <c r="Y23" s="85">
        <v>5</v>
      </c>
    </row>
    <row r="24" spans="3:25" ht="16.5" thickBot="1" x14ac:dyDescent="0.3">
      <c r="C24" s="96" t="s">
        <v>63</v>
      </c>
      <c r="D24" s="96" t="s">
        <v>64</v>
      </c>
      <c r="E24" s="96" t="s">
        <v>34</v>
      </c>
      <c r="F24" s="96" t="s">
        <v>51</v>
      </c>
      <c r="G24" s="84">
        <v>72.099999999999994</v>
      </c>
      <c r="H24" s="40">
        <v>154</v>
      </c>
      <c r="I24" s="40">
        <v>125.5</v>
      </c>
      <c r="J24" s="40">
        <v>150.6</v>
      </c>
      <c r="K24" s="40">
        <v>109.5</v>
      </c>
      <c r="L24" s="40">
        <v>154</v>
      </c>
      <c r="M24" s="85">
        <v>5</v>
      </c>
      <c r="N24" s="43">
        <v>1</v>
      </c>
      <c r="O24" s="40">
        <v>0</v>
      </c>
      <c r="P24" s="40">
        <v>1</v>
      </c>
      <c r="Q24" s="40">
        <v>2</v>
      </c>
      <c r="R24" s="41">
        <v>4</v>
      </c>
      <c r="S24" s="84">
        <v>0</v>
      </c>
      <c r="T24" s="40">
        <v>0</v>
      </c>
      <c r="U24" s="40">
        <v>4</v>
      </c>
      <c r="V24" s="40">
        <v>4</v>
      </c>
      <c r="W24" s="85">
        <v>7</v>
      </c>
      <c r="X24" s="84">
        <v>16</v>
      </c>
      <c r="Y24" s="85">
        <v>5</v>
      </c>
    </row>
    <row r="25" spans="3:25" ht="16.5" thickBot="1" x14ac:dyDescent="0.3">
      <c r="C25" s="96" t="s">
        <v>65</v>
      </c>
      <c r="D25" s="96" t="s">
        <v>66</v>
      </c>
      <c r="E25" s="96" t="s">
        <v>34</v>
      </c>
      <c r="F25" s="96" t="s">
        <v>51</v>
      </c>
      <c r="G25" s="84">
        <v>65.5</v>
      </c>
      <c r="H25" s="40">
        <v>107.2</v>
      </c>
      <c r="I25" s="40">
        <v>0</v>
      </c>
      <c r="J25" s="40">
        <v>41.8</v>
      </c>
      <c r="K25" s="40">
        <v>28</v>
      </c>
      <c r="L25" s="40">
        <v>107.2</v>
      </c>
      <c r="M25" s="85">
        <v>7</v>
      </c>
      <c r="N25" s="43">
        <v>0</v>
      </c>
      <c r="O25" s="40">
        <v>0</v>
      </c>
      <c r="P25" s="40">
        <v>0</v>
      </c>
      <c r="Q25" s="40">
        <v>0</v>
      </c>
      <c r="R25" s="41">
        <v>6</v>
      </c>
      <c r="S25" s="84">
        <v>0</v>
      </c>
      <c r="T25" s="40">
        <v>0</v>
      </c>
      <c r="U25" s="40">
        <v>4</v>
      </c>
      <c r="V25" s="40">
        <v>4</v>
      </c>
      <c r="W25" s="85">
        <v>7</v>
      </c>
      <c r="X25" s="84">
        <v>20</v>
      </c>
      <c r="Y25" s="85">
        <v>7</v>
      </c>
    </row>
    <row r="26" spans="3:25" ht="16.5" thickBot="1" x14ac:dyDescent="0.3">
      <c r="C26" s="96" t="s">
        <v>67</v>
      </c>
      <c r="D26" s="96" t="s">
        <v>68</v>
      </c>
      <c r="E26" s="96" t="s">
        <v>34</v>
      </c>
      <c r="F26" s="96" t="s">
        <v>51</v>
      </c>
      <c r="G26" s="84">
        <v>64.099999999999994</v>
      </c>
      <c r="H26" s="40">
        <v>72.8</v>
      </c>
      <c r="I26" s="40">
        <v>60.9</v>
      </c>
      <c r="J26" s="40">
        <v>59</v>
      </c>
      <c r="K26" s="40">
        <v>71.400000000000006</v>
      </c>
      <c r="L26" s="40">
        <v>72.8</v>
      </c>
      <c r="M26" s="85">
        <v>9</v>
      </c>
      <c r="N26" s="43">
        <v>0</v>
      </c>
      <c r="O26" s="40">
        <v>0</v>
      </c>
      <c r="P26" s="40">
        <v>0</v>
      </c>
      <c r="Q26" s="40">
        <v>0</v>
      </c>
      <c r="R26" s="41">
        <v>6</v>
      </c>
      <c r="S26" s="84">
        <v>0</v>
      </c>
      <c r="T26" s="40">
        <v>1</v>
      </c>
      <c r="U26" s="40">
        <v>4</v>
      </c>
      <c r="V26" s="40">
        <v>5</v>
      </c>
      <c r="W26" s="85">
        <v>6</v>
      </c>
      <c r="X26" s="84">
        <v>21</v>
      </c>
      <c r="Y26" s="85">
        <v>8</v>
      </c>
    </row>
    <row r="27" spans="3:25" ht="16.5" thickBot="1" x14ac:dyDescent="0.3">
      <c r="C27" s="96" t="s">
        <v>69</v>
      </c>
      <c r="D27" s="96" t="s">
        <v>70</v>
      </c>
      <c r="E27" s="96" t="s">
        <v>34</v>
      </c>
      <c r="F27" s="96" t="s">
        <v>51</v>
      </c>
      <c r="G27" s="86">
        <v>91.7</v>
      </c>
      <c r="H27" s="88">
        <v>48.1</v>
      </c>
      <c r="I27" s="88">
        <v>92</v>
      </c>
      <c r="J27" s="88">
        <v>25.3</v>
      </c>
      <c r="K27" s="88">
        <v>52</v>
      </c>
      <c r="L27" s="88">
        <v>92</v>
      </c>
      <c r="M27" s="87">
        <v>8</v>
      </c>
      <c r="N27" s="103">
        <v>0</v>
      </c>
      <c r="O27" s="88">
        <v>1</v>
      </c>
      <c r="P27" s="88">
        <v>1</v>
      </c>
      <c r="Q27" s="88">
        <v>2</v>
      </c>
      <c r="R27" s="104">
        <v>4</v>
      </c>
      <c r="S27" s="86">
        <v>0</v>
      </c>
      <c r="T27" s="88">
        <v>2</v>
      </c>
      <c r="U27" s="88">
        <v>1</v>
      </c>
      <c r="V27" s="88">
        <v>3</v>
      </c>
      <c r="W27" s="87">
        <v>9</v>
      </c>
      <c r="X27" s="86">
        <v>21</v>
      </c>
      <c r="Y27" s="87">
        <v>8</v>
      </c>
    </row>
    <row r="28" spans="3:25" ht="16.5" thickBot="1" x14ac:dyDescent="0.3">
      <c r="C28" s="117" t="s">
        <v>71</v>
      </c>
      <c r="D28" s="117" t="s">
        <v>72</v>
      </c>
      <c r="E28" s="117" t="s">
        <v>73</v>
      </c>
      <c r="F28" s="117" t="s">
        <v>74</v>
      </c>
      <c r="G28" s="118">
        <v>152.19999999999999</v>
      </c>
      <c r="H28" s="119">
        <v>17.2</v>
      </c>
      <c r="I28" s="119">
        <v>187.1</v>
      </c>
      <c r="J28" s="119">
        <v>206.7</v>
      </c>
      <c r="K28" s="119">
        <v>175.4</v>
      </c>
      <c r="L28" s="119">
        <v>206.7</v>
      </c>
      <c r="M28" s="120">
        <v>1</v>
      </c>
      <c r="N28" s="121">
        <v>2</v>
      </c>
      <c r="O28" s="119">
        <v>0</v>
      </c>
      <c r="P28" s="119">
        <v>0</v>
      </c>
      <c r="Q28" s="119">
        <v>2</v>
      </c>
      <c r="R28" s="122">
        <v>1</v>
      </c>
      <c r="S28" s="118">
        <v>3</v>
      </c>
      <c r="T28" s="119">
        <v>2</v>
      </c>
      <c r="U28" s="119">
        <v>3</v>
      </c>
      <c r="V28" s="119">
        <v>8</v>
      </c>
      <c r="W28" s="120">
        <v>3</v>
      </c>
      <c r="X28" s="118">
        <v>5</v>
      </c>
      <c r="Y28" s="120">
        <v>1</v>
      </c>
    </row>
    <row r="29" spans="3:25" ht="16.5" thickBot="1" x14ac:dyDescent="0.3">
      <c r="C29" s="117" t="s">
        <v>75</v>
      </c>
      <c r="D29" s="117" t="s">
        <v>76</v>
      </c>
      <c r="E29" s="117" t="s">
        <v>77</v>
      </c>
      <c r="F29" s="117" t="s">
        <v>74</v>
      </c>
      <c r="G29" s="123">
        <v>176</v>
      </c>
      <c r="H29" s="124">
        <v>166.2</v>
      </c>
      <c r="I29" s="124">
        <v>166.7</v>
      </c>
      <c r="J29" s="124">
        <v>171.3</v>
      </c>
      <c r="K29" s="124">
        <v>182</v>
      </c>
      <c r="L29" s="124">
        <v>182</v>
      </c>
      <c r="M29" s="125">
        <v>5</v>
      </c>
      <c r="N29" s="126">
        <v>0</v>
      </c>
      <c r="O29" s="124">
        <v>1</v>
      </c>
      <c r="P29" s="124">
        <v>0</v>
      </c>
      <c r="Q29" s="124">
        <v>1</v>
      </c>
      <c r="R29" s="127">
        <v>4</v>
      </c>
      <c r="S29" s="123">
        <v>3</v>
      </c>
      <c r="T29" s="124">
        <v>4</v>
      </c>
      <c r="U29" s="124">
        <v>4</v>
      </c>
      <c r="V29" s="124">
        <v>11</v>
      </c>
      <c r="W29" s="125">
        <v>1</v>
      </c>
      <c r="X29" s="123">
        <v>10</v>
      </c>
      <c r="Y29" s="125">
        <v>2</v>
      </c>
    </row>
    <row r="30" spans="3:25" ht="16.5" thickBot="1" x14ac:dyDescent="0.3">
      <c r="C30" s="117" t="s">
        <v>78</v>
      </c>
      <c r="D30" s="117" t="s">
        <v>79</v>
      </c>
      <c r="E30" s="117" t="s">
        <v>80</v>
      </c>
      <c r="F30" s="117" t="s">
        <v>74</v>
      </c>
      <c r="G30" s="123">
        <v>0</v>
      </c>
      <c r="H30" s="124">
        <v>0</v>
      </c>
      <c r="I30" s="124">
        <v>201.4</v>
      </c>
      <c r="J30" s="124">
        <v>0</v>
      </c>
      <c r="K30" s="124">
        <v>0</v>
      </c>
      <c r="L30" s="124">
        <v>201.4</v>
      </c>
      <c r="M30" s="125">
        <v>2</v>
      </c>
      <c r="N30" s="126">
        <v>0</v>
      </c>
      <c r="O30" s="124">
        <v>0</v>
      </c>
      <c r="P30" s="124">
        <v>1</v>
      </c>
      <c r="Q30" s="124">
        <v>1</v>
      </c>
      <c r="R30" s="127">
        <v>4</v>
      </c>
      <c r="S30" s="123">
        <v>1</v>
      </c>
      <c r="T30" s="124">
        <v>1</v>
      </c>
      <c r="U30" s="124">
        <v>5</v>
      </c>
      <c r="V30" s="124">
        <v>7</v>
      </c>
      <c r="W30" s="125">
        <v>6</v>
      </c>
      <c r="X30" s="123">
        <v>12</v>
      </c>
      <c r="Y30" s="125">
        <v>3</v>
      </c>
    </row>
    <row r="31" spans="3:25" ht="16.5" thickBot="1" x14ac:dyDescent="0.3">
      <c r="C31" s="90" t="s">
        <v>81</v>
      </c>
      <c r="D31" s="90" t="s">
        <v>82</v>
      </c>
      <c r="E31" s="90" t="s">
        <v>83</v>
      </c>
      <c r="F31" s="90" t="s">
        <v>74</v>
      </c>
      <c r="G31" s="82">
        <v>101.6</v>
      </c>
      <c r="H31" s="79">
        <v>0</v>
      </c>
      <c r="I31" s="79">
        <v>83.6</v>
      </c>
      <c r="J31" s="79">
        <v>126.8</v>
      </c>
      <c r="K31" s="79">
        <v>174.2</v>
      </c>
      <c r="L31" s="79">
        <v>174.2</v>
      </c>
      <c r="M31" s="83">
        <v>6</v>
      </c>
      <c r="N31" s="81">
        <v>0</v>
      </c>
      <c r="O31" s="79">
        <v>0</v>
      </c>
      <c r="P31" s="79">
        <v>0</v>
      </c>
      <c r="Q31" s="79">
        <v>0</v>
      </c>
      <c r="R31" s="80">
        <v>9</v>
      </c>
      <c r="S31" s="82">
        <v>0</v>
      </c>
      <c r="T31" s="79">
        <v>4</v>
      </c>
      <c r="U31" s="79">
        <v>4</v>
      </c>
      <c r="V31" s="79">
        <v>8</v>
      </c>
      <c r="W31" s="83">
        <v>3</v>
      </c>
      <c r="X31" s="82">
        <v>18</v>
      </c>
      <c r="Y31" s="83">
        <v>4</v>
      </c>
    </row>
    <row r="32" spans="3:25" ht="16.5" thickBot="1" x14ac:dyDescent="0.3">
      <c r="C32" s="90" t="s">
        <v>84</v>
      </c>
      <c r="D32" s="90" t="s">
        <v>85</v>
      </c>
      <c r="E32" s="90" t="s">
        <v>86</v>
      </c>
      <c r="F32" s="90" t="s">
        <v>74</v>
      </c>
      <c r="G32" s="82">
        <v>198.7</v>
      </c>
      <c r="H32" s="79">
        <v>0</v>
      </c>
      <c r="I32" s="79">
        <v>146</v>
      </c>
      <c r="J32" s="79">
        <v>0</v>
      </c>
      <c r="K32" s="79">
        <v>0</v>
      </c>
      <c r="L32" s="79">
        <v>198.7</v>
      </c>
      <c r="M32" s="83">
        <v>3</v>
      </c>
      <c r="N32" s="81">
        <v>0</v>
      </c>
      <c r="O32" s="79">
        <v>0</v>
      </c>
      <c r="P32" s="79">
        <v>0</v>
      </c>
      <c r="Q32" s="79">
        <v>0</v>
      </c>
      <c r="R32" s="80">
        <v>9</v>
      </c>
      <c r="S32" s="82">
        <v>3</v>
      </c>
      <c r="T32" s="79">
        <v>2</v>
      </c>
      <c r="U32" s="79">
        <v>2</v>
      </c>
      <c r="V32" s="79">
        <v>7</v>
      </c>
      <c r="W32" s="83">
        <v>6</v>
      </c>
      <c r="X32" s="82">
        <v>18</v>
      </c>
      <c r="Y32" s="83">
        <v>4</v>
      </c>
    </row>
    <row r="33" spans="3:25" ht="16.5" thickBot="1" x14ac:dyDescent="0.3">
      <c r="C33" s="90" t="s">
        <v>87</v>
      </c>
      <c r="D33" s="90" t="s">
        <v>88</v>
      </c>
      <c r="E33" s="90" t="s">
        <v>89</v>
      </c>
      <c r="F33" s="90" t="s">
        <v>74</v>
      </c>
      <c r="G33" s="82">
        <v>0</v>
      </c>
      <c r="H33" s="79">
        <v>0</v>
      </c>
      <c r="I33" s="79">
        <v>120.1</v>
      </c>
      <c r="J33" s="79">
        <v>165.4</v>
      </c>
      <c r="K33" s="79">
        <v>140.19999999999999</v>
      </c>
      <c r="L33" s="79">
        <v>165.4</v>
      </c>
      <c r="M33" s="83">
        <v>8</v>
      </c>
      <c r="N33" s="81">
        <v>1</v>
      </c>
      <c r="O33" s="79">
        <v>0</v>
      </c>
      <c r="P33" s="79">
        <v>1</v>
      </c>
      <c r="Q33" s="79">
        <v>2</v>
      </c>
      <c r="R33" s="80">
        <v>2</v>
      </c>
      <c r="S33" s="82">
        <v>2</v>
      </c>
      <c r="T33" s="79">
        <v>3</v>
      </c>
      <c r="U33" s="79">
        <v>1</v>
      </c>
      <c r="V33" s="79">
        <v>6</v>
      </c>
      <c r="W33" s="83">
        <v>9</v>
      </c>
      <c r="X33" s="82">
        <v>19</v>
      </c>
      <c r="Y33" s="83">
        <v>6</v>
      </c>
    </row>
    <row r="34" spans="3:25" ht="16.5" thickBot="1" x14ac:dyDescent="0.3">
      <c r="C34" s="90" t="s">
        <v>90</v>
      </c>
      <c r="D34" s="90" t="s">
        <v>91</v>
      </c>
      <c r="E34" s="90" t="s">
        <v>77</v>
      </c>
      <c r="F34" s="90" t="s">
        <v>74</v>
      </c>
      <c r="G34" s="82">
        <v>0</v>
      </c>
      <c r="H34" s="79">
        <v>188.3</v>
      </c>
      <c r="I34" s="79">
        <v>143.80000000000001</v>
      </c>
      <c r="J34" s="79">
        <v>196.5</v>
      </c>
      <c r="K34" s="79">
        <v>0</v>
      </c>
      <c r="L34" s="79">
        <v>196.5</v>
      </c>
      <c r="M34" s="83">
        <v>4</v>
      </c>
      <c r="N34" s="81">
        <v>0</v>
      </c>
      <c r="O34" s="79">
        <v>1</v>
      </c>
      <c r="P34" s="79">
        <v>0</v>
      </c>
      <c r="Q34" s="79">
        <v>1</v>
      </c>
      <c r="R34" s="80">
        <v>4</v>
      </c>
      <c r="S34" s="82">
        <v>1</v>
      </c>
      <c r="T34" s="79">
        <v>1</v>
      </c>
      <c r="U34" s="79">
        <v>3</v>
      </c>
      <c r="V34" s="79">
        <v>5</v>
      </c>
      <c r="W34" s="83">
        <v>14</v>
      </c>
      <c r="X34" s="82">
        <v>22</v>
      </c>
      <c r="Y34" s="83">
        <v>7</v>
      </c>
    </row>
    <row r="35" spans="3:25" ht="16.5" thickBot="1" x14ac:dyDescent="0.3">
      <c r="C35" s="90" t="s">
        <v>92</v>
      </c>
      <c r="D35" s="90" t="s">
        <v>93</v>
      </c>
      <c r="E35" s="90" t="s">
        <v>80</v>
      </c>
      <c r="F35" s="90" t="s">
        <v>74</v>
      </c>
      <c r="G35" s="82">
        <v>133.6</v>
      </c>
      <c r="H35" s="79">
        <v>145.1</v>
      </c>
      <c r="I35" s="79">
        <v>0</v>
      </c>
      <c r="J35" s="79">
        <v>115.1</v>
      </c>
      <c r="K35" s="79">
        <v>0</v>
      </c>
      <c r="L35" s="79">
        <v>145.1</v>
      </c>
      <c r="M35" s="83">
        <v>14</v>
      </c>
      <c r="N35" s="81">
        <v>0</v>
      </c>
      <c r="O35" s="79">
        <v>0</v>
      </c>
      <c r="P35" s="79">
        <v>2</v>
      </c>
      <c r="Q35" s="79">
        <v>2</v>
      </c>
      <c r="R35" s="80">
        <v>2</v>
      </c>
      <c r="S35" s="82">
        <v>0</v>
      </c>
      <c r="T35" s="79">
        <v>2</v>
      </c>
      <c r="U35" s="79">
        <v>4</v>
      </c>
      <c r="V35" s="79">
        <v>6</v>
      </c>
      <c r="W35" s="83">
        <v>9</v>
      </c>
      <c r="X35" s="82">
        <v>25</v>
      </c>
      <c r="Y35" s="83">
        <v>8</v>
      </c>
    </row>
    <row r="36" spans="3:25" ht="16.5" thickBot="1" x14ac:dyDescent="0.3">
      <c r="C36" s="90" t="s">
        <v>94</v>
      </c>
      <c r="D36" s="90" t="s">
        <v>95</v>
      </c>
      <c r="E36" s="90" t="s">
        <v>96</v>
      </c>
      <c r="F36" s="90" t="s">
        <v>74</v>
      </c>
      <c r="G36" s="82">
        <v>139.1</v>
      </c>
      <c r="H36" s="79">
        <v>131.6</v>
      </c>
      <c r="I36" s="79">
        <v>37.4</v>
      </c>
      <c r="J36" s="79">
        <v>119.3</v>
      </c>
      <c r="K36" s="79">
        <v>130.4</v>
      </c>
      <c r="L36" s="79">
        <v>139.1</v>
      </c>
      <c r="M36" s="83">
        <v>15</v>
      </c>
      <c r="N36" s="81">
        <v>0</v>
      </c>
      <c r="O36" s="79">
        <v>0</v>
      </c>
      <c r="P36" s="79">
        <v>1</v>
      </c>
      <c r="Q36" s="79">
        <v>1</v>
      </c>
      <c r="R36" s="80">
        <v>4</v>
      </c>
      <c r="S36" s="82">
        <v>0</v>
      </c>
      <c r="T36" s="79">
        <v>3</v>
      </c>
      <c r="U36" s="79">
        <v>3</v>
      </c>
      <c r="V36" s="79">
        <v>6</v>
      </c>
      <c r="W36" s="83">
        <v>9</v>
      </c>
      <c r="X36" s="82">
        <v>28</v>
      </c>
      <c r="Y36" s="83">
        <v>9</v>
      </c>
    </row>
    <row r="37" spans="3:25" ht="16.5" thickBot="1" x14ac:dyDescent="0.3">
      <c r="C37" s="90" t="s">
        <v>97</v>
      </c>
      <c r="D37" s="90" t="s">
        <v>98</v>
      </c>
      <c r="E37" s="90" t="s">
        <v>83</v>
      </c>
      <c r="F37" s="90" t="s">
        <v>74</v>
      </c>
      <c r="G37" s="82">
        <v>156</v>
      </c>
      <c r="H37" s="79">
        <v>68</v>
      </c>
      <c r="I37" s="79">
        <v>44.3</v>
      </c>
      <c r="J37" s="79">
        <v>118</v>
      </c>
      <c r="K37" s="79">
        <v>5</v>
      </c>
      <c r="L37" s="79">
        <v>156</v>
      </c>
      <c r="M37" s="83">
        <v>10</v>
      </c>
      <c r="N37" s="81">
        <v>0</v>
      </c>
      <c r="O37" s="79">
        <v>0</v>
      </c>
      <c r="P37" s="79">
        <v>0</v>
      </c>
      <c r="Q37" s="79">
        <v>0</v>
      </c>
      <c r="R37" s="80">
        <v>9</v>
      </c>
      <c r="S37" s="82">
        <v>1</v>
      </c>
      <c r="T37" s="79">
        <v>2</v>
      </c>
      <c r="U37" s="79">
        <v>3</v>
      </c>
      <c r="V37" s="79">
        <v>6</v>
      </c>
      <c r="W37" s="83">
        <v>9</v>
      </c>
      <c r="X37" s="82">
        <v>28</v>
      </c>
      <c r="Y37" s="83">
        <v>9</v>
      </c>
    </row>
    <row r="38" spans="3:25" ht="16.5" thickBot="1" x14ac:dyDescent="0.3">
      <c r="C38" s="90" t="s">
        <v>99</v>
      </c>
      <c r="D38" s="90" t="s">
        <v>100</v>
      </c>
      <c r="E38" s="90" t="s">
        <v>101</v>
      </c>
      <c r="F38" s="90" t="s">
        <v>74</v>
      </c>
      <c r="G38" s="82">
        <v>108.9</v>
      </c>
      <c r="H38" s="79">
        <v>109.4</v>
      </c>
      <c r="I38" s="79">
        <v>100.4</v>
      </c>
      <c r="J38" s="79">
        <v>6.3</v>
      </c>
      <c r="K38" s="79">
        <v>46</v>
      </c>
      <c r="L38" s="79">
        <v>109.4</v>
      </c>
      <c r="M38" s="83">
        <v>19</v>
      </c>
      <c r="N38" s="81">
        <v>0</v>
      </c>
      <c r="O38" s="79">
        <v>0</v>
      </c>
      <c r="P38" s="79">
        <v>0</v>
      </c>
      <c r="Q38" s="79">
        <v>0</v>
      </c>
      <c r="R38" s="80">
        <v>9</v>
      </c>
      <c r="S38" s="82">
        <v>2</v>
      </c>
      <c r="T38" s="79">
        <v>3</v>
      </c>
      <c r="U38" s="79">
        <v>5</v>
      </c>
      <c r="V38" s="79">
        <v>10</v>
      </c>
      <c r="W38" s="83">
        <v>2</v>
      </c>
      <c r="X38" s="82">
        <v>30</v>
      </c>
      <c r="Y38" s="83">
        <v>11</v>
      </c>
    </row>
    <row r="39" spans="3:25" ht="16.5" thickBot="1" x14ac:dyDescent="0.3">
      <c r="C39" s="90" t="s">
        <v>102</v>
      </c>
      <c r="D39" s="90" t="s">
        <v>103</v>
      </c>
      <c r="E39" s="90" t="s">
        <v>96</v>
      </c>
      <c r="F39" s="90" t="s">
        <v>74</v>
      </c>
      <c r="G39" s="82">
        <v>87.6</v>
      </c>
      <c r="H39" s="79">
        <v>103.6</v>
      </c>
      <c r="I39" s="79">
        <v>49.4</v>
      </c>
      <c r="J39" s="79">
        <v>118.3</v>
      </c>
      <c r="K39" s="79">
        <v>0</v>
      </c>
      <c r="L39" s="79">
        <v>118.3</v>
      </c>
      <c r="M39" s="83">
        <v>18</v>
      </c>
      <c r="N39" s="81">
        <v>0</v>
      </c>
      <c r="O39" s="79">
        <v>0</v>
      </c>
      <c r="P39" s="79">
        <v>0</v>
      </c>
      <c r="Q39" s="79">
        <v>0</v>
      </c>
      <c r="R39" s="80">
        <v>9</v>
      </c>
      <c r="S39" s="82">
        <v>3</v>
      </c>
      <c r="T39" s="79">
        <v>1</v>
      </c>
      <c r="U39" s="79">
        <v>4</v>
      </c>
      <c r="V39" s="79">
        <v>8</v>
      </c>
      <c r="W39" s="83">
        <v>3</v>
      </c>
      <c r="X39" s="82">
        <v>30</v>
      </c>
      <c r="Y39" s="83">
        <v>11</v>
      </c>
    </row>
    <row r="40" spans="3:25" ht="16.5" thickBot="1" x14ac:dyDescent="0.3">
      <c r="C40" s="90" t="s">
        <v>104</v>
      </c>
      <c r="D40" s="90" t="s">
        <v>105</v>
      </c>
      <c r="E40" s="90" t="s">
        <v>106</v>
      </c>
      <c r="F40" s="90" t="s">
        <v>74</v>
      </c>
      <c r="G40" s="82">
        <v>135.9</v>
      </c>
      <c r="H40" s="79">
        <v>79</v>
      </c>
      <c r="I40" s="79">
        <v>135.9</v>
      </c>
      <c r="J40" s="79">
        <v>148.80000000000001</v>
      </c>
      <c r="K40" s="79">
        <v>145</v>
      </c>
      <c r="L40" s="79">
        <v>148.80000000000001</v>
      </c>
      <c r="M40" s="83">
        <v>12</v>
      </c>
      <c r="N40" s="81">
        <v>0</v>
      </c>
      <c r="O40" s="79">
        <v>0</v>
      </c>
      <c r="P40" s="79">
        <v>0</v>
      </c>
      <c r="Q40" s="79">
        <v>0</v>
      </c>
      <c r="R40" s="80">
        <v>9</v>
      </c>
      <c r="S40" s="82">
        <v>0</v>
      </c>
      <c r="T40" s="79">
        <v>2</v>
      </c>
      <c r="U40" s="79">
        <v>4</v>
      </c>
      <c r="V40" s="79">
        <v>6</v>
      </c>
      <c r="W40" s="83">
        <v>9</v>
      </c>
      <c r="X40" s="82">
        <v>30</v>
      </c>
      <c r="Y40" s="83">
        <v>11</v>
      </c>
    </row>
    <row r="41" spans="3:25" ht="16.5" thickBot="1" x14ac:dyDescent="0.3">
      <c r="C41" s="90" t="s">
        <v>107</v>
      </c>
      <c r="D41" s="90" t="s">
        <v>108</v>
      </c>
      <c r="E41" s="90" t="s">
        <v>86</v>
      </c>
      <c r="F41" s="90" t="s">
        <v>74</v>
      </c>
      <c r="G41" s="82">
        <v>0</v>
      </c>
      <c r="H41" s="79">
        <v>171.9</v>
      </c>
      <c r="I41" s="79">
        <v>147.80000000000001</v>
      </c>
      <c r="J41" s="79">
        <v>170.8</v>
      </c>
      <c r="K41" s="79">
        <v>158.69999999999999</v>
      </c>
      <c r="L41" s="79">
        <v>171.9</v>
      </c>
      <c r="M41" s="83">
        <v>7</v>
      </c>
      <c r="N41" s="81">
        <v>0</v>
      </c>
      <c r="O41" s="79">
        <v>0</v>
      </c>
      <c r="P41" s="79">
        <v>0</v>
      </c>
      <c r="Q41" s="79">
        <v>0</v>
      </c>
      <c r="R41" s="80">
        <v>9</v>
      </c>
      <c r="S41" s="82">
        <v>1</v>
      </c>
      <c r="T41" s="79">
        <v>1</v>
      </c>
      <c r="U41" s="79">
        <v>3</v>
      </c>
      <c r="V41" s="79">
        <v>5</v>
      </c>
      <c r="W41" s="83">
        <v>14</v>
      </c>
      <c r="X41" s="82">
        <v>30</v>
      </c>
      <c r="Y41" s="83">
        <v>11</v>
      </c>
    </row>
    <row r="42" spans="3:25" ht="16.5" thickBot="1" x14ac:dyDescent="0.3">
      <c r="C42" s="90" t="s">
        <v>109</v>
      </c>
      <c r="D42" s="90" t="s">
        <v>296</v>
      </c>
      <c r="E42" s="90" t="s">
        <v>101</v>
      </c>
      <c r="F42" s="90" t="s">
        <v>74</v>
      </c>
      <c r="G42" s="82">
        <v>0</v>
      </c>
      <c r="H42" s="79">
        <v>147.1</v>
      </c>
      <c r="I42" s="79">
        <v>146.80000000000001</v>
      </c>
      <c r="J42" s="79">
        <v>146.5</v>
      </c>
      <c r="K42" s="79">
        <v>0</v>
      </c>
      <c r="L42" s="79">
        <v>147.1</v>
      </c>
      <c r="M42" s="83">
        <v>13</v>
      </c>
      <c r="N42" s="81">
        <v>1</v>
      </c>
      <c r="O42" s="79">
        <v>0</v>
      </c>
      <c r="P42" s="79">
        <v>0</v>
      </c>
      <c r="Q42" s="79">
        <v>1</v>
      </c>
      <c r="R42" s="80">
        <v>4</v>
      </c>
      <c r="S42" s="82">
        <v>0</v>
      </c>
      <c r="T42" s="79">
        <v>2</v>
      </c>
      <c r="U42" s="79">
        <v>3</v>
      </c>
      <c r="V42" s="79">
        <v>5</v>
      </c>
      <c r="W42" s="83">
        <v>14</v>
      </c>
      <c r="X42" s="82">
        <v>31</v>
      </c>
      <c r="Y42" s="83">
        <v>15</v>
      </c>
    </row>
    <row r="43" spans="3:25" ht="16.5" thickBot="1" x14ac:dyDescent="0.3">
      <c r="C43" s="90" t="s">
        <v>112</v>
      </c>
      <c r="D43" s="90" t="s">
        <v>113</v>
      </c>
      <c r="E43" s="90" t="s">
        <v>86</v>
      </c>
      <c r="F43" s="90" t="s">
        <v>74</v>
      </c>
      <c r="G43" s="82">
        <v>152.4</v>
      </c>
      <c r="H43" s="79">
        <v>68.2</v>
      </c>
      <c r="I43" s="79">
        <v>67.3</v>
      </c>
      <c r="J43" s="79">
        <v>66.2</v>
      </c>
      <c r="K43" s="79">
        <v>158.4</v>
      </c>
      <c r="L43" s="79">
        <v>158.4</v>
      </c>
      <c r="M43" s="83">
        <v>9</v>
      </c>
      <c r="N43" s="81">
        <v>0</v>
      </c>
      <c r="O43" s="79">
        <v>0</v>
      </c>
      <c r="P43" s="79">
        <v>0</v>
      </c>
      <c r="Q43" s="79">
        <v>0</v>
      </c>
      <c r="R43" s="80">
        <v>9</v>
      </c>
      <c r="S43" s="82">
        <v>0</v>
      </c>
      <c r="T43" s="79">
        <v>1</v>
      </c>
      <c r="U43" s="79">
        <v>4</v>
      </c>
      <c r="V43" s="79">
        <v>5</v>
      </c>
      <c r="W43" s="83">
        <v>14</v>
      </c>
      <c r="X43" s="82">
        <v>32</v>
      </c>
      <c r="Y43" s="83">
        <v>16</v>
      </c>
    </row>
    <row r="44" spans="3:25" ht="16.5" thickBot="1" x14ac:dyDescent="0.3">
      <c r="C44" s="90" t="s">
        <v>114</v>
      </c>
      <c r="D44" s="90" t="s">
        <v>115</v>
      </c>
      <c r="E44" s="90" t="s">
        <v>83</v>
      </c>
      <c r="F44" s="90" t="s">
        <v>74</v>
      </c>
      <c r="G44" s="82">
        <v>40.4</v>
      </c>
      <c r="H44" s="79">
        <v>37.9</v>
      </c>
      <c r="I44" s="79">
        <v>111.5</v>
      </c>
      <c r="J44" s="79">
        <v>121.1</v>
      </c>
      <c r="K44" s="79">
        <v>149.1</v>
      </c>
      <c r="L44" s="79">
        <v>149.1</v>
      </c>
      <c r="M44" s="83">
        <v>11</v>
      </c>
      <c r="N44" s="81">
        <v>0</v>
      </c>
      <c r="O44" s="79">
        <v>0</v>
      </c>
      <c r="P44" s="79">
        <v>0</v>
      </c>
      <c r="Q44" s="79">
        <v>0</v>
      </c>
      <c r="R44" s="80">
        <v>9</v>
      </c>
      <c r="S44" s="82">
        <v>0</v>
      </c>
      <c r="T44" s="79">
        <v>1</v>
      </c>
      <c r="U44" s="79">
        <v>4</v>
      </c>
      <c r="V44" s="79">
        <v>5</v>
      </c>
      <c r="W44" s="83">
        <v>14</v>
      </c>
      <c r="X44" s="82">
        <v>34</v>
      </c>
      <c r="Y44" s="83">
        <v>17</v>
      </c>
    </row>
    <row r="45" spans="3:25" ht="16.5" thickBot="1" x14ac:dyDescent="0.3">
      <c r="C45" s="90" t="s">
        <v>116</v>
      </c>
      <c r="D45" s="90" t="s">
        <v>117</v>
      </c>
      <c r="E45" s="90" t="s">
        <v>101</v>
      </c>
      <c r="F45" s="90" t="s">
        <v>74</v>
      </c>
      <c r="G45" s="82">
        <v>0</v>
      </c>
      <c r="H45" s="79">
        <v>82</v>
      </c>
      <c r="I45" s="79">
        <v>0</v>
      </c>
      <c r="J45" s="79">
        <v>93.5</v>
      </c>
      <c r="K45" s="79">
        <v>3</v>
      </c>
      <c r="L45" s="79">
        <v>93.5</v>
      </c>
      <c r="M45" s="83">
        <v>20</v>
      </c>
      <c r="N45" s="81">
        <v>0</v>
      </c>
      <c r="O45" s="79">
        <v>0</v>
      </c>
      <c r="P45" s="79">
        <v>0</v>
      </c>
      <c r="Q45" s="79">
        <v>0</v>
      </c>
      <c r="R45" s="80">
        <v>9</v>
      </c>
      <c r="S45" s="82">
        <v>0</v>
      </c>
      <c r="T45" s="79">
        <v>3</v>
      </c>
      <c r="U45" s="79">
        <v>4</v>
      </c>
      <c r="V45" s="79">
        <v>7</v>
      </c>
      <c r="W45" s="83">
        <v>6</v>
      </c>
      <c r="X45" s="82">
        <v>35</v>
      </c>
      <c r="Y45" s="83">
        <v>18</v>
      </c>
    </row>
    <row r="46" spans="3:25" ht="16.5" thickBot="1" x14ac:dyDescent="0.3">
      <c r="C46" s="90" t="s">
        <v>118</v>
      </c>
      <c r="D46" s="90" t="s">
        <v>119</v>
      </c>
      <c r="E46" s="90" t="s">
        <v>120</v>
      </c>
      <c r="F46" s="90" t="s">
        <v>74</v>
      </c>
      <c r="G46" s="82">
        <v>138.1</v>
      </c>
      <c r="H46" s="79">
        <v>0</v>
      </c>
      <c r="I46" s="79">
        <v>132.80000000000001</v>
      </c>
      <c r="J46" s="79">
        <v>0</v>
      </c>
      <c r="K46" s="79">
        <v>121.8</v>
      </c>
      <c r="L46" s="79">
        <v>138.1</v>
      </c>
      <c r="M46" s="83">
        <v>16</v>
      </c>
      <c r="N46" s="81">
        <v>0</v>
      </c>
      <c r="O46" s="79">
        <v>0</v>
      </c>
      <c r="P46" s="79">
        <v>0</v>
      </c>
      <c r="Q46" s="79">
        <v>0</v>
      </c>
      <c r="R46" s="80">
        <v>9</v>
      </c>
      <c r="S46" s="82">
        <v>0</v>
      </c>
      <c r="T46" s="79">
        <v>2</v>
      </c>
      <c r="U46" s="79">
        <v>3</v>
      </c>
      <c r="V46" s="79">
        <v>5</v>
      </c>
      <c r="W46" s="83">
        <v>14</v>
      </c>
      <c r="X46" s="82">
        <v>39</v>
      </c>
      <c r="Y46" s="83">
        <v>19</v>
      </c>
    </row>
    <row r="47" spans="3:25" ht="16.5" thickBot="1" x14ac:dyDescent="0.3">
      <c r="C47" s="90" t="s">
        <v>121</v>
      </c>
      <c r="D47" s="90" t="s">
        <v>122</v>
      </c>
      <c r="E47" s="90" t="s">
        <v>96</v>
      </c>
      <c r="F47" s="90" t="s">
        <v>74</v>
      </c>
      <c r="G47" s="98">
        <v>0</v>
      </c>
      <c r="H47" s="99">
        <v>31.3</v>
      </c>
      <c r="I47" s="99">
        <v>67.400000000000006</v>
      </c>
      <c r="J47" s="99">
        <v>119.4</v>
      </c>
      <c r="K47" s="99">
        <v>132.80000000000001</v>
      </c>
      <c r="L47" s="99">
        <v>132.80000000000001</v>
      </c>
      <c r="M47" s="100">
        <v>17</v>
      </c>
      <c r="N47" s="101">
        <v>0</v>
      </c>
      <c r="O47" s="99">
        <v>0</v>
      </c>
      <c r="P47" s="99">
        <v>0</v>
      </c>
      <c r="Q47" s="99">
        <v>0</v>
      </c>
      <c r="R47" s="102">
        <v>9</v>
      </c>
      <c r="S47" s="98">
        <v>0</v>
      </c>
      <c r="T47" s="99">
        <v>0</v>
      </c>
      <c r="U47" s="99">
        <v>3</v>
      </c>
      <c r="V47" s="99">
        <v>3</v>
      </c>
      <c r="W47" s="100">
        <v>20</v>
      </c>
      <c r="X47" s="98">
        <v>46</v>
      </c>
      <c r="Y47" s="100">
        <v>20</v>
      </c>
    </row>
    <row r="48" spans="3:25" ht="16.5" thickBot="1" x14ac:dyDescent="0.3">
      <c r="C48" s="117" t="s">
        <v>123</v>
      </c>
      <c r="D48" s="117" t="s">
        <v>124</v>
      </c>
      <c r="E48" s="117" t="s">
        <v>125</v>
      </c>
      <c r="F48" s="117" t="s">
        <v>126</v>
      </c>
      <c r="G48" s="128">
        <v>195.3</v>
      </c>
      <c r="H48" s="129">
        <v>0</v>
      </c>
      <c r="I48" s="129">
        <v>214.1</v>
      </c>
      <c r="J48" s="129">
        <v>228.6</v>
      </c>
      <c r="K48" s="129">
        <v>240</v>
      </c>
      <c r="L48" s="129">
        <v>240</v>
      </c>
      <c r="M48" s="130">
        <v>1</v>
      </c>
      <c r="N48" s="131">
        <v>0</v>
      </c>
      <c r="O48" s="129">
        <v>0</v>
      </c>
      <c r="P48" s="129">
        <v>0</v>
      </c>
      <c r="Q48" s="129">
        <v>0</v>
      </c>
      <c r="R48" s="132">
        <v>5</v>
      </c>
      <c r="S48" s="128">
        <v>0</v>
      </c>
      <c r="T48" s="129">
        <v>4</v>
      </c>
      <c r="U48" s="129">
        <v>4</v>
      </c>
      <c r="V48" s="129">
        <v>8</v>
      </c>
      <c r="W48" s="130">
        <v>3</v>
      </c>
      <c r="X48" s="128">
        <v>9</v>
      </c>
      <c r="Y48" s="130">
        <v>1</v>
      </c>
    </row>
    <row r="49" spans="3:25" ht="16.5" thickBot="1" x14ac:dyDescent="0.3">
      <c r="C49" s="117" t="s">
        <v>127</v>
      </c>
      <c r="D49" s="117" t="s">
        <v>128</v>
      </c>
      <c r="E49" s="117" t="s">
        <v>77</v>
      </c>
      <c r="F49" s="117" t="s">
        <v>126</v>
      </c>
      <c r="G49" s="123">
        <v>131.19999999999999</v>
      </c>
      <c r="H49" s="124">
        <v>137.6</v>
      </c>
      <c r="I49" s="124">
        <v>132.5</v>
      </c>
      <c r="J49" s="124">
        <v>138.30000000000001</v>
      </c>
      <c r="K49" s="124">
        <v>131.5</v>
      </c>
      <c r="L49" s="124">
        <v>138.30000000000001</v>
      </c>
      <c r="M49" s="125">
        <v>8</v>
      </c>
      <c r="N49" s="126">
        <v>3</v>
      </c>
      <c r="O49" s="124">
        <v>0</v>
      </c>
      <c r="P49" s="124">
        <v>0</v>
      </c>
      <c r="Q49" s="124">
        <v>3</v>
      </c>
      <c r="R49" s="127">
        <v>1</v>
      </c>
      <c r="S49" s="123">
        <v>3</v>
      </c>
      <c r="T49" s="124">
        <v>2</v>
      </c>
      <c r="U49" s="124">
        <v>5</v>
      </c>
      <c r="V49" s="124">
        <v>10</v>
      </c>
      <c r="W49" s="125">
        <v>1</v>
      </c>
      <c r="X49" s="123">
        <v>10</v>
      </c>
      <c r="Y49" s="125">
        <v>2</v>
      </c>
    </row>
    <row r="50" spans="3:25" ht="16.5" thickBot="1" x14ac:dyDescent="0.3">
      <c r="C50" s="117" t="s">
        <v>129</v>
      </c>
      <c r="D50" s="117" t="s">
        <v>130</v>
      </c>
      <c r="E50" s="117" t="s">
        <v>86</v>
      </c>
      <c r="F50" s="117" t="s">
        <v>126</v>
      </c>
      <c r="G50" s="123">
        <v>140.30000000000001</v>
      </c>
      <c r="H50" s="124">
        <v>153.19999999999999</v>
      </c>
      <c r="I50" s="124">
        <v>163.5</v>
      </c>
      <c r="J50" s="124">
        <v>161</v>
      </c>
      <c r="K50" s="124">
        <v>133.69999999999999</v>
      </c>
      <c r="L50" s="124">
        <v>163.5</v>
      </c>
      <c r="M50" s="125">
        <v>4</v>
      </c>
      <c r="N50" s="126">
        <v>0</v>
      </c>
      <c r="O50" s="124">
        <v>0</v>
      </c>
      <c r="P50" s="124">
        <v>0</v>
      </c>
      <c r="Q50" s="124">
        <v>0</v>
      </c>
      <c r="R50" s="127">
        <v>5</v>
      </c>
      <c r="S50" s="123">
        <v>3</v>
      </c>
      <c r="T50" s="124">
        <v>1</v>
      </c>
      <c r="U50" s="124">
        <v>4</v>
      </c>
      <c r="V50" s="124">
        <v>8</v>
      </c>
      <c r="W50" s="125">
        <v>3</v>
      </c>
      <c r="X50" s="123">
        <v>12</v>
      </c>
      <c r="Y50" s="125">
        <v>3</v>
      </c>
    </row>
    <row r="51" spans="3:25" ht="16.5" thickBot="1" x14ac:dyDescent="0.3">
      <c r="C51" s="96" t="s">
        <v>131</v>
      </c>
      <c r="D51" s="96" t="s">
        <v>132</v>
      </c>
      <c r="E51" s="96" t="s">
        <v>106</v>
      </c>
      <c r="F51" s="96" t="s">
        <v>126</v>
      </c>
      <c r="G51" s="84">
        <v>80</v>
      </c>
      <c r="H51" s="40">
        <v>32.9</v>
      </c>
      <c r="I51" s="40">
        <v>90.1</v>
      </c>
      <c r="J51" s="40">
        <v>148.6</v>
      </c>
      <c r="K51" s="40">
        <v>119.9</v>
      </c>
      <c r="L51" s="40">
        <v>148.6</v>
      </c>
      <c r="M51" s="85">
        <v>6</v>
      </c>
      <c r="N51" s="43">
        <v>0</v>
      </c>
      <c r="O51" s="40">
        <v>0</v>
      </c>
      <c r="P51" s="40">
        <v>0</v>
      </c>
      <c r="Q51" s="40">
        <v>0</v>
      </c>
      <c r="R51" s="41">
        <v>5</v>
      </c>
      <c r="S51" s="84">
        <v>1</v>
      </c>
      <c r="T51" s="40">
        <v>2</v>
      </c>
      <c r="U51" s="40">
        <v>5</v>
      </c>
      <c r="V51" s="40">
        <v>8</v>
      </c>
      <c r="W51" s="85">
        <v>3</v>
      </c>
      <c r="X51" s="84">
        <v>14</v>
      </c>
      <c r="Y51" s="85">
        <v>4</v>
      </c>
    </row>
    <row r="52" spans="3:25" ht="16.5" thickBot="1" x14ac:dyDescent="0.3">
      <c r="C52" s="96" t="s">
        <v>133</v>
      </c>
      <c r="D52" s="96" t="s">
        <v>134</v>
      </c>
      <c r="E52" s="96" t="s">
        <v>106</v>
      </c>
      <c r="F52" s="96" t="s">
        <v>126</v>
      </c>
      <c r="G52" s="84">
        <v>10</v>
      </c>
      <c r="H52" s="40">
        <v>34.9</v>
      </c>
      <c r="I52" s="40">
        <v>133.30000000000001</v>
      </c>
      <c r="J52" s="40">
        <v>0</v>
      </c>
      <c r="K52" s="40">
        <v>93.4</v>
      </c>
      <c r="L52" s="40">
        <v>133.30000000000001</v>
      </c>
      <c r="M52" s="85">
        <v>10</v>
      </c>
      <c r="N52" s="43">
        <v>0</v>
      </c>
      <c r="O52" s="40">
        <v>0</v>
      </c>
      <c r="P52" s="40">
        <v>0</v>
      </c>
      <c r="Q52" s="40">
        <v>0</v>
      </c>
      <c r="R52" s="41">
        <v>5</v>
      </c>
      <c r="S52" s="84">
        <v>0</v>
      </c>
      <c r="T52" s="40">
        <v>4</v>
      </c>
      <c r="U52" s="40">
        <v>5</v>
      </c>
      <c r="V52" s="40">
        <v>9</v>
      </c>
      <c r="W52" s="85">
        <v>2</v>
      </c>
      <c r="X52" s="84">
        <v>17</v>
      </c>
      <c r="Y52" s="85">
        <v>5</v>
      </c>
    </row>
    <row r="53" spans="3:25" ht="16.5" thickBot="1" x14ac:dyDescent="0.3">
      <c r="C53" s="96" t="s">
        <v>135</v>
      </c>
      <c r="D53" s="96" t="s">
        <v>136</v>
      </c>
      <c r="E53" s="96" t="s">
        <v>106</v>
      </c>
      <c r="F53" s="96" t="s">
        <v>126</v>
      </c>
      <c r="G53" s="84">
        <v>10</v>
      </c>
      <c r="H53" s="40">
        <v>61</v>
      </c>
      <c r="I53" s="40">
        <v>107.7</v>
      </c>
      <c r="J53" s="40">
        <v>135.5</v>
      </c>
      <c r="K53" s="40">
        <v>0</v>
      </c>
      <c r="L53" s="40">
        <v>135.5</v>
      </c>
      <c r="M53" s="85">
        <v>9</v>
      </c>
      <c r="N53" s="43">
        <v>0</v>
      </c>
      <c r="O53" s="40">
        <v>0</v>
      </c>
      <c r="P53" s="40">
        <v>0</v>
      </c>
      <c r="Q53" s="40">
        <v>0</v>
      </c>
      <c r="R53" s="41">
        <v>5</v>
      </c>
      <c r="S53" s="84">
        <v>0</v>
      </c>
      <c r="T53" s="40">
        <v>3</v>
      </c>
      <c r="U53" s="40">
        <v>5</v>
      </c>
      <c r="V53" s="40">
        <v>8</v>
      </c>
      <c r="W53" s="85">
        <v>3</v>
      </c>
      <c r="X53" s="84">
        <v>17</v>
      </c>
      <c r="Y53" s="85">
        <v>5</v>
      </c>
    </row>
    <row r="54" spans="3:25" ht="16.5" thickBot="1" x14ac:dyDescent="0.3">
      <c r="C54" s="96" t="s">
        <v>137</v>
      </c>
      <c r="D54" s="96" t="s">
        <v>138</v>
      </c>
      <c r="E54" s="96" t="s">
        <v>77</v>
      </c>
      <c r="F54" s="96" t="s">
        <v>126</v>
      </c>
      <c r="G54" s="84">
        <v>177.2</v>
      </c>
      <c r="H54" s="40">
        <v>180.2</v>
      </c>
      <c r="I54" s="40">
        <v>154.9</v>
      </c>
      <c r="J54" s="40">
        <v>137.9</v>
      </c>
      <c r="K54" s="40">
        <v>181.1</v>
      </c>
      <c r="L54" s="40">
        <v>181.1</v>
      </c>
      <c r="M54" s="85">
        <v>3</v>
      </c>
      <c r="N54" s="43">
        <v>0</v>
      </c>
      <c r="O54" s="40">
        <v>0</v>
      </c>
      <c r="P54" s="40">
        <v>0</v>
      </c>
      <c r="Q54" s="40">
        <v>0</v>
      </c>
      <c r="R54" s="41">
        <v>5</v>
      </c>
      <c r="S54" s="84">
        <v>3</v>
      </c>
      <c r="T54" s="40">
        <v>0</v>
      </c>
      <c r="U54" s="40">
        <v>4</v>
      </c>
      <c r="V54" s="40">
        <v>7</v>
      </c>
      <c r="W54" s="85">
        <v>9</v>
      </c>
      <c r="X54" s="84">
        <v>17</v>
      </c>
      <c r="Y54" s="85">
        <v>5</v>
      </c>
    </row>
    <row r="55" spans="3:25" ht="16.5" thickBot="1" x14ac:dyDescent="0.3">
      <c r="C55" s="96" t="s">
        <v>139</v>
      </c>
      <c r="D55" s="96" t="s">
        <v>140</v>
      </c>
      <c r="E55" s="96" t="s">
        <v>86</v>
      </c>
      <c r="F55" s="96" t="s">
        <v>126</v>
      </c>
      <c r="G55" s="84">
        <v>182.9</v>
      </c>
      <c r="H55" s="40">
        <v>78.3</v>
      </c>
      <c r="I55" s="40">
        <v>0</v>
      </c>
      <c r="J55" s="40">
        <v>0</v>
      </c>
      <c r="K55" s="40">
        <v>176.6</v>
      </c>
      <c r="L55" s="40">
        <v>182.9</v>
      </c>
      <c r="M55" s="85">
        <v>2</v>
      </c>
      <c r="N55" s="43">
        <v>0</v>
      </c>
      <c r="O55" s="40">
        <v>1</v>
      </c>
      <c r="P55" s="40">
        <v>0</v>
      </c>
      <c r="Q55" s="40">
        <v>1</v>
      </c>
      <c r="R55" s="41">
        <v>3</v>
      </c>
      <c r="S55" s="84">
        <v>0</v>
      </c>
      <c r="T55" s="40">
        <v>2</v>
      </c>
      <c r="U55" s="40">
        <v>4</v>
      </c>
      <c r="V55" s="40">
        <v>6</v>
      </c>
      <c r="W55" s="85">
        <v>12</v>
      </c>
      <c r="X55" s="84">
        <v>17</v>
      </c>
      <c r="Y55" s="85">
        <v>5</v>
      </c>
    </row>
    <row r="56" spans="3:25" ht="16.5" thickBot="1" x14ac:dyDescent="0.3">
      <c r="C56" s="96" t="s">
        <v>141</v>
      </c>
      <c r="D56" s="96" t="s">
        <v>142</v>
      </c>
      <c r="E56" s="96" t="s">
        <v>86</v>
      </c>
      <c r="F56" s="96" t="s">
        <v>126</v>
      </c>
      <c r="G56" s="84">
        <v>100.2</v>
      </c>
      <c r="H56" s="40">
        <v>78</v>
      </c>
      <c r="I56" s="40">
        <v>107</v>
      </c>
      <c r="J56" s="40">
        <v>0</v>
      </c>
      <c r="K56" s="40">
        <v>94.8</v>
      </c>
      <c r="L56" s="40">
        <v>107</v>
      </c>
      <c r="M56" s="85">
        <v>13</v>
      </c>
      <c r="N56" s="43">
        <v>0</v>
      </c>
      <c r="O56" s="40">
        <v>0</v>
      </c>
      <c r="P56" s="40">
        <v>3</v>
      </c>
      <c r="Q56" s="40">
        <v>3</v>
      </c>
      <c r="R56" s="41">
        <v>2</v>
      </c>
      <c r="S56" s="84">
        <v>2</v>
      </c>
      <c r="T56" s="40">
        <v>2</v>
      </c>
      <c r="U56" s="40">
        <v>4</v>
      </c>
      <c r="V56" s="40">
        <v>8</v>
      </c>
      <c r="W56" s="85">
        <v>3</v>
      </c>
      <c r="X56" s="84">
        <v>18</v>
      </c>
      <c r="Y56" s="85">
        <v>9</v>
      </c>
    </row>
    <row r="57" spans="3:25" ht="16.5" thickBot="1" x14ac:dyDescent="0.3">
      <c r="C57" s="96" t="s">
        <v>143</v>
      </c>
      <c r="D57" s="96" t="s">
        <v>144</v>
      </c>
      <c r="E57" s="96" t="s">
        <v>86</v>
      </c>
      <c r="F57" s="96" t="s">
        <v>126</v>
      </c>
      <c r="G57" s="84">
        <v>16.8</v>
      </c>
      <c r="H57" s="40">
        <v>6.1</v>
      </c>
      <c r="I57" s="40">
        <v>159.9</v>
      </c>
      <c r="J57" s="40">
        <v>120.2</v>
      </c>
      <c r="K57" s="40">
        <v>33.9</v>
      </c>
      <c r="L57" s="40">
        <v>159.9</v>
      </c>
      <c r="M57" s="85">
        <v>5</v>
      </c>
      <c r="N57" s="43">
        <v>0</v>
      </c>
      <c r="O57" s="40">
        <v>0</v>
      </c>
      <c r="P57" s="40">
        <v>0</v>
      </c>
      <c r="Q57" s="40">
        <v>0</v>
      </c>
      <c r="R57" s="41">
        <v>5</v>
      </c>
      <c r="S57" s="84">
        <v>0</v>
      </c>
      <c r="T57" s="40">
        <v>2</v>
      </c>
      <c r="U57" s="40">
        <v>5</v>
      </c>
      <c r="V57" s="40">
        <v>7</v>
      </c>
      <c r="W57" s="85">
        <v>9</v>
      </c>
      <c r="X57" s="84">
        <v>19</v>
      </c>
      <c r="Y57" s="85">
        <v>10</v>
      </c>
    </row>
    <row r="58" spans="3:25" ht="16.5" thickBot="1" x14ac:dyDescent="0.3">
      <c r="C58" s="96" t="s">
        <v>145</v>
      </c>
      <c r="D58" s="96" t="s">
        <v>146</v>
      </c>
      <c r="E58" s="96" t="s">
        <v>106</v>
      </c>
      <c r="F58" s="96" t="s">
        <v>126</v>
      </c>
      <c r="G58" s="84">
        <v>0</v>
      </c>
      <c r="H58" s="40">
        <v>23.1</v>
      </c>
      <c r="I58" s="40">
        <v>36</v>
      </c>
      <c r="J58" s="40">
        <v>0</v>
      </c>
      <c r="K58" s="40">
        <v>56.2</v>
      </c>
      <c r="L58" s="40">
        <v>56.2</v>
      </c>
      <c r="M58" s="85">
        <v>20</v>
      </c>
      <c r="N58" s="43">
        <v>0</v>
      </c>
      <c r="O58" s="40">
        <v>0</v>
      </c>
      <c r="P58" s="40">
        <v>1</v>
      </c>
      <c r="Q58" s="40">
        <v>1</v>
      </c>
      <c r="R58" s="41">
        <v>3</v>
      </c>
      <c r="S58" s="84">
        <v>2</v>
      </c>
      <c r="T58" s="40">
        <v>3</v>
      </c>
      <c r="U58" s="40">
        <v>3</v>
      </c>
      <c r="V58" s="40">
        <v>8</v>
      </c>
      <c r="W58" s="85">
        <v>3</v>
      </c>
      <c r="X58" s="84">
        <v>26</v>
      </c>
      <c r="Y58" s="85">
        <v>11</v>
      </c>
    </row>
    <row r="59" spans="3:25" ht="16.5" thickBot="1" x14ac:dyDescent="0.3">
      <c r="C59" s="96" t="s">
        <v>147</v>
      </c>
      <c r="D59" s="96" t="s">
        <v>148</v>
      </c>
      <c r="E59" s="96" t="s">
        <v>101</v>
      </c>
      <c r="F59" s="96" t="s">
        <v>126</v>
      </c>
      <c r="G59" s="84">
        <v>37.700000000000003</v>
      </c>
      <c r="H59" s="40">
        <v>7.1</v>
      </c>
      <c r="I59" s="40">
        <v>96.8</v>
      </c>
      <c r="J59" s="40">
        <v>84.6</v>
      </c>
      <c r="K59" s="40">
        <v>109</v>
      </c>
      <c r="L59" s="40">
        <v>109</v>
      </c>
      <c r="M59" s="85">
        <v>12</v>
      </c>
      <c r="N59" s="43">
        <v>0</v>
      </c>
      <c r="O59" s="40">
        <v>0</v>
      </c>
      <c r="P59" s="40">
        <v>0</v>
      </c>
      <c r="Q59" s="40">
        <v>0</v>
      </c>
      <c r="R59" s="41">
        <v>5</v>
      </c>
      <c r="S59" s="84">
        <v>0</v>
      </c>
      <c r="T59" s="40">
        <v>3</v>
      </c>
      <c r="U59" s="40">
        <v>3</v>
      </c>
      <c r="V59" s="40">
        <v>6</v>
      </c>
      <c r="W59" s="85">
        <v>12</v>
      </c>
      <c r="X59" s="84">
        <v>29</v>
      </c>
      <c r="Y59" s="85">
        <v>12</v>
      </c>
    </row>
    <row r="60" spans="3:25" ht="16.5" thickBot="1" x14ac:dyDescent="0.3">
      <c r="C60" s="96" t="s">
        <v>149</v>
      </c>
      <c r="D60" s="96" t="s">
        <v>150</v>
      </c>
      <c r="E60" s="96" t="s">
        <v>106</v>
      </c>
      <c r="F60" s="96" t="s">
        <v>126</v>
      </c>
      <c r="G60" s="84">
        <v>139.30000000000001</v>
      </c>
      <c r="H60" s="40">
        <v>0</v>
      </c>
      <c r="I60" s="40">
        <v>92.8</v>
      </c>
      <c r="J60" s="40">
        <v>0</v>
      </c>
      <c r="K60" s="40">
        <v>109.4</v>
      </c>
      <c r="L60" s="40">
        <v>139.30000000000001</v>
      </c>
      <c r="M60" s="85">
        <v>7</v>
      </c>
      <c r="N60" s="43">
        <v>0</v>
      </c>
      <c r="O60" s="40">
        <v>0</v>
      </c>
      <c r="P60" s="40">
        <v>0</v>
      </c>
      <c r="Q60" s="40">
        <v>0</v>
      </c>
      <c r="R60" s="41">
        <v>5</v>
      </c>
      <c r="S60" s="84">
        <v>1</v>
      </c>
      <c r="T60" s="40">
        <v>1</v>
      </c>
      <c r="U60" s="40">
        <v>3</v>
      </c>
      <c r="V60" s="40">
        <v>5</v>
      </c>
      <c r="W60" s="85">
        <v>17</v>
      </c>
      <c r="X60" s="84">
        <v>29</v>
      </c>
      <c r="Y60" s="85">
        <v>12</v>
      </c>
    </row>
    <row r="61" spans="3:25" ht="16.5" thickBot="1" x14ac:dyDescent="0.3">
      <c r="C61" s="96" t="s">
        <v>151</v>
      </c>
      <c r="D61" s="96" t="s">
        <v>152</v>
      </c>
      <c r="E61" s="96" t="s">
        <v>153</v>
      </c>
      <c r="F61" s="96" t="s">
        <v>126</v>
      </c>
      <c r="G61" s="84">
        <v>35</v>
      </c>
      <c r="H61" s="40">
        <v>52</v>
      </c>
      <c r="I61" s="40">
        <v>97</v>
      </c>
      <c r="J61" s="40">
        <v>0</v>
      </c>
      <c r="K61" s="40">
        <v>91.5</v>
      </c>
      <c r="L61" s="40">
        <v>97</v>
      </c>
      <c r="M61" s="85">
        <v>14</v>
      </c>
      <c r="N61" s="43">
        <v>0</v>
      </c>
      <c r="O61" s="40">
        <v>0</v>
      </c>
      <c r="P61" s="40">
        <v>0</v>
      </c>
      <c r="Q61" s="40">
        <v>0</v>
      </c>
      <c r="R61" s="41">
        <v>5</v>
      </c>
      <c r="S61" s="84">
        <v>0</v>
      </c>
      <c r="T61" s="40">
        <v>3</v>
      </c>
      <c r="U61" s="40">
        <v>3</v>
      </c>
      <c r="V61" s="40">
        <v>6</v>
      </c>
      <c r="W61" s="85">
        <v>12</v>
      </c>
      <c r="X61" s="84">
        <v>31</v>
      </c>
      <c r="Y61" s="85">
        <v>14</v>
      </c>
    </row>
    <row r="62" spans="3:25" ht="16.5" thickBot="1" x14ac:dyDescent="0.3">
      <c r="C62" s="96" t="s">
        <v>154</v>
      </c>
      <c r="D62" s="96" t="s">
        <v>155</v>
      </c>
      <c r="E62" s="96" t="s">
        <v>106</v>
      </c>
      <c r="F62" s="96" t="s">
        <v>126</v>
      </c>
      <c r="G62" s="84">
        <v>80</v>
      </c>
      <c r="H62" s="40">
        <v>0</v>
      </c>
      <c r="I62" s="40">
        <v>92.1</v>
      </c>
      <c r="J62" s="40">
        <v>0</v>
      </c>
      <c r="K62" s="40">
        <v>0</v>
      </c>
      <c r="L62" s="40">
        <v>92.1</v>
      </c>
      <c r="M62" s="85">
        <v>15</v>
      </c>
      <c r="N62" s="43">
        <v>0</v>
      </c>
      <c r="O62" s="40">
        <v>0</v>
      </c>
      <c r="P62" s="40">
        <v>0</v>
      </c>
      <c r="Q62" s="40">
        <v>0</v>
      </c>
      <c r="R62" s="41">
        <v>5</v>
      </c>
      <c r="S62" s="84">
        <v>0</v>
      </c>
      <c r="T62" s="40">
        <v>2</v>
      </c>
      <c r="U62" s="40">
        <v>4</v>
      </c>
      <c r="V62" s="40">
        <v>6</v>
      </c>
      <c r="W62" s="85">
        <v>12</v>
      </c>
      <c r="X62" s="84">
        <v>32</v>
      </c>
      <c r="Y62" s="85">
        <v>15</v>
      </c>
    </row>
    <row r="63" spans="3:25" ht="16.5" thickBot="1" x14ac:dyDescent="0.3">
      <c r="C63" s="96" t="s">
        <v>156</v>
      </c>
      <c r="D63" s="96" t="s">
        <v>157</v>
      </c>
      <c r="E63" s="96" t="s">
        <v>153</v>
      </c>
      <c r="F63" s="96" t="s">
        <v>126</v>
      </c>
      <c r="G63" s="84">
        <v>35</v>
      </c>
      <c r="H63" s="40">
        <v>32</v>
      </c>
      <c r="I63" s="40">
        <v>15</v>
      </c>
      <c r="J63" s="40">
        <v>50</v>
      </c>
      <c r="K63" s="40">
        <v>57</v>
      </c>
      <c r="L63" s="40">
        <v>57</v>
      </c>
      <c r="M63" s="85">
        <v>19</v>
      </c>
      <c r="N63" s="43">
        <v>0</v>
      </c>
      <c r="O63" s="40">
        <v>0</v>
      </c>
      <c r="P63" s="40">
        <v>0</v>
      </c>
      <c r="Q63" s="40">
        <v>0</v>
      </c>
      <c r="R63" s="41">
        <v>5</v>
      </c>
      <c r="S63" s="84">
        <v>0</v>
      </c>
      <c r="T63" s="40">
        <v>2</v>
      </c>
      <c r="U63" s="40">
        <v>5</v>
      </c>
      <c r="V63" s="40">
        <v>7</v>
      </c>
      <c r="W63" s="85">
        <v>9</v>
      </c>
      <c r="X63" s="84">
        <v>33</v>
      </c>
      <c r="Y63" s="85">
        <v>16</v>
      </c>
    </row>
    <row r="64" spans="3:25" ht="16.5" thickBot="1" x14ac:dyDescent="0.3">
      <c r="C64" s="96" t="s">
        <v>158</v>
      </c>
      <c r="D64" s="96" t="s">
        <v>159</v>
      </c>
      <c r="E64" s="96" t="s">
        <v>153</v>
      </c>
      <c r="F64" s="96" t="s">
        <v>126</v>
      </c>
      <c r="G64" s="84">
        <v>91.5</v>
      </c>
      <c r="H64" s="40">
        <v>0</v>
      </c>
      <c r="I64" s="40">
        <v>0</v>
      </c>
      <c r="J64" s="40">
        <v>42</v>
      </c>
      <c r="K64" s="40">
        <v>77</v>
      </c>
      <c r="L64" s="40">
        <v>91.5</v>
      </c>
      <c r="M64" s="85">
        <v>16</v>
      </c>
      <c r="N64" s="43">
        <v>0</v>
      </c>
      <c r="O64" s="40">
        <v>0</v>
      </c>
      <c r="P64" s="40">
        <v>0</v>
      </c>
      <c r="Q64" s="40">
        <v>0</v>
      </c>
      <c r="R64" s="41">
        <v>5</v>
      </c>
      <c r="S64" s="84">
        <v>0</v>
      </c>
      <c r="T64" s="40">
        <v>2</v>
      </c>
      <c r="U64" s="40">
        <v>4</v>
      </c>
      <c r="V64" s="40">
        <v>6</v>
      </c>
      <c r="W64" s="85">
        <v>12</v>
      </c>
      <c r="X64" s="84">
        <v>33</v>
      </c>
      <c r="Y64" s="85">
        <v>16</v>
      </c>
    </row>
    <row r="65" spans="3:25" ht="16.5" thickBot="1" x14ac:dyDescent="0.3">
      <c r="C65" s="96" t="s">
        <v>160</v>
      </c>
      <c r="D65" s="96" t="s">
        <v>161</v>
      </c>
      <c r="E65" s="96" t="s">
        <v>106</v>
      </c>
      <c r="F65" s="96" t="s">
        <v>126</v>
      </c>
      <c r="G65" s="84">
        <v>117.7</v>
      </c>
      <c r="H65" s="40">
        <v>49.4</v>
      </c>
      <c r="I65" s="40">
        <v>107.1</v>
      </c>
      <c r="J65" s="40">
        <v>130.1</v>
      </c>
      <c r="K65" s="40">
        <v>8.6</v>
      </c>
      <c r="L65" s="40">
        <v>130.1</v>
      </c>
      <c r="M65" s="85">
        <v>11</v>
      </c>
      <c r="N65" s="43">
        <v>0</v>
      </c>
      <c r="O65" s="40">
        <v>0</v>
      </c>
      <c r="P65" s="40">
        <v>0</v>
      </c>
      <c r="Q65" s="40">
        <v>0</v>
      </c>
      <c r="R65" s="41">
        <v>5</v>
      </c>
      <c r="S65" s="84">
        <v>0</v>
      </c>
      <c r="T65" s="40">
        <v>1</v>
      </c>
      <c r="U65" s="40">
        <v>4</v>
      </c>
      <c r="V65" s="40">
        <v>5</v>
      </c>
      <c r="W65" s="85">
        <v>17</v>
      </c>
      <c r="X65" s="84">
        <v>33</v>
      </c>
      <c r="Y65" s="85">
        <v>16</v>
      </c>
    </row>
    <row r="66" spans="3:25" ht="16.5" thickBot="1" x14ac:dyDescent="0.3">
      <c r="C66" s="96" t="s">
        <v>162</v>
      </c>
      <c r="D66" s="96" t="s">
        <v>163</v>
      </c>
      <c r="E66" s="96" t="s">
        <v>153</v>
      </c>
      <c r="F66" s="96" t="s">
        <v>126</v>
      </c>
      <c r="G66" s="84">
        <v>52</v>
      </c>
      <c r="H66" s="40">
        <v>54</v>
      </c>
      <c r="I66" s="40">
        <v>10</v>
      </c>
      <c r="J66" s="40">
        <v>63</v>
      </c>
      <c r="K66" s="40">
        <v>62</v>
      </c>
      <c r="L66" s="40">
        <v>63</v>
      </c>
      <c r="M66" s="85">
        <v>17</v>
      </c>
      <c r="N66" s="43">
        <v>0</v>
      </c>
      <c r="O66" s="40">
        <v>0</v>
      </c>
      <c r="P66" s="40">
        <v>0</v>
      </c>
      <c r="Q66" s="40">
        <v>0</v>
      </c>
      <c r="R66" s="41">
        <v>5</v>
      </c>
      <c r="S66" s="84">
        <v>0</v>
      </c>
      <c r="T66" s="40">
        <v>3</v>
      </c>
      <c r="U66" s="40">
        <v>2</v>
      </c>
      <c r="V66" s="40">
        <v>5</v>
      </c>
      <c r="W66" s="85">
        <v>17</v>
      </c>
      <c r="X66" s="84">
        <v>39</v>
      </c>
      <c r="Y66" s="85">
        <v>19</v>
      </c>
    </row>
    <row r="67" spans="3:25" ht="16.5" thickBot="1" x14ac:dyDescent="0.3">
      <c r="C67" s="96" t="s">
        <v>164</v>
      </c>
      <c r="D67" s="96" t="s">
        <v>165</v>
      </c>
      <c r="E67" s="96" t="s">
        <v>153</v>
      </c>
      <c r="F67" s="96" t="s">
        <v>126</v>
      </c>
      <c r="G67" s="84">
        <v>45</v>
      </c>
      <c r="H67" s="40">
        <v>44</v>
      </c>
      <c r="I67" s="40">
        <v>46</v>
      </c>
      <c r="J67" s="40">
        <v>35</v>
      </c>
      <c r="K67" s="40">
        <v>46</v>
      </c>
      <c r="L67" s="40">
        <v>46</v>
      </c>
      <c r="M67" s="85">
        <v>21</v>
      </c>
      <c r="N67" s="43">
        <v>0</v>
      </c>
      <c r="O67" s="40">
        <v>0</v>
      </c>
      <c r="P67" s="40">
        <v>0</v>
      </c>
      <c r="Q67" s="40">
        <v>0</v>
      </c>
      <c r="R67" s="41">
        <v>5</v>
      </c>
      <c r="S67" s="84">
        <v>0</v>
      </c>
      <c r="T67" s="40">
        <v>2</v>
      </c>
      <c r="U67" s="40">
        <v>3</v>
      </c>
      <c r="V67" s="40">
        <v>5</v>
      </c>
      <c r="W67" s="85">
        <v>17</v>
      </c>
      <c r="X67" s="84">
        <v>43</v>
      </c>
      <c r="Y67" s="85">
        <v>20</v>
      </c>
    </row>
    <row r="68" spans="3:25" ht="16.5" thickBot="1" x14ac:dyDescent="0.3">
      <c r="C68" s="96" t="s">
        <v>166</v>
      </c>
      <c r="D68" s="96" t="s">
        <v>167</v>
      </c>
      <c r="E68" s="96" t="s">
        <v>106</v>
      </c>
      <c r="F68" s="96" t="s">
        <v>126</v>
      </c>
      <c r="G68" s="86">
        <v>0</v>
      </c>
      <c r="H68" s="88">
        <v>10</v>
      </c>
      <c r="I68" s="88">
        <v>57.4</v>
      </c>
      <c r="J68" s="88">
        <v>39.700000000000003</v>
      </c>
      <c r="K68" s="88">
        <v>39.700000000000003</v>
      </c>
      <c r="L68" s="88">
        <v>57.4</v>
      </c>
      <c r="M68" s="87">
        <v>18</v>
      </c>
      <c r="N68" s="103">
        <v>0</v>
      </c>
      <c r="O68" s="88">
        <v>0</v>
      </c>
      <c r="P68" s="88">
        <v>0</v>
      </c>
      <c r="Q68" s="88">
        <v>0</v>
      </c>
      <c r="R68" s="104">
        <v>5</v>
      </c>
      <c r="S68" s="86">
        <v>0</v>
      </c>
      <c r="T68" s="88">
        <v>0</v>
      </c>
      <c r="U68" s="88">
        <v>3</v>
      </c>
      <c r="V68" s="88">
        <v>3</v>
      </c>
      <c r="W68" s="87">
        <v>21</v>
      </c>
      <c r="X68" s="86">
        <v>44</v>
      </c>
      <c r="Y68" s="87">
        <v>21</v>
      </c>
    </row>
    <row r="69" spans="3:25" ht="16.5" thickBot="1" x14ac:dyDescent="0.3">
      <c r="C69" s="117" t="s">
        <v>168</v>
      </c>
      <c r="D69" s="117" t="s">
        <v>169</v>
      </c>
      <c r="E69" s="117" t="s">
        <v>261</v>
      </c>
      <c r="F69" s="117" t="s">
        <v>171</v>
      </c>
      <c r="G69" s="118">
        <v>188.6</v>
      </c>
      <c r="H69" s="119">
        <v>191.5</v>
      </c>
      <c r="I69" s="119">
        <v>180.2</v>
      </c>
      <c r="J69" s="119">
        <v>0</v>
      </c>
      <c r="K69" s="119">
        <v>0</v>
      </c>
      <c r="L69" s="119">
        <v>191.5</v>
      </c>
      <c r="M69" s="120">
        <v>1</v>
      </c>
      <c r="N69" s="121">
        <v>0</v>
      </c>
      <c r="O69" s="119">
        <v>0</v>
      </c>
      <c r="P69" s="119">
        <v>2</v>
      </c>
      <c r="Q69" s="119">
        <v>2</v>
      </c>
      <c r="R69" s="122">
        <v>2</v>
      </c>
      <c r="S69" s="118">
        <v>1</v>
      </c>
      <c r="T69" s="119">
        <v>3</v>
      </c>
      <c r="U69" s="119">
        <v>5</v>
      </c>
      <c r="V69" s="119">
        <v>9</v>
      </c>
      <c r="W69" s="120">
        <v>3</v>
      </c>
      <c r="X69" s="118">
        <v>6</v>
      </c>
      <c r="Y69" s="120">
        <v>1</v>
      </c>
    </row>
    <row r="70" spans="3:25" ht="16.5" thickBot="1" x14ac:dyDescent="0.3">
      <c r="C70" s="117" t="s">
        <v>172</v>
      </c>
      <c r="D70" s="117" t="s">
        <v>173</v>
      </c>
      <c r="E70" s="117" t="s">
        <v>174</v>
      </c>
      <c r="F70" s="117" t="s">
        <v>171</v>
      </c>
      <c r="G70" s="123">
        <v>164.3</v>
      </c>
      <c r="H70" s="124">
        <v>161.4</v>
      </c>
      <c r="I70" s="124">
        <v>148.6</v>
      </c>
      <c r="J70" s="124">
        <v>162.6</v>
      </c>
      <c r="K70" s="124">
        <v>167.4</v>
      </c>
      <c r="L70" s="124">
        <v>167.4</v>
      </c>
      <c r="M70" s="125">
        <v>2</v>
      </c>
      <c r="N70" s="126">
        <v>0</v>
      </c>
      <c r="O70" s="124">
        <v>0</v>
      </c>
      <c r="P70" s="124">
        <v>0</v>
      </c>
      <c r="Q70" s="124">
        <v>0</v>
      </c>
      <c r="R70" s="127">
        <v>5</v>
      </c>
      <c r="S70" s="123">
        <v>1</v>
      </c>
      <c r="T70" s="124">
        <v>3</v>
      </c>
      <c r="U70" s="124">
        <v>3</v>
      </c>
      <c r="V70" s="124">
        <v>7</v>
      </c>
      <c r="W70" s="125">
        <v>4</v>
      </c>
      <c r="X70" s="123">
        <v>11</v>
      </c>
      <c r="Y70" s="125">
        <v>2</v>
      </c>
    </row>
    <row r="71" spans="3:25" ht="16.5" thickBot="1" x14ac:dyDescent="0.3">
      <c r="C71" s="117" t="s">
        <v>175</v>
      </c>
      <c r="D71" s="117" t="s">
        <v>176</v>
      </c>
      <c r="E71" s="117" t="s">
        <v>96</v>
      </c>
      <c r="F71" s="117" t="s">
        <v>171</v>
      </c>
      <c r="G71" s="123">
        <v>40</v>
      </c>
      <c r="H71" s="124">
        <v>160.1</v>
      </c>
      <c r="I71" s="124">
        <v>161.1</v>
      </c>
      <c r="J71" s="124">
        <v>0</v>
      </c>
      <c r="K71" s="124">
        <v>155.19999999999999</v>
      </c>
      <c r="L71" s="124">
        <v>161.1</v>
      </c>
      <c r="M71" s="125">
        <v>4</v>
      </c>
      <c r="N71" s="126">
        <v>0</v>
      </c>
      <c r="O71" s="124">
        <v>0</v>
      </c>
      <c r="P71" s="124">
        <v>0</v>
      </c>
      <c r="Q71" s="124">
        <v>0</v>
      </c>
      <c r="R71" s="127">
        <v>5</v>
      </c>
      <c r="S71" s="123">
        <v>0</v>
      </c>
      <c r="T71" s="124">
        <v>3</v>
      </c>
      <c r="U71" s="124">
        <v>4</v>
      </c>
      <c r="V71" s="124">
        <v>7</v>
      </c>
      <c r="W71" s="125">
        <v>4</v>
      </c>
      <c r="X71" s="123">
        <v>13</v>
      </c>
      <c r="Y71" s="125">
        <v>3</v>
      </c>
    </row>
    <row r="72" spans="3:25" ht="16.5" thickBot="1" x14ac:dyDescent="0.3">
      <c r="C72" s="90" t="s">
        <v>177</v>
      </c>
      <c r="D72" s="90" t="s">
        <v>178</v>
      </c>
      <c r="E72" s="90" t="s">
        <v>96</v>
      </c>
      <c r="F72" s="90" t="s">
        <v>171</v>
      </c>
      <c r="G72" s="82">
        <v>63.7</v>
      </c>
      <c r="H72" s="79">
        <v>132.4</v>
      </c>
      <c r="I72" s="79">
        <v>126.5</v>
      </c>
      <c r="J72" s="79">
        <v>129.4</v>
      </c>
      <c r="K72" s="79">
        <v>135.6</v>
      </c>
      <c r="L72" s="79">
        <v>135.6</v>
      </c>
      <c r="M72" s="83">
        <v>9</v>
      </c>
      <c r="N72" s="81">
        <v>0</v>
      </c>
      <c r="O72" s="79">
        <v>0</v>
      </c>
      <c r="P72" s="79">
        <v>0</v>
      </c>
      <c r="Q72" s="79">
        <v>0</v>
      </c>
      <c r="R72" s="80">
        <v>5</v>
      </c>
      <c r="S72" s="82">
        <v>3</v>
      </c>
      <c r="T72" s="79">
        <v>5</v>
      </c>
      <c r="U72" s="79">
        <v>1</v>
      </c>
      <c r="V72" s="79">
        <v>9</v>
      </c>
      <c r="W72" s="83">
        <v>2</v>
      </c>
      <c r="X72" s="82">
        <v>16</v>
      </c>
      <c r="Y72" s="83">
        <v>4</v>
      </c>
    </row>
    <row r="73" spans="3:25" ht="16.5" thickBot="1" x14ac:dyDescent="0.3">
      <c r="C73" s="90" t="s">
        <v>179</v>
      </c>
      <c r="D73" s="90" t="s">
        <v>180</v>
      </c>
      <c r="E73" s="90" t="s">
        <v>106</v>
      </c>
      <c r="F73" s="90" t="s">
        <v>171</v>
      </c>
      <c r="G73" s="82">
        <v>136.30000000000001</v>
      </c>
      <c r="H73" s="79">
        <v>140.5</v>
      </c>
      <c r="I73" s="79">
        <v>152.4</v>
      </c>
      <c r="J73" s="79">
        <v>118.9</v>
      </c>
      <c r="K73" s="79">
        <v>108.6</v>
      </c>
      <c r="L73" s="79">
        <v>152.4</v>
      </c>
      <c r="M73" s="83">
        <v>5</v>
      </c>
      <c r="N73" s="81">
        <v>0</v>
      </c>
      <c r="O73" s="79">
        <v>0</v>
      </c>
      <c r="P73" s="79">
        <v>0</v>
      </c>
      <c r="Q73" s="79">
        <v>0</v>
      </c>
      <c r="R73" s="80">
        <v>5</v>
      </c>
      <c r="S73" s="82">
        <v>0</v>
      </c>
      <c r="T73" s="79">
        <v>2</v>
      </c>
      <c r="U73" s="79">
        <v>4</v>
      </c>
      <c r="V73" s="79">
        <v>6</v>
      </c>
      <c r="W73" s="83">
        <v>7</v>
      </c>
      <c r="X73" s="82">
        <v>17</v>
      </c>
      <c r="Y73" s="83">
        <v>5</v>
      </c>
    </row>
    <row r="74" spans="3:25" ht="16.5" thickBot="1" x14ac:dyDescent="0.3">
      <c r="C74" s="90" t="s">
        <v>181</v>
      </c>
      <c r="D74" s="90" t="s">
        <v>182</v>
      </c>
      <c r="E74" s="90" t="s">
        <v>183</v>
      </c>
      <c r="F74" s="90" t="s">
        <v>171</v>
      </c>
      <c r="G74" s="82">
        <v>127.1</v>
      </c>
      <c r="H74" s="79">
        <v>132.19999999999999</v>
      </c>
      <c r="I74" s="79">
        <v>130.5</v>
      </c>
      <c r="J74" s="79">
        <v>133.80000000000001</v>
      </c>
      <c r="K74" s="79">
        <v>120.9</v>
      </c>
      <c r="L74" s="79">
        <v>133.80000000000001</v>
      </c>
      <c r="M74" s="83">
        <v>11</v>
      </c>
      <c r="N74" s="81">
        <v>1</v>
      </c>
      <c r="O74" s="79">
        <v>0</v>
      </c>
      <c r="P74" s="79">
        <v>0</v>
      </c>
      <c r="Q74" s="79">
        <v>1</v>
      </c>
      <c r="R74" s="80">
        <v>3</v>
      </c>
      <c r="S74" s="82">
        <v>1</v>
      </c>
      <c r="T74" s="79">
        <v>1</v>
      </c>
      <c r="U74" s="79">
        <v>5</v>
      </c>
      <c r="V74" s="79">
        <v>7</v>
      </c>
      <c r="W74" s="83">
        <v>4</v>
      </c>
      <c r="X74" s="82">
        <v>18</v>
      </c>
      <c r="Y74" s="83">
        <v>6</v>
      </c>
    </row>
    <row r="75" spans="3:25" ht="16.5" thickBot="1" x14ac:dyDescent="0.3">
      <c r="C75" s="90" t="s">
        <v>184</v>
      </c>
      <c r="D75" s="90" t="s">
        <v>185</v>
      </c>
      <c r="E75" s="90" t="s">
        <v>77</v>
      </c>
      <c r="F75" s="90" t="s">
        <v>171</v>
      </c>
      <c r="G75" s="82">
        <v>132.4</v>
      </c>
      <c r="H75" s="79">
        <v>71.2</v>
      </c>
      <c r="I75" s="79">
        <v>120</v>
      </c>
      <c r="J75" s="79">
        <v>122.9</v>
      </c>
      <c r="K75" s="79">
        <v>138.9</v>
      </c>
      <c r="L75" s="79">
        <v>138.9</v>
      </c>
      <c r="M75" s="83">
        <v>8</v>
      </c>
      <c r="N75" s="81">
        <v>0</v>
      </c>
      <c r="O75" s="79">
        <v>0</v>
      </c>
      <c r="P75" s="79">
        <v>0</v>
      </c>
      <c r="Q75" s="79">
        <v>0</v>
      </c>
      <c r="R75" s="80">
        <v>5</v>
      </c>
      <c r="S75" s="82">
        <v>0</v>
      </c>
      <c r="T75" s="79">
        <v>1</v>
      </c>
      <c r="U75" s="79">
        <v>5</v>
      </c>
      <c r="V75" s="79">
        <v>6</v>
      </c>
      <c r="W75" s="83">
        <v>7</v>
      </c>
      <c r="X75" s="82">
        <v>20</v>
      </c>
      <c r="Y75" s="83">
        <v>7</v>
      </c>
    </row>
    <row r="76" spans="3:25" ht="16.5" thickBot="1" x14ac:dyDescent="0.3">
      <c r="C76" s="90" t="s">
        <v>186</v>
      </c>
      <c r="D76" s="90" t="s">
        <v>187</v>
      </c>
      <c r="E76" s="90" t="s">
        <v>188</v>
      </c>
      <c r="F76" s="90" t="s">
        <v>171</v>
      </c>
      <c r="G76" s="82">
        <v>85</v>
      </c>
      <c r="H76" s="79">
        <v>60.5</v>
      </c>
      <c r="I76" s="79">
        <v>113.3</v>
      </c>
      <c r="J76" s="79">
        <v>51</v>
      </c>
      <c r="K76" s="79">
        <v>115.7</v>
      </c>
      <c r="L76" s="79">
        <v>115.7</v>
      </c>
      <c r="M76" s="83">
        <v>15</v>
      </c>
      <c r="N76" s="81">
        <v>0</v>
      </c>
      <c r="O76" s="79">
        <v>0</v>
      </c>
      <c r="P76" s="79">
        <v>0</v>
      </c>
      <c r="Q76" s="79">
        <v>0</v>
      </c>
      <c r="R76" s="80">
        <v>5</v>
      </c>
      <c r="S76" s="82">
        <v>5</v>
      </c>
      <c r="T76" s="79">
        <v>0</v>
      </c>
      <c r="U76" s="79">
        <v>4</v>
      </c>
      <c r="V76" s="79">
        <v>9</v>
      </c>
      <c r="W76" s="83">
        <v>1</v>
      </c>
      <c r="X76" s="82">
        <v>21</v>
      </c>
      <c r="Y76" s="83">
        <v>8</v>
      </c>
    </row>
    <row r="77" spans="3:25" ht="16.5" thickBot="1" x14ac:dyDescent="0.3">
      <c r="C77" s="90" t="s">
        <v>189</v>
      </c>
      <c r="D77" s="90" t="s">
        <v>190</v>
      </c>
      <c r="E77" s="90" t="s">
        <v>77</v>
      </c>
      <c r="F77" s="90" t="s">
        <v>171</v>
      </c>
      <c r="G77" s="82">
        <v>135.19999999999999</v>
      </c>
      <c r="H77" s="79">
        <v>147.9</v>
      </c>
      <c r="I77" s="79">
        <v>140</v>
      </c>
      <c r="J77" s="79">
        <v>148.9</v>
      </c>
      <c r="K77" s="79">
        <v>146.1</v>
      </c>
      <c r="L77" s="79">
        <v>148.9</v>
      </c>
      <c r="M77" s="83">
        <v>6</v>
      </c>
      <c r="N77" s="81">
        <v>0</v>
      </c>
      <c r="O77" s="79">
        <v>0</v>
      </c>
      <c r="P77" s="79">
        <v>0</v>
      </c>
      <c r="Q77" s="79">
        <v>0</v>
      </c>
      <c r="R77" s="80">
        <v>5</v>
      </c>
      <c r="S77" s="82">
        <v>0</v>
      </c>
      <c r="T77" s="79">
        <v>1</v>
      </c>
      <c r="U77" s="79">
        <v>4</v>
      </c>
      <c r="V77" s="79">
        <v>5</v>
      </c>
      <c r="W77" s="83">
        <v>12</v>
      </c>
      <c r="X77" s="82">
        <v>23</v>
      </c>
      <c r="Y77" s="83">
        <v>9</v>
      </c>
    </row>
    <row r="78" spans="3:25" ht="16.5" thickBot="1" x14ac:dyDescent="0.3">
      <c r="C78" s="90" t="s">
        <v>191</v>
      </c>
      <c r="D78" s="90" t="s">
        <v>192</v>
      </c>
      <c r="E78" s="90" t="s">
        <v>80</v>
      </c>
      <c r="F78" s="90" t="s">
        <v>171</v>
      </c>
      <c r="G78" s="82">
        <v>142</v>
      </c>
      <c r="H78" s="79">
        <v>130.6</v>
      </c>
      <c r="I78" s="79">
        <v>157</v>
      </c>
      <c r="J78" s="79">
        <v>156.5</v>
      </c>
      <c r="K78" s="79">
        <v>161.80000000000001</v>
      </c>
      <c r="L78" s="79">
        <v>161.80000000000001</v>
      </c>
      <c r="M78" s="83">
        <v>3</v>
      </c>
      <c r="N78" s="81">
        <v>0</v>
      </c>
      <c r="O78" s="79">
        <v>0</v>
      </c>
      <c r="P78" s="79">
        <v>0</v>
      </c>
      <c r="Q78" s="79">
        <v>0</v>
      </c>
      <c r="R78" s="80">
        <v>5</v>
      </c>
      <c r="S78" s="82">
        <v>0</v>
      </c>
      <c r="T78" s="79">
        <v>0</v>
      </c>
      <c r="U78" s="79">
        <v>4</v>
      </c>
      <c r="V78" s="79">
        <v>4</v>
      </c>
      <c r="W78" s="83">
        <v>15</v>
      </c>
      <c r="X78" s="82">
        <v>23</v>
      </c>
      <c r="Y78" s="83">
        <v>9</v>
      </c>
    </row>
    <row r="79" spans="3:25" ht="16.5" thickBot="1" x14ac:dyDescent="0.3">
      <c r="C79" s="90" t="s">
        <v>193</v>
      </c>
      <c r="D79" s="90" t="s">
        <v>194</v>
      </c>
      <c r="E79" s="90" t="s">
        <v>77</v>
      </c>
      <c r="F79" s="90" t="s">
        <v>171</v>
      </c>
      <c r="G79" s="82">
        <v>101.6</v>
      </c>
      <c r="H79" s="79">
        <v>122.5</v>
      </c>
      <c r="I79" s="79">
        <v>117.9</v>
      </c>
      <c r="J79" s="79">
        <v>131.9</v>
      </c>
      <c r="K79" s="79">
        <v>126.5</v>
      </c>
      <c r="L79" s="79">
        <v>131.9</v>
      </c>
      <c r="M79" s="83">
        <v>12</v>
      </c>
      <c r="N79" s="81">
        <v>0</v>
      </c>
      <c r="O79" s="79">
        <v>0</v>
      </c>
      <c r="P79" s="79">
        <v>0</v>
      </c>
      <c r="Q79" s="79">
        <v>0</v>
      </c>
      <c r="R79" s="80">
        <v>5</v>
      </c>
      <c r="S79" s="82">
        <v>0</v>
      </c>
      <c r="T79" s="79">
        <v>2</v>
      </c>
      <c r="U79" s="79">
        <v>4</v>
      </c>
      <c r="V79" s="79">
        <v>6</v>
      </c>
      <c r="W79" s="83">
        <v>7</v>
      </c>
      <c r="X79" s="82">
        <v>24</v>
      </c>
      <c r="Y79" s="83">
        <v>11</v>
      </c>
    </row>
    <row r="80" spans="3:25" ht="16.5" thickBot="1" x14ac:dyDescent="0.3">
      <c r="C80" s="90" t="s">
        <v>195</v>
      </c>
      <c r="D80" s="90" t="s">
        <v>196</v>
      </c>
      <c r="E80" s="90" t="s">
        <v>197</v>
      </c>
      <c r="F80" s="90" t="s">
        <v>171</v>
      </c>
      <c r="G80" s="82">
        <v>33.4</v>
      </c>
      <c r="H80" s="79">
        <v>144.80000000000001</v>
      </c>
      <c r="I80" s="79">
        <v>141.1</v>
      </c>
      <c r="J80" s="79">
        <v>103.7</v>
      </c>
      <c r="K80" s="79">
        <v>39.9</v>
      </c>
      <c r="L80" s="79">
        <v>144.80000000000001</v>
      </c>
      <c r="M80" s="83">
        <v>7</v>
      </c>
      <c r="N80" s="81">
        <v>0</v>
      </c>
      <c r="O80" s="79">
        <v>0</v>
      </c>
      <c r="P80" s="79">
        <v>0</v>
      </c>
      <c r="Q80" s="79">
        <v>0</v>
      </c>
      <c r="R80" s="80">
        <v>5</v>
      </c>
      <c r="S80" s="82">
        <v>2</v>
      </c>
      <c r="T80" s="79">
        <v>1</v>
      </c>
      <c r="U80" s="79">
        <v>2</v>
      </c>
      <c r="V80" s="79">
        <v>5</v>
      </c>
      <c r="W80" s="83">
        <v>12</v>
      </c>
      <c r="X80" s="82">
        <v>24</v>
      </c>
      <c r="Y80" s="83">
        <v>11</v>
      </c>
    </row>
    <row r="81" spans="3:25" ht="16.5" thickBot="1" x14ac:dyDescent="0.3">
      <c r="C81" s="90" t="s">
        <v>198</v>
      </c>
      <c r="D81" s="90" t="s">
        <v>199</v>
      </c>
      <c r="E81" s="90" t="s">
        <v>83</v>
      </c>
      <c r="F81" s="90" t="s">
        <v>171</v>
      </c>
      <c r="G81" s="82">
        <v>109.5</v>
      </c>
      <c r="H81" s="79">
        <v>19</v>
      </c>
      <c r="I81" s="79">
        <v>72.2</v>
      </c>
      <c r="J81" s="79">
        <v>78</v>
      </c>
      <c r="K81" s="79">
        <v>122.5</v>
      </c>
      <c r="L81" s="79">
        <v>122.5</v>
      </c>
      <c r="M81" s="83">
        <v>13</v>
      </c>
      <c r="N81" s="81">
        <v>0</v>
      </c>
      <c r="O81" s="79">
        <v>0</v>
      </c>
      <c r="P81" s="79">
        <v>0</v>
      </c>
      <c r="Q81" s="79">
        <v>0</v>
      </c>
      <c r="R81" s="80">
        <v>5</v>
      </c>
      <c r="S81" s="82">
        <v>0</v>
      </c>
      <c r="T81" s="79">
        <v>2</v>
      </c>
      <c r="U81" s="79">
        <v>4</v>
      </c>
      <c r="V81" s="79">
        <v>6</v>
      </c>
      <c r="W81" s="83">
        <v>7</v>
      </c>
      <c r="X81" s="82">
        <v>25</v>
      </c>
      <c r="Y81" s="83">
        <v>13</v>
      </c>
    </row>
    <row r="82" spans="3:25" ht="16.5" thickBot="1" x14ac:dyDescent="0.3">
      <c r="C82" s="90" t="s">
        <v>200</v>
      </c>
      <c r="D82" s="90" t="s">
        <v>201</v>
      </c>
      <c r="E82" s="90" t="s">
        <v>153</v>
      </c>
      <c r="F82" s="90" t="s">
        <v>171</v>
      </c>
      <c r="G82" s="82">
        <v>114</v>
      </c>
      <c r="H82" s="79">
        <v>53.9</v>
      </c>
      <c r="I82" s="79">
        <v>72.7</v>
      </c>
      <c r="J82" s="79">
        <v>31.4</v>
      </c>
      <c r="K82" s="79">
        <v>57.6</v>
      </c>
      <c r="L82" s="79">
        <v>114</v>
      </c>
      <c r="M82" s="83">
        <v>16</v>
      </c>
      <c r="N82" s="81">
        <v>0</v>
      </c>
      <c r="O82" s="79">
        <v>0</v>
      </c>
      <c r="P82" s="79">
        <v>1</v>
      </c>
      <c r="Q82" s="79">
        <v>1</v>
      </c>
      <c r="R82" s="80">
        <v>3</v>
      </c>
      <c r="S82" s="82">
        <v>0</v>
      </c>
      <c r="T82" s="79">
        <v>3</v>
      </c>
      <c r="U82" s="79">
        <v>3</v>
      </c>
      <c r="V82" s="79">
        <v>6</v>
      </c>
      <c r="W82" s="83">
        <v>7</v>
      </c>
      <c r="X82" s="82">
        <v>26</v>
      </c>
      <c r="Y82" s="83">
        <v>14</v>
      </c>
    </row>
    <row r="83" spans="3:25" ht="16.5" thickBot="1" x14ac:dyDescent="0.3">
      <c r="C83" s="90" t="s">
        <v>202</v>
      </c>
      <c r="D83" s="90" t="s">
        <v>203</v>
      </c>
      <c r="E83" s="90" t="s">
        <v>106</v>
      </c>
      <c r="F83" s="90" t="s">
        <v>171</v>
      </c>
      <c r="G83" s="82">
        <v>124.9</v>
      </c>
      <c r="H83" s="79">
        <v>134.9</v>
      </c>
      <c r="I83" s="79">
        <v>126.2</v>
      </c>
      <c r="J83" s="79">
        <v>126.2</v>
      </c>
      <c r="K83" s="79">
        <v>66.900000000000006</v>
      </c>
      <c r="L83" s="79">
        <v>134.9</v>
      </c>
      <c r="M83" s="83">
        <v>10</v>
      </c>
      <c r="N83" s="81">
        <v>0</v>
      </c>
      <c r="O83" s="79">
        <v>3</v>
      </c>
      <c r="P83" s="79">
        <v>0</v>
      </c>
      <c r="Q83" s="79">
        <v>3</v>
      </c>
      <c r="R83" s="80">
        <v>1</v>
      </c>
      <c r="S83" s="82">
        <v>0</v>
      </c>
      <c r="T83" s="79">
        <v>0</v>
      </c>
      <c r="U83" s="79">
        <v>3</v>
      </c>
      <c r="V83" s="79">
        <v>3</v>
      </c>
      <c r="W83" s="83">
        <v>17</v>
      </c>
      <c r="X83" s="82">
        <v>28</v>
      </c>
      <c r="Y83" s="83">
        <v>15</v>
      </c>
    </row>
    <row r="84" spans="3:25" ht="16.5" thickBot="1" x14ac:dyDescent="0.3">
      <c r="C84" s="90" t="s">
        <v>204</v>
      </c>
      <c r="D84" s="90" t="s">
        <v>205</v>
      </c>
      <c r="E84" s="90" t="s">
        <v>77</v>
      </c>
      <c r="F84" s="90" t="s">
        <v>171</v>
      </c>
      <c r="G84" s="82">
        <v>101.3</v>
      </c>
      <c r="H84" s="79">
        <v>90.7</v>
      </c>
      <c r="I84" s="79">
        <v>0</v>
      </c>
      <c r="J84" s="79">
        <v>121.8</v>
      </c>
      <c r="K84" s="79">
        <v>0</v>
      </c>
      <c r="L84" s="79">
        <v>121.8</v>
      </c>
      <c r="M84" s="83">
        <v>14</v>
      </c>
      <c r="N84" s="81">
        <v>0</v>
      </c>
      <c r="O84" s="79">
        <v>0</v>
      </c>
      <c r="P84" s="79">
        <v>0</v>
      </c>
      <c r="Q84" s="79">
        <v>0</v>
      </c>
      <c r="R84" s="80">
        <v>5</v>
      </c>
      <c r="S84" s="82">
        <v>0</v>
      </c>
      <c r="T84" s="79">
        <v>0</v>
      </c>
      <c r="U84" s="79">
        <v>4</v>
      </c>
      <c r="V84" s="79">
        <v>4</v>
      </c>
      <c r="W84" s="83">
        <v>15</v>
      </c>
      <c r="X84" s="82">
        <v>34</v>
      </c>
      <c r="Y84" s="83">
        <v>16</v>
      </c>
    </row>
    <row r="85" spans="3:25" ht="16.5" thickBot="1" x14ac:dyDescent="0.3">
      <c r="C85" s="90" t="s">
        <v>206</v>
      </c>
      <c r="D85" s="90" t="s">
        <v>207</v>
      </c>
      <c r="E85" s="90" t="s">
        <v>153</v>
      </c>
      <c r="F85" s="90" t="s">
        <v>171</v>
      </c>
      <c r="G85" s="82">
        <v>0</v>
      </c>
      <c r="H85" s="79">
        <v>0</v>
      </c>
      <c r="I85" s="79">
        <v>101.4</v>
      </c>
      <c r="J85" s="79">
        <v>0</v>
      </c>
      <c r="K85" s="79">
        <v>0</v>
      </c>
      <c r="L85" s="79">
        <v>101.4</v>
      </c>
      <c r="M85" s="83">
        <v>18</v>
      </c>
      <c r="N85" s="81">
        <v>0</v>
      </c>
      <c r="O85" s="79">
        <v>0</v>
      </c>
      <c r="P85" s="79">
        <v>0</v>
      </c>
      <c r="Q85" s="79">
        <v>0</v>
      </c>
      <c r="R85" s="80">
        <v>5</v>
      </c>
      <c r="S85" s="82">
        <v>0</v>
      </c>
      <c r="T85" s="79">
        <v>1</v>
      </c>
      <c r="U85" s="79">
        <v>4</v>
      </c>
      <c r="V85" s="79">
        <v>5</v>
      </c>
      <c r="W85" s="83">
        <v>12</v>
      </c>
      <c r="X85" s="82">
        <v>35</v>
      </c>
      <c r="Y85" s="83">
        <v>17</v>
      </c>
    </row>
    <row r="86" spans="3:25" ht="16.5" thickBot="1" x14ac:dyDescent="0.3">
      <c r="C86" s="90" t="s">
        <v>208</v>
      </c>
      <c r="D86" s="90" t="s">
        <v>209</v>
      </c>
      <c r="E86" s="90" t="s">
        <v>106</v>
      </c>
      <c r="F86" s="90" t="s">
        <v>171</v>
      </c>
      <c r="G86" s="98">
        <v>108.2</v>
      </c>
      <c r="H86" s="99">
        <v>72.8</v>
      </c>
      <c r="I86" s="99">
        <v>109.7</v>
      </c>
      <c r="J86" s="99">
        <v>37</v>
      </c>
      <c r="K86" s="99">
        <v>100.2</v>
      </c>
      <c r="L86" s="99">
        <v>109.7</v>
      </c>
      <c r="M86" s="100">
        <v>17</v>
      </c>
      <c r="N86" s="101">
        <v>0</v>
      </c>
      <c r="O86" s="99">
        <v>0</v>
      </c>
      <c r="P86" s="99">
        <v>0</v>
      </c>
      <c r="Q86" s="99">
        <v>0</v>
      </c>
      <c r="R86" s="102">
        <v>5</v>
      </c>
      <c r="S86" s="98">
        <v>1</v>
      </c>
      <c r="T86" s="99">
        <v>1</v>
      </c>
      <c r="U86" s="99">
        <v>1</v>
      </c>
      <c r="V86" s="99">
        <v>3</v>
      </c>
      <c r="W86" s="100">
        <v>17</v>
      </c>
      <c r="X86" s="98">
        <v>39</v>
      </c>
      <c r="Y86" s="100">
        <v>18</v>
      </c>
    </row>
    <row r="87" spans="3:25" ht="16.5" thickBot="1" x14ac:dyDescent="0.3">
      <c r="C87" s="117" t="s">
        <v>210</v>
      </c>
      <c r="D87" s="117" t="s">
        <v>211</v>
      </c>
      <c r="E87" s="117" t="s">
        <v>212</v>
      </c>
      <c r="F87" s="117" t="s">
        <v>213</v>
      </c>
      <c r="G87" s="128">
        <v>104.2</v>
      </c>
      <c r="H87" s="129">
        <v>154</v>
      </c>
      <c r="I87" s="129">
        <v>155.30000000000001</v>
      </c>
      <c r="J87" s="129">
        <v>156.69999999999999</v>
      </c>
      <c r="K87" s="129">
        <v>153</v>
      </c>
      <c r="L87" s="129">
        <v>156.69999999999999</v>
      </c>
      <c r="M87" s="130">
        <v>1</v>
      </c>
      <c r="N87" s="131">
        <v>0</v>
      </c>
      <c r="O87" s="129">
        <v>1</v>
      </c>
      <c r="P87" s="129">
        <v>2</v>
      </c>
      <c r="Q87" s="129">
        <v>3</v>
      </c>
      <c r="R87" s="132">
        <v>1</v>
      </c>
      <c r="S87" s="128">
        <v>0</v>
      </c>
      <c r="T87" s="129">
        <v>3</v>
      </c>
      <c r="U87" s="129">
        <v>4</v>
      </c>
      <c r="V87" s="129">
        <v>7</v>
      </c>
      <c r="W87" s="130">
        <v>4</v>
      </c>
      <c r="X87" s="128">
        <v>6</v>
      </c>
      <c r="Y87" s="130">
        <v>1</v>
      </c>
    </row>
    <row r="88" spans="3:25" ht="16.5" thickBot="1" x14ac:dyDescent="0.3">
      <c r="C88" s="117" t="s">
        <v>214</v>
      </c>
      <c r="D88" s="117" t="s">
        <v>215</v>
      </c>
      <c r="E88" s="117" t="s">
        <v>106</v>
      </c>
      <c r="F88" s="117" t="s">
        <v>213</v>
      </c>
      <c r="G88" s="123">
        <v>124</v>
      </c>
      <c r="H88" s="124">
        <v>69.5</v>
      </c>
      <c r="I88" s="124">
        <v>101</v>
      </c>
      <c r="J88" s="124">
        <v>5</v>
      </c>
      <c r="K88" s="124">
        <v>30</v>
      </c>
      <c r="L88" s="124">
        <v>124</v>
      </c>
      <c r="M88" s="125">
        <v>4</v>
      </c>
      <c r="N88" s="126">
        <v>2</v>
      </c>
      <c r="O88" s="124">
        <v>0</v>
      </c>
      <c r="P88" s="124">
        <v>0</v>
      </c>
      <c r="Q88" s="124">
        <v>2</v>
      </c>
      <c r="R88" s="127">
        <v>2</v>
      </c>
      <c r="S88" s="123">
        <v>0</v>
      </c>
      <c r="T88" s="124">
        <v>4</v>
      </c>
      <c r="U88" s="124">
        <v>4</v>
      </c>
      <c r="V88" s="124">
        <v>8</v>
      </c>
      <c r="W88" s="125">
        <v>1</v>
      </c>
      <c r="X88" s="123">
        <v>7</v>
      </c>
      <c r="Y88" s="125">
        <v>2</v>
      </c>
    </row>
    <row r="89" spans="3:25" ht="16.5" thickBot="1" x14ac:dyDescent="0.3">
      <c r="C89" s="117" t="s">
        <v>216</v>
      </c>
      <c r="D89" s="117" t="s">
        <v>217</v>
      </c>
      <c r="E89" s="117" t="s">
        <v>77</v>
      </c>
      <c r="F89" s="117" t="s">
        <v>213</v>
      </c>
      <c r="G89" s="123">
        <v>119.8</v>
      </c>
      <c r="H89" s="124">
        <v>148</v>
      </c>
      <c r="I89" s="124">
        <v>144.1</v>
      </c>
      <c r="J89" s="124">
        <v>133.6</v>
      </c>
      <c r="K89" s="124">
        <v>145.6</v>
      </c>
      <c r="L89" s="124">
        <v>148</v>
      </c>
      <c r="M89" s="125">
        <v>2</v>
      </c>
      <c r="N89" s="126">
        <v>0</v>
      </c>
      <c r="O89" s="124">
        <v>0</v>
      </c>
      <c r="P89" s="124">
        <v>0</v>
      </c>
      <c r="Q89" s="124">
        <v>0</v>
      </c>
      <c r="R89" s="127">
        <v>5</v>
      </c>
      <c r="S89" s="123">
        <v>2</v>
      </c>
      <c r="T89" s="124">
        <v>2</v>
      </c>
      <c r="U89" s="124">
        <v>4</v>
      </c>
      <c r="V89" s="124">
        <v>8</v>
      </c>
      <c r="W89" s="125">
        <v>2</v>
      </c>
      <c r="X89" s="123">
        <v>9</v>
      </c>
      <c r="Y89" s="125">
        <v>3</v>
      </c>
    </row>
    <row r="90" spans="3:25" ht="16.5" thickBot="1" x14ac:dyDescent="0.3">
      <c r="C90" s="96" t="s">
        <v>218</v>
      </c>
      <c r="D90" s="96" t="s">
        <v>219</v>
      </c>
      <c r="E90" s="96" t="s">
        <v>106</v>
      </c>
      <c r="F90" s="96" t="s">
        <v>213</v>
      </c>
      <c r="G90" s="84">
        <v>63.6</v>
      </c>
      <c r="H90" s="40">
        <v>92.9</v>
      </c>
      <c r="I90" s="40">
        <v>0</v>
      </c>
      <c r="J90" s="40">
        <v>10</v>
      </c>
      <c r="K90" s="40">
        <v>124</v>
      </c>
      <c r="L90" s="40">
        <v>124</v>
      </c>
      <c r="M90" s="85">
        <v>4</v>
      </c>
      <c r="N90" s="43">
        <v>0</v>
      </c>
      <c r="O90" s="40">
        <v>0</v>
      </c>
      <c r="P90" s="40">
        <v>0</v>
      </c>
      <c r="Q90" s="40">
        <v>0</v>
      </c>
      <c r="R90" s="41">
        <v>5</v>
      </c>
      <c r="S90" s="84">
        <v>2</v>
      </c>
      <c r="T90" s="40">
        <v>1</v>
      </c>
      <c r="U90" s="40">
        <v>5</v>
      </c>
      <c r="V90" s="40">
        <v>8</v>
      </c>
      <c r="W90" s="85">
        <v>3</v>
      </c>
      <c r="X90" s="84">
        <v>12</v>
      </c>
      <c r="Y90" s="85">
        <v>4</v>
      </c>
    </row>
    <row r="91" spans="3:25" ht="16.5" thickBot="1" x14ac:dyDescent="0.3">
      <c r="C91" s="96" t="s">
        <v>220</v>
      </c>
      <c r="D91" s="96" t="s">
        <v>221</v>
      </c>
      <c r="E91" s="96" t="s">
        <v>77</v>
      </c>
      <c r="F91" s="96" t="s">
        <v>213</v>
      </c>
      <c r="G91" s="84">
        <v>128.9</v>
      </c>
      <c r="H91" s="40">
        <v>112.3</v>
      </c>
      <c r="I91" s="40">
        <v>133.30000000000001</v>
      </c>
      <c r="J91" s="40">
        <v>123</v>
      </c>
      <c r="K91" s="40">
        <v>126.1</v>
      </c>
      <c r="L91" s="40">
        <v>133.30000000000001</v>
      </c>
      <c r="M91" s="85">
        <v>3</v>
      </c>
      <c r="N91" s="43">
        <v>0</v>
      </c>
      <c r="O91" s="40">
        <v>0</v>
      </c>
      <c r="P91" s="40">
        <v>0</v>
      </c>
      <c r="Q91" s="40">
        <v>0</v>
      </c>
      <c r="R91" s="41">
        <v>5</v>
      </c>
      <c r="S91" s="84">
        <v>2</v>
      </c>
      <c r="T91" s="40">
        <v>2</v>
      </c>
      <c r="U91" s="40">
        <v>3</v>
      </c>
      <c r="V91" s="40">
        <v>7</v>
      </c>
      <c r="W91" s="85">
        <v>4</v>
      </c>
      <c r="X91" s="84">
        <v>12</v>
      </c>
      <c r="Y91" s="85">
        <v>4</v>
      </c>
    </row>
    <row r="92" spans="3:25" ht="16.5" thickBot="1" x14ac:dyDescent="0.3">
      <c r="C92" s="96" t="s">
        <v>222</v>
      </c>
      <c r="D92" s="96" t="s">
        <v>223</v>
      </c>
      <c r="E92" s="96" t="s">
        <v>224</v>
      </c>
      <c r="F92" s="96" t="s">
        <v>213</v>
      </c>
      <c r="G92" s="84">
        <v>105.5</v>
      </c>
      <c r="H92" s="40">
        <v>112.2</v>
      </c>
      <c r="I92" s="40">
        <v>106.7</v>
      </c>
      <c r="J92" s="40">
        <v>112.1</v>
      </c>
      <c r="K92" s="40">
        <v>76.5</v>
      </c>
      <c r="L92" s="40">
        <v>112.2</v>
      </c>
      <c r="M92" s="85">
        <v>8</v>
      </c>
      <c r="N92" s="43">
        <v>0</v>
      </c>
      <c r="O92" s="40">
        <v>0</v>
      </c>
      <c r="P92" s="40">
        <v>0</v>
      </c>
      <c r="Q92" s="40">
        <v>0</v>
      </c>
      <c r="R92" s="41">
        <v>5</v>
      </c>
      <c r="S92" s="84">
        <v>0</v>
      </c>
      <c r="T92" s="40">
        <v>2</v>
      </c>
      <c r="U92" s="40">
        <v>5</v>
      </c>
      <c r="V92" s="40">
        <v>7</v>
      </c>
      <c r="W92" s="85">
        <v>4</v>
      </c>
      <c r="X92" s="84">
        <v>17</v>
      </c>
      <c r="Y92" s="85">
        <v>6</v>
      </c>
    </row>
    <row r="93" spans="3:25" ht="16.5" thickBot="1" x14ac:dyDescent="0.3">
      <c r="C93" s="96" t="s">
        <v>225</v>
      </c>
      <c r="D93" s="96" t="s">
        <v>226</v>
      </c>
      <c r="E93" s="96" t="s">
        <v>153</v>
      </c>
      <c r="F93" s="96" t="s">
        <v>213</v>
      </c>
      <c r="G93" s="84">
        <v>98.2</v>
      </c>
      <c r="H93" s="40">
        <v>121.8</v>
      </c>
      <c r="I93" s="40">
        <v>107.1</v>
      </c>
      <c r="J93" s="40">
        <v>99.5</v>
      </c>
      <c r="K93" s="40">
        <v>118.9</v>
      </c>
      <c r="L93" s="40">
        <v>121.8</v>
      </c>
      <c r="M93" s="85">
        <v>6</v>
      </c>
      <c r="N93" s="43">
        <v>0</v>
      </c>
      <c r="O93" s="40">
        <v>0</v>
      </c>
      <c r="P93" s="40">
        <v>0</v>
      </c>
      <c r="Q93" s="40">
        <v>0</v>
      </c>
      <c r="R93" s="41">
        <v>5</v>
      </c>
      <c r="S93" s="84">
        <v>1</v>
      </c>
      <c r="T93" s="40">
        <v>1</v>
      </c>
      <c r="U93" s="40">
        <v>4</v>
      </c>
      <c r="V93" s="40">
        <v>6</v>
      </c>
      <c r="W93" s="85">
        <v>8</v>
      </c>
      <c r="X93" s="84">
        <v>19</v>
      </c>
      <c r="Y93" s="85">
        <v>7</v>
      </c>
    </row>
    <row r="94" spans="3:25" ht="16.5" thickBot="1" x14ac:dyDescent="0.3">
      <c r="C94" s="96" t="s">
        <v>227</v>
      </c>
      <c r="D94" s="96" t="s">
        <v>228</v>
      </c>
      <c r="E94" s="96" t="s">
        <v>224</v>
      </c>
      <c r="F94" s="96" t="s">
        <v>213</v>
      </c>
      <c r="G94" s="84">
        <v>1</v>
      </c>
      <c r="H94" s="40">
        <v>22.6</v>
      </c>
      <c r="I94" s="40">
        <v>16.5</v>
      </c>
      <c r="J94" s="40">
        <v>25.2</v>
      </c>
      <c r="K94" s="40">
        <v>42.6</v>
      </c>
      <c r="L94" s="40">
        <v>42.6</v>
      </c>
      <c r="M94" s="85">
        <v>13</v>
      </c>
      <c r="N94" s="43">
        <v>0</v>
      </c>
      <c r="O94" s="40">
        <v>0</v>
      </c>
      <c r="P94" s="40">
        <v>0</v>
      </c>
      <c r="Q94" s="40">
        <v>0</v>
      </c>
      <c r="R94" s="41">
        <v>5</v>
      </c>
      <c r="S94" s="84">
        <v>0</v>
      </c>
      <c r="T94" s="40">
        <v>2</v>
      </c>
      <c r="U94" s="40">
        <v>5</v>
      </c>
      <c r="V94" s="40">
        <v>7</v>
      </c>
      <c r="W94" s="85">
        <v>4</v>
      </c>
      <c r="X94" s="84">
        <v>22</v>
      </c>
      <c r="Y94" s="85">
        <v>8</v>
      </c>
    </row>
    <row r="95" spans="3:25" ht="16.5" thickBot="1" x14ac:dyDescent="0.3">
      <c r="C95" s="96" t="s">
        <v>229</v>
      </c>
      <c r="D95" s="96" t="s">
        <v>230</v>
      </c>
      <c r="E95" s="96" t="s">
        <v>188</v>
      </c>
      <c r="F95" s="96" t="s">
        <v>213</v>
      </c>
      <c r="G95" s="84">
        <v>61.7</v>
      </c>
      <c r="H95" s="40">
        <v>55.6</v>
      </c>
      <c r="I95" s="40">
        <v>92.1</v>
      </c>
      <c r="J95" s="40">
        <v>111.7</v>
      </c>
      <c r="K95" s="40">
        <v>93.3</v>
      </c>
      <c r="L95" s="40">
        <v>111.7</v>
      </c>
      <c r="M95" s="85">
        <v>9</v>
      </c>
      <c r="N95" s="43">
        <v>0</v>
      </c>
      <c r="O95" s="40">
        <v>1</v>
      </c>
      <c r="P95" s="40">
        <v>0</v>
      </c>
      <c r="Q95" s="40">
        <v>1</v>
      </c>
      <c r="R95" s="41">
        <v>3</v>
      </c>
      <c r="S95" s="84">
        <v>0</v>
      </c>
      <c r="T95" s="40">
        <v>1</v>
      </c>
      <c r="U95" s="40">
        <v>3</v>
      </c>
      <c r="V95" s="40">
        <v>4</v>
      </c>
      <c r="W95" s="85">
        <v>10</v>
      </c>
      <c r="X95" s="84">
        <v>22</v>
      </c>
      <c r="Y95" s="85">
        <v>8</v>
      </c>
    </row>
    <row r="96" spans="3:25" ht="16.5" thickBot="1" x14ac:dyDescent="0.3">
      <c r="C96" s="96" t="s">
        <v>231</v>
      </c>
      <c r="D96" s="96" t="s">
        <v>232</v>
      </c>
      <c r="E96" s="96" t="s">
        <v>233</v>
      </c>
      <c r="F96" s="96" t="s">
        <v>213</v>
      </c>
      <c r="G96" s="84">
        <v>13.6</v>
      </c>
      <c r="H96" s="40">
        <v>14.7</v>
      </c>
      <c r="I96" s="40">
        <v>49</v>
      </c>
      <c r="J96" s="40">
        <v>38.5</v>
      </c>
      <c r="K96" s="40">
        <v>5</v>
      </c>
      <c r="L96" s="40">
        <v>49</v>
      </c>
      <c r="M96" s="85">
        <v>12</v>
      </c>
      <c r="N96" s="43">
        <v>0</v>
      </c>
      <c r="O96" s="40">
        <v>0</v>
      </c>
      <c r="P96" s="40">
        <v>1</v>
      </c>
      <c r="Q96" s="40">
        <v>1</v>
      </c>
      <c r="R96" s="41">
        <v>3</v>
      </c>
      <c r="S96" s="84">
        <v>0</v>
      </c>
      <c r="T96" s="40">
        <v>1</v>
      </c>
      <c r="U96" s="40">
        <v>4</v>
      </c>
      <c r="V96" s="40">
        <v>5</v>
      </c>
      <c r="W96" s="85">
        <v>9</v>
      </c>
      <c r="X96" s="84">
        <v>24</v>
      </c>
      <c r="Y96" s="85">
        <v>10</v>
      </c>
    </row>
    <row r="97" spans="3:25" ht="16.5" thickBot="1" x14ac:dyDescent="0.3">
      <c r="C97" s="96" t="s">
        <v>234</v>
      </c>
      <c r="D97" s="96" t="s">
        <v>235</v>
      </c>
      <c r="E97" s="96" t="s">
        <v>153</v>
      </c>
      <c r="F97" s="96" t="s">
        <v>213</v>
      </c>
      <c r="G97" s="84">
        <v>103.4</v>
      </c>
      <c r="H97" s="40">
        <v>107.9</v>
      </c>
      <c r="I97" s="40">
        <v>100.3</v>
      </c>
      <c r="J97" s="40">
        <v>117.1</v>
      </c>
      <c r="K97" s="40">
        <v>64.400000000000006</v>
      </c>
      <c r="L97" s="40">
        <v>117.1</v>
      </c>
      <c r="M97" s="85">
        <v>7</v>
      </c>
      <c r="N97" s="43">
        <v>0</v>
      </c>
      <c r="O97" s="40">
        <v>0</v>
      </c>
      <c r="P97" s="40">
        <v>0</v>
      </c>
      <c r="Q97" s="40">
        <v>0</v>
      </c>
      <c r="R97" s="41">
        <v>5</v>
      </c>
      <c r="S97" s="84">
        <v>0</v>
      </c>
      <c r="T97" s="40">
        <v>0</v>
      </c>
      <c r="U97" s="40">
        <v>3</v>
      </c>
      <c r="V97" s="40">
        <v>3</v>
      </c>
      <c r="W97" s="85">
        <v>12</v>
      </c>
      <c r="X97" s="84">
        <v>24</v>
      </c>
      <c r="Y97" s="85">
        <v>10</v>
      </c>
    </row>
    <row r="98" spans="3:25" ht="16.5" thickBot="1" x14ac:dyDescent="0.3">
      <c r="C98" s="96" t="s">
        <v>236</v>
      </c>
      <c r="D98" s="96" t="s">
        <v>237</v>
      </c>
      <c r="E98" s="96" t="s">
        <v>188</v>
      </c>
      <c r="F98" s="96" t="s">
        <v>213</v>
      </c>
      <c r="G98" s="84">
        <v>107.6</v>
      </c>
      <c r="H98" s="40">
        <v>86.5</v>
      </c>
      <c r="I98" s="40">
        <v>0</v>
      </c>
      <c r="J98" s="40">
        <v>0</v>
      </c>
      <c r="K98" s="40">
        <v>47.1</v>
      </c>
      <c r="L98" s="40">
        <v>107.6</v>
      </c>
      <c r="M98" s="85">
        <v>10</v>
      </c>
      <c r="N98" s="43">
        <v>0</v>
      </c>
      <c r="O98" s="40">
        <v>0</v>
      </c>
      <c r="P98" s="40">
        <v>0</v>
      </c>
      <c r="Q98" s="40">
        <v>0</v>
      </c>
      <c r="R98" s="41">
        <v>5</v>
      </c>
      <c r="S98" s="84">
        <v>0</v>
      </c>
      <c r="T98" s="40">
        <v>0</v>
      </c>
      <c r="U98" s="40">
        <v>4</v>
      </c>
      <c r="V98" s="40">
        <v>4</v>
      </c>
      <c r="W98" s="85">
        <v>10</v>
      </c>
      <c r="X98" s="84">
        <v>25</v>
      </c>
      <c r="Y98" s="85">
        <v>12</v>
      </c>
    </row>
    <row r="99" spans="3:25" ht="16.5" thickBot="1" x14ac:dyDescent="0.3">
      <c r="C99" s="96" t="s">
        <v>238</v>
      </c>
      <c r="D99" s="96" t="s">
        <v>239</v>
      </c>
      <c r="E99" s="96" t="s">
        <v>106</v>
      </c>
      <c r="F99" s="96" t="s">
        <v>213</v>
      </c>
      <c r="G99" s="86">
        <v>104.6</v>
      </c>
      <c r="H99" s="88">
        <v>103.4</v>
      </c>
      <c r="I99" s="88">
        <v>65</v>
      </c>
      <c r="J99" s="88">
        <v>0</v>
      </c>
      <c r="K99" s="88">
        <v>6</v>
      </c>
      <c r="L99" s="88">
        <v>104.6</v>
      </c>
      <c r="M99" s="87">
        <v>11</v>
      </c>
      <c r="N99" s="103">
        <v>0</v>
      </c>
      <c r="O99" s="88">
        <v>0</v>
      </c>
      <c r="P99" s="88">
        <v>0</v>
      </c>
      <c r="Q99" s="88">
        <v>0</v>
      </c>
      <c r="R99" s="104">
        <v>5</v>
      </c>
      <c r="S99" s="86">
        <v>0</v>
      </c>
      <c r="T99" s="88">
        <v>0</v>
      </c>
      <c r="U99" s="88">
        <v>1</v>
      </c>
      <c r="V99" s="88">
        <v>1</v>
      </c>
      <c r="W99" s="87">
        <v>13</v>
      </c>
      <c r="X99" s="86">
        <v>29</v>
      </c>
      <c r="Y99" s="87">
        <v>13</v>
      </c>
    </row>
    <row r="100" spans="3:25" ht="16.5" thickBot="1" x14ac:dyDescent="0.3">
      <c r="C100" s="117" t="s">
        <v>240</v>
      </c>
      <c r="D100" s="117" t="s">
        <v>297</v>
      </c>
      <c r="E100" s="117" t="s">
        <v>77</v>
      </c>
      <c r="F100" s="117" t="s">
        <v>242</v>
      </c>
      <c r="G100" s="118">
        <v>72.7</v>
      </c>
      <c r="H100" s="119">
        <v>144.9</v>
      </c>
      <c r="I100" s="119">
        <v>149</v>
      </c>
      <c r="J100" s="119">
        <v>152.30000000000001</v>
      </c>
      <c r="K100" s="119">
        <v>145</v>
      </c>
      <c r="L100" s="119">
        <v>152.30000000000001</v>
      </c>
      <c r="M100" s="120">
        <v>1</v>
      </c>
      <c r="N100" s="121">
        <v>1</v>
      </c>
      <c r="O100" s="119">
        <v>0</v>
      </c>
      <c r="P100" s="119">
        <v>0</v>
      </c>
      <c r="Q100" s="119">
        <v>1</v>
      </c>
      <c r="R100" s="122">
        <v>1</v>
      </c>
      <c r="S100" s="118">
        <v>0</v>
      </c>
      <c r="T100" s="119">
        <v>2</v>
      </c>
      <c r="U100" s="119">
        <v>5</v>
      </c>
      <c r="V100" s="119">
        <v>7</v>
      </c>
      <c r="W100" s="120">
        <v>1</v>
      </c>
      <c r="X100" s="118">
        <v>3</v>
      </c>
      <c r="Y100" s="120">
        <v>1</v>
      </c>
    </row>
    <row r="101" spans="3:25" ht="16.5" thickBot="1" x14ac:dyDescent="0.3">
      <c r="C101" s="117" t="s">
        <v>243</v>
      </c>
      <c r="D101" s="117" t="s">
        <v>244</v>
      </c>
      <c r="E101" s="117" t="s">
        <v>245</v>
      </c>
      <c r="F101" s="117" t="s">
        <v>242</v>
      </c>
      <c r="G101" s="123">
        <v>84.8</v>
      </c>
      <c r="H101" s="124">
        <v>100.7</v>
      </c>
      <c r="I101" s="124">
        <v>73.599999999999994</v>
      </c>
      <c r="J101" s="124">
        <v>80</v>
      </c>
      <c r="K101" s="124">
        <v>72.5</v>
      </c>
      <c r="L101" s="124">
        <v>100.7</v>
      </c>
      <c r="M101" s="125">
        <v>2</v>
      </c>
      <c r="N101" s="126">
        <v>0</v>
      </c>
      <c r="O101" s="124">
        <v>0</v>
      </c>
      <c r="P101" s="124">
        <v>0</v>
      </c>
      <c r="Q101" s="124">
        <v>0</v>
      </c>
      <c r="R101" s="127">
        <v>3</v>
      </c>
      <c r="S101" s="123">
        <v>0</v>
      </c>
      <c r="T101" s="124">
        <v>1</v>
      </c>
      <c r="U101" s="124">
        <v>4</v>
      </c>
      <c r="V101" s="124">
        <v>5</v>
      </c>
      <c r="W101" s="125">
        <v>4</v>
      </c>
      <c r="X101" s="123">
        <v>9</v>
      </c>
      <c r="Y101" s="125">
        <v>2</v>
      </c>
    </row>
    <row r="102" spans="3:25" ht="16.5" thickBot="1" x14ac:dyDescent="0.3">
      <c r="C102" s="117" t="s">
        <v>250</v>
      </c>
      <c r="D102" s="117" t="s">
        <v>251</v>
      </c>
      <c r="E102" s="117" t="s">
        <v>252</v>
      </c>
      <c r="F102" s="117" t="s">
        <v>242</v>
      </c>
      <c r="G102" s="123">
        <v>82.6</v>
      </c>
      <c r="H102" s="124">
        <v>86</v>
      </c>
      <c r="I102" s="124">
        <v>82.8</v>
      </c>
      <c r="J102" s="124">
        <v>70</v>
      </c>
      <c r="K102" s="124">
        <v>62</v>
      </c>
      <c r="L102" s="124">
        <v>86</v>
      </c>
      <c r="M102" s="125">
        <v>3</v>
      </c>
      <c r="N102" s="126">
        <v>0</v>
      </c>
      <c r="O102" s="124">
        <v>0</v>
      </c>
      <c r="P102" s="124">
        <v>1</v>
      </c>
      <c r="Q102" s="124">
        <v>1</v>
      </c>
      <c r="R102" s="127">
        <v>2</v>
      </c>
      <c r="S102" s="123">
        <v>0</v>
      </c>
      <c r="T102" s="124">
        <v>0</v>
      </c>
      <c r="U102" s="124">
        <v>4</v>
      </c>
      <c r="V102" s="124">
        <v>4</v>
      </c>
      <c r="W102" s="125">
        <v>6</v>
      </c>
      <c r="X102" s="123">
        <v>11</v>
      </c>
      <c r="Y102" s="125">
        <v>3</v>
      </c>
    </row>
    <row r="103" spans="3:25" ht="16.5" thickBot="1" x14ac:dyDescent="0.3">
      <c r="C103" s="90" t="s">
        <v>248</v>
      </c>
      <c r="D103" s="90" t="s">
        <v>249</v>
      </c>
      <c r="E103" s="90" t="s">
        <v>77</v>
      </c>
      <c r="F103" s="90" t="s">
        <v>242</v>
      </c>
      <c r="G103" s="82">
        <v>35</v>
      </c>
      <c r="H103" s="79">
        <v>36.4</v>
      </c>
      <c r="I103" s="79">
        <v>44</v>
      </c>
      <c r="J103" s="79">
        <v>84.1</v>
      </c>
      <c r="K103" s="79">
        <v>22.8</v>
      </c>
      <c r="L103" s="79">
        <v>84.1</v>
      </c>
      <c r="M103" s="83">
        <v>4</v>
      </c>
      <c r="N103" s="81">
        <v>0</v>
      </c>
      <c r="O103" s="79">
        <v>0</v>
      </c>
      <c r="P103" s="79">
        <v>0</v>
      </c>
      <c r="Q103" s="79">
        <v>0</v>
      </c>
      <c r="R103" s="80">
        <v>3</v>
      </c>
      <c r="S103" s="82">
        <v>0</v>
      </c>
      <c r="T103" s="79">
        <v>1</v>
      </c>
      <c r="U103" s="79">
        <v>4</v>
      </c>
      <c r="V103" s="79">
        <v>5</v>
      </c>
      <c r="W103" s="83">
        <v>4</v>
      </c>
      <c r="X103" s="82">
        <v>11</v>
      </c>
      <c r="Y103" s="83">
        <v>4</v>
      </c>
    </row>
    <row r="104" spans="3:25" ht="16.5" thickBot="1" x14ac:dyDescent="0.3">
      <c r="C104" s="90" t="s">
        <v>246</v>
      </c>
      <c r="D104" s="90" t="s">
        <v>247</v>
      </c>
      <c r="E104" s="90" t="s">
        <v>77</v>
      </c>
      <c r="F104" s="90" t="s">
        <v>242</v>
      </c>
      <c r="G104" s="82">
        <v>53</v>
      </c>
      <c r="H104" s="79">
        <v>38</v>
      </c>
      <c r="I104" s="79">
        <v>70.5</v>
      </c>
      <c r="J104" s="79">
        <v>21.9</v>
      </c>
      <c r="K104" s="79">
        <v>0</v>
      </c>
      <c r="L104" s="79">
        <v>70.5</v>
      </c>
      <c r="M104" s="83">
        <v>6</v>
      </c>
      <c r="N104" s="81">
        <v>0</v>
      </c>
      <c r="O104" s="79">
        <v>0</v>
      </c>
      <c r="P104" s="79">
        <v>0</v>
      </c>
      <c r="Q104" s="79">
        <v>0</v>
      </c>
      <c r="R104" s="80">
        <v>3</v>
      </c>
      <c r="S104" s="82">
        <v>0</v>
      </c>
      <c r="T104" s="79">
        <v>3</v>
      </c>
      <c r="U104" s="79">
        <v>3</v>
      </c>
      <c r="V104" s="79">
        <v>6</v>
      </c>
      <c r="W104" s="83">
        <v>2</v>
      </c>
      <c r="X104" s="82">
        <v>11</v>
      </c>
      <c r="Y104" s="83">
        <v>4</v>
      </c>
    </row>
    <row r="105" spans="3:25" ht="16.5" thickBot="1" x14ac:dyDescent="0.3">
      <c r="C105" s="90" t="s">
        <v>253</v>
      </c>
      <c r="D105" s="90" t="s">
        <v>254</v>
      </c>
      <c r="E105" s="90" t="s">
        <v>80</v>
      </c>
      <c r="F105" s="90" t="s">
        <v>242</v>
      </c>
      <c r="G105" s="82">
        <v>0</v>
      </c>
      <c r="H105" s="79">
        <v>51.3</v>
      </c>
      <c r="I105" s="79">
        <v>50.9</v>
      </c>
      <c r="J105" s="79">
        <v>31.4</v>
      </c>
      <c r="K105" s="79">
        <v>0</v>
      </c>
      <c r="L105" s="79">
        <v>51.3</v>
      </c>
      <c r="M105" s="83">
        <v>7</v>
      </c>
      <c r="N105" s="81">
        <v>0</v>
      </c>
      <c r="O105" s="79">
        <v>0</v>
      </c>
      <c r="P105" s="79">
        <v>0</v>
      </c>
      <c r="Q105" s="79">
        <v>0</v>
      </c>
      <c r="R105" s="80">
        <v>3</v>
      </c>
      <c r="S105" s="82">
        <v>0</v>
      </c>
      <c r="T105" s="79">
        <v>1</v>
      </c>
      <c r="U105" s="79">
        <v>5</v>
      </c>
      <c r="V105" s="79">
        <v>6</v>
      </c>
      <c r="W105" s="83">
        <v>2</v>
      </c>
      <c r="X105" s="82">
        <v>12</v>
      </c>
      <c r="Y105" s="83">
        <v>6</v>
      </c>
    </row>
    <row r="106" spans="3:25" ht="16.5" thickBot="1" x14ac:dyDescent="0.3">
      <c r="C106" s="90" t="s">
        <v>255</v>
      </c>
      <c r="D106" s="90" t="s">
        <v>256</v>
      </c>
      <c r="E106" s="90" t="s">
        <v>80</v>
      </c>
      <c r="F106" s="90" t="s">
        <v>242</v>
      </c>
      <c r="G106" s="82">
        <v>79.7</v>
      </c>
      <c r="H106" s="79">
        <v>14.6</v>
      </c>
      <c r="I106" s="79">
        <v>52</v>
      </c>
      <c r="J106" s="79">
        <v>41.4</v>
      </c>
      <c r="K106" s="79">
        <v>37.4</v>
      </c>
      <c r="L106" s="79">
        <v>79.7</v>
      </c>
      <c r="M106" s="83">
        <v>5</v>
      </c>
      <c r="N106" s="81">
        <v>0</v>
      </c>
      <c r="O106" s="79">
        <v>0</v>
      </c>
      <c r="P106" s="79">
        <v>0</v>
      </c>
      <c r="Q106" s="79">
        <v>0</v>
      </c>
      <c r="R106" s="80">
        <v>3</v>
      </c>
      <c r="S106" s="82">
        <v>0</v>
      </c>
      <c r="T106" s="79">
        <v>1</v>
      </c>
      <c r="U106" s="79">
        <v>2</v>
      </c>
      <c r="V106" s="79">
        <v>3</v>
      </c>
      <c r="W106" s="83">
        <v>7</v>
      </c>
      <c r="X106" s="82">
        <v>15</v>
      </c>
      <c r="Y106" s="83">
        <v>7</v>
      </c>
    </row>
    <row r="107" spans="3:25" ht="16.5" thickBot="1" x14ac:dyDescent="0.3">
      <c r="C107" s="90" t="s">
        <v>257</v>
      </c>
      <c r="D107" s="90" t="s">
        <v>258</v>
      </c>
      <c r="E107" s="90" t="s">
        <v>80</v>
      </c>
      <c r="F107" s="90" t="s">
        <v>242</v>
      </c>
      <c r="G107" s="98">
        <v>10</v>
      </c>
      <c r="H107" s="99">
        <v>0</v>
      </c>
      <c r="I107" s="99">
        <v>36</v>
      </c>
      <c r="J107" s="99">
        <v>29.6</v>
      </c>
      <c r="K107" s="99">
        <v>10.199999999999999</v>
      </c>
      <c r="L107" s="99">
        <v>36</v>
      </c>
      <c r="M107" s="100">
        <v>8</v>
      </c>
      <c r="N107" s="101">
        <v>0</v>
      </c>
      <c r="O107" s="99">
        <v>0</v>
      </c>
      <c r="P107" s="99">
        <v>0</v>
      </c>
      <c r="Q107" s="99">
        <v>0</v>
      </c>
      <c r="R107" s="102">
        <v>3</v>
      </c>
      <c r="S107" s="98">
        <v>0</v>
      </c>
      <c r="T107" s="99">
        <v>0</v>
      </c>
      <c r="U107" s="99">
        <v>2</v>
      </c>
      <c r="V107" s="99">
        <v>2</v>
      </c>
      <c r="W107" s="100">
        <v>8</v>
      </c>
      <c r="X107" s="98">
        <v>19</v>
      </c>
      <c r="Y107" s="100">
        <v>8</v>
      </c>
    </row>
    <row r="108" spans="3:25" ht="16.5" thickBot="1" x14ac:dyDescent="0.3">
      <c r="C108" s="117" t="s">
        <v>259</v>
      </c>
      <c r="D108" s="117" t="s">
        <v>260</v>
      </c>
      <c r="E108" s="117" t="s">
        <v>261</v>
      </c>
      <c r="F108" s="117" t="s">
        <v>262</v>
      </c>
      <c r="G108" s="128">
        <v>178.3</v>
      </c>
      <c r="H108" s="129">
        <v>180.7</v>
      </c>
      <c r="I108" s="129">
        <v>182.5</v>
      </c>
      <c r="J108" s="129">
        <v>176.2</v>
      </c>
      <c r="K108" s="129">
        <v>186</v>
      </c>
      <c r="L108" s="129">
        <v>186</v>
      </c>
      <c r="M108" s="130">
        <v>1</v>
      </c>
      <c r="N108" s="131">
        <v>1</v>
      </c>
      <c r="O108" s="129">
        <v>0</v>
      </c>
      <c r="P108" s="129">
        <v>0</v>
      </c>
      <c r="Q108" s="129">
        <v>1</v>
      </c>
      <c r="R108" s="132">
        <v>1</v>
      </c>
      <c r="S108" s="128">
        <v>0</v>
      </c>
      <c r="T108" s="129">
        <v>3</v>
      </c>
      <c r="U108" s="129">
        <v>4</v>
      </c>
      <c r="V108" s="129">
        <v>7</v>
      </c>
      <c r="W108" s="130">
        <v>1</v>
      </c>
      <c r="X108" s="128">
        <v>3</v>
      </c>
      <c r="Y108" s="130">
        <v>1</v>
      </c>
    </row>
    <row r="109" spans="3:25" ht="16.5" thickBot="1" x14ac:dyDescent="0.3">
      <c r="C109" s="117" t="s">
        <v>263</v>
      </c>
      <c r="D109" s="117" t="s">
        <v>264</v>
      </c>
      <c r="E109" s="117" t="s">
        <v>153</v>
      </c>
      <c r="F109" s="117" t="s">
        <v>262</v>
      </c>
      <c r="G109" s="123">
        <v>68.900000000000006</v>
      </c>
      <c r="H109" s="124">
        <v>44</v>
      </c>
      <c r="I109" s="124">
        <v>65.400000000000006</v>
      </c>
      <c r="J109" s="124">
        <v>74.7</v>
      </c>
      <c r="K109" s="124">
        <v>42.1</v>
      </c>
      <c r="L109" s="124">
        <v>74.7</v>
      </c>
      <c r="M109" s="125">
        <v>2</v>
      </c>
      <c r="N109" s="126">
        <v>0</v>
      </c>
      <c r="O109" s="124">
        <v>0</v>
      </c>
      <c r="P109" s="124">
        <v>0</v>
      </c>
      <c r="Q109" s="124">
        <v>0</v>
      </c>
      <c r="R109" s="127">
        <v>2</v>
      </c>
      <c r="S109" s="123">
        <v>0</v>
      </c>
      <c r="T109" s="124">
        <v>3</v>
      </c>
      <c r="U109" s="124">
        <v>3</v>
      </c>
      <c r="V109" s="124">
        <v>6</v>
      </c>
      <c r="W109" s="125">
        <v>2</v>
      </c>
      <c r="X109" s="123">
        <v>6</v>
      </c>
      <c r="Y109" s="125">
        <v>2</v>
      </c>
    </row>
    <row r="110" spans="3:25" ht="16.5" thickBot="1" x14ac:dyDescent="0.3">
      <c r="C110" s="117" t="s">
        <v>265</v>
      </c>
      <c r="D110" s="117" t="s">
        <v>266</v>
      </c>
      <c r="E110" s="117" t="s">
        <v>233</v>
      </c>
      <c r="F110" s="117" t="s">
        <v>262</v>
      </c>
      <c r="G110" s="123">
        <v>0</v>
      </c>
      <c r="H110" s="124">
        <v>35.799999999999997</v>
      </c>
      <c r="I110" s="124">
        <v>41.8</v>
      </c>
      <c r="J110" s="124">
        <v>69.3</v>
      </c>
      <c r="K110" s="124">
        <v>0</v>
      </c>
      <c r="L110" s="124">
        <v>69.3</v>
      </c>
      <c r="M110" s="125">
        <v>3</v>
      </c>
      <c r="N110" s="126">
        <v>0</v>
      </c>
      <c r="O110" s="124">
        <v>0</v>
      </c>
      <c r="P110" s="124">
        <v>0</v>
      </c>
      <c r="Q110" s="124">
        <v>0</v>
      </c>
      <c r="R110" s="127">
        <v>2</v>
      </c>
      <c r="S110" s="123">
        <v>0</v>
      </c>
      <c r="T110" s="124">
        <v>0</v>
      </c>
      <c r="U110" s="124">
        <v>4</v>
      </c>
      <c r="V110" s="124">
        <v>4</v>
      </c>
      <c r="W110" s="125">
        <v>4</v>
      </c>
      <c r="X110" s="123">
        <v>9</v>
      </c>
      <c r="Y110" s="125">
        <v>3</v>
      </c>
    </row>
    <row r="111" spans="3:25" ht="16.5" thickBot="1" x14ac:dyDescent="0.3">
      <c r="C111" s="96" t="s">
        <v>267</v>
      </c>
      <c r="D111" s="96" t="s">
        <v>268</v>
      </c>
      <c r="E111" s="96" t="s">
        <v>269</v>
      </c>
      <c r="F111" s="96" t="s">
        <v>262</v>
      </c>
      <c r="G111" s="84">
        <v>29</v>
      </c>
      <c r="H111" s="40">
        <v>0</v>
      </c>
      <c r="I111" s="40">
        <v>30.4</v>
      </c>
      <c r="J111" s="40">
        <v>25.4</v>
      </c>
      <c r="K111" s="40">
        <v>18.100000000000001</v>
      </c>
      <c r="L111" s="40">
        <v>30.4</v>
      </c>
      <c r="M111" s="85">
        <v>5</v>
      </c>
      <c r="N111" s="43">
        <v>0</v>
      </c>
      <c r="O111" s="40">
        <v>0</v>
      </c>
      <c r="P111" s="40">
        <v>0</v>
      </c>
      <c r="Q111" s="40">
        <v>0</v>
      </c>
      <c r="R111" s="41">
        <v>2</v>
      </c>
      <c r="S111" s="84">
        <v>1</v>
      </c>
      <c r="T111" s="40">
        <v>0</v>
      </c>
      <c r="U111" s="40">
        <v>4</v>
      </c>
      <c r="V111" s="40">
        <v>5</v>
      </c>
      <c r="W111" s="85">
        <v>3</v>
      </c>
      <c r="X111" s="84">
        <v>10</v>
      </c>
      <c r="Y111" s="85">
        <v>4</v>
      </c>
    </row>
    <row r="112" spans="3:25" ht="16.5" thickBot="1" x14ac:dyDescent="0.3">
      <c r="C112" s="96" t="s">
        <v>270</v>
      </c>
      <c r="D112" s="96" t="s">
        <v>271</v>
      </c>
      <c r="E112" s="96" t="s">
        <v>80</v>
      </c>
      <c r="F112" s="96" t="s">
        <v>262</v>
      </c>
      <c r="G112" s="86">
        <v>0</v>
      </c>
      <c r="H112" s="88">
        <v>21</v>
      </c>
      <c r="I112" s="88">
        <v>45</v>
      </c>
      <c r="J112" s="88">
        <v>52.9</v>
      </c>
      <c r="K112" s="88">
        <v>54</v>
      </c>
      <c r="L112" s="88">
        <v>54</v>
      </c>
      <c r="M112" s="87">
        <v>4</v>
      </c>
      <c r="N112" s="103">
        <v>0</v>
      </c>
      <c r="O112" s="88">
        <v>0</v>
      </c>
      <c r="P112" s="88">
        <v>0</v>
      </c>
      <c r="Q112" s="88">
        <v>0</v>
      </c>
      <c r="R112" s="104">
        <v>2</v>
      </c>
      <c r="S112" s="86">
        <v>0</v>
      </c>
      <c r="T112" s="88">
        <v>0</v>
      </c>
      <c r="U112" s="88">
        <v>4</v>
      </c>
      <c r="V112" s="88">
        <v>4</v>
      </c>
      <c r="W112" s="87">
        <v>4</v>
      </c>
      <c r="X112" s="86">
        <v>10</v>
      </c>
      <c r="Y112" s="87">
        <v>4</v>
      </c>
    </row>
    <row r="113" spans="3:25" ht="16.5" thickBot="1" x14ac:dyDescent="0.3">
      <c r="C113" s="117" t="s">
        <v>272</v>
      </c>
      <c r="D113" s="117" t="s">
        <v>273</v>
      </c>
      <c r="E113" s="117" t="s">
        <v>274</v>
      </c>
      <c r="F113" s="117" t="s">
        <v>275</v>
      </c>
      <c r="G113" s="133">
        <v>0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5">
        <v>1</v>
      </c>
      <c r="N113" s="136">
        <v>0</v>
      </c>
      <c r="O113" s="134">
        <v>0</v>
      </c>
      <c r="P113" s="134">
        <v>0</v>
      </c>
      <c r="Q113" s="134">
        <v>0</v>
      </c>
      <c r="R113" s="137">
        <v>1</v>
      </c>
      <c r="S113" s="133">
        <v>4</v>
      </c>
      <c r="T113" s="134">
        <v>1</v>
      </c>
      <c r="U113" s="134">
        <v>3</v>
      </c>
      <c r="V113" s="134">
        <v>8</v>
      </c>
      <c r="W113" s="135">
        <v>1</v>
      </c>
      <c r="X113" s="133">
        <v>3</v>
      </c>
      <c r="Y113" s="135">
        <v>1</v>
      </c>
    </row>
    <row r="114" spans="3:25" ht="16.5" thickBot="1" x14ac:dyDescent="0.3">
      <c r="C114" s="117" t="s">
        <v>276</v>
      </c>
      <c r="D114" s="117" t="s">
        <v>277</v>
      </c>
      <c r="E114" s="117" t="s">
        <v>278</v>
      </c>
      <c r="F114" s="117" t="s">
        <v>279</v>
      </c>
      <c r="G114" s="138">
        <v>0</v>
      </c>
      <c r="H114" s="139">
        <v>0</v>
      </c>
      <c r="I114" s="139">
        <v>0</v>
      </c>
      <c r="J114" s="139">
        <v>0</v>
      </c>
      <c r="K114" s="139">
        <v>0</v>
      </c>
      <c r="L114" s="139">
        <v>0</v>
      </c>
      <c r="M114" s="140">
        <v>1</v>
      </c>
      <c r="N114" s="141">
        <v>0</v>
      </c>
      <c r="O114" s="139">
        <v>0</v>
      </c>
      <c r="P114" s="139">
        <v>0</v>
      </c>
      <c r="Q114" s="139">
        <v>0</v>
      </c>
      <c r="R114" s="142">
        <v>1</v>
      </c>
      <c r="S114" s="138">
        <v>0</v>
      </c>
      <c r="T114" s="139">
        <v>0</v>
      </c>
      <c r="U114" s="139">
        <v>4</v>
      </c>
      <c r="V114" s="139">
        <v>4</v>
      </c>
      <c r="W114" s="140">
        <v>1</v>
      </c>
      <c r="X114" s="138">
        <v>3</v>
      </c>
      <c r="Y114" s="140">
        <v>1</v>
      </c>
    </row>
    <row r="117" spans="3:25" ht="30" x14ac:dyDescent="0.45">
      <c r="S117" s="97" t="s">
        <v>302</v>
      </c>
    </row>
  </sheetData>
  <mergeCells count="11">
    <mergeCell ref="X5:Y5"/>
    <mergeCell ref="C4:M4"/>
    <mergeCell ref="S4:Y4"/>
    <mergeCell ref="C2:Y2"/>
    <mergeCell ref="G5:M5"/>
    <mergeCell ref="N5:R5"/>
    <mergeCell ref="S5:W5"/>
    <mergeCell ref="C5:C6"/>
    <mergeCell ref="D5:D6"/>
    <mergeCell ref="E5:E6"/>
    <mergeCell ref="F5:F6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20"/>
  <sheetViews>
    <sheetView topLeftCell="A94" zoomScale="85" zoomScaleNormal="85" workbookViewId="0">
      <selection activeCell="B2" sqref="B2:X111"/>
    </sheetView>
  </sheetViews>
  <sheetFormatPr defaultRowHeight="15.75" x14ac:dyDescent="0.25"/>
  <cols>
    <col min="2" max="2" width="7.85546875" bestFit="1" customWidth="1"/>
    <col min="3" max="3" width="11.5703125" bestFit="1" customWidth="1"/>
    <col min="4" max="4" width="35.7109375" bestFit="1" customWidth="1"/>
    <col min="5" max="5" width="14.28515625" bestFit="1" customWidth="1"/>
    <col min="6" max="24" width="6.7109375" customWidth="1"/>
  </cols>
  <sheetData>
    <row r="2" spans="2:26" ht="16.5" thickBot="1" x14ac:dyDescent="0.3">
      <c r="F2" s="114" t="s">
        <v>0</v>
      </c>
      <c r="G2" s="114"/>
      <c r="H2" s="114"/>
      <c r="I2" s="114"/>
      <c r="J2" s="114"/>
      <c r="K2" s="114"/>
      <c r="L2" s="114"/>
      <c r="M2" s="114" t="s">
        <v>1</v>
      </c>
      <c r="N2" s="114"/>
      <c r="O2" s="114"/>
      <c r="P2" s="114"/>
      <c r="Q2" s="114"/>
      <c r="R2" s="114" t="s">
        <v>2</v>
      </c>
      <c r="S2" s="114"/>
      <c r="T2" s="114"/>
      <c r="U2" s="114"/>
      <c r="V2" s="114"/>
    </row>
    <row r="3" spans="2:26" ht="20.100000000000001" customHeight="1" thickBot="1" x14ac:dyDescent="0.3">
      <c r="B3" s="1" t="s">
        <v>3</v>
      </c>
      <c r="C3" s="2" t="s">
        <v>4</v>
      </c>
      <c r="D3" s="2" t="s">
        <v>5</v>
      </c>
      <c r="E3" s="2" t="s">
        <v>6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3" t="s">
        <v>7</v>
      </c>
      <c r="L3" s="4" t="s">
        <v>8</v>
      </c>
      <c r="M3" s="5" t="s">
        <v>9</v>
      </c>
      <c r="N3" s="3" t="s">
        <v>10</v>
      </c>
      <c r="O3" s="3" t="s">
        <v>11</v>
      </c>
      <c r="P3" s="3" t="s">
        <v>12</v>
      </c>
      <c r="Q3" s="4" t="s">
        <v>8</v>
      </c>
      <c r="R3" s="5" t="s">
        <v>13</v>
      </c>
      <c r="S3" s="3" t="s">
        <v>14</v>
      </c>
      <c r="T3" s="3" t="s">
        <v>15</v>
      </c>
      <c r="U3" s="3" t="s">
        <v>12</v>
      </c>
      <c r="V3" s="4" t="s">
        <v>8</v>
      </c>
      <c r="W3" s="5" t="s">
        <v>16</v>
      </c>
      <c r="X3" s="6" t="s">
        <v>17</v>
      </c>
    </row>
    <row r="4" spans="2:26" ht="20.100000000000001" customHeight="1" thickTop="1" thickBot="1" x14ac:dyDescent="0.3">
      <c r="B4" s="7" t="s">
        <v>18</v>
      </c>
      <c r="C4" s="8" t="s">
        <v>19</v>
      </c>
      <c r="D4" s="9" t="s">
        <v>20</v>
      </c>
      <c r="E4" s="10" t="s">
        <v>21</v>
      </c>
      <c r="F4" s="11">
        <f>VLOOKUP($B4,[1]原始成績!$B$4:$P$111,5,FALSE)</f>
        <v>198.3</v>
      </c>
      <c r="G4" s="12">
        <f>VLOOKUP($B4,[1]原始成績!$B$4:$P$111,6,FALSE)</f>
        <v>215.8</v>
      </c>
      <c r="H4" s="12">
        <f>VLOOKUP($B4,[1]原始成績!$B$4:$P$111,7,FALSE)</f>
        <v>223.7</v>
      </c>
      <c r="I4" s="12">
        <f>VLOOKUP($B4,[1]原始成績!$B$4:$P$111,8,FALSE)</f>
        <v>234.5</v>
      </c>
      <c r="J4" s="12">
        <f>VLOOKUP($B4,[1]原始成績!$B$4:$P$111,9,FALSE)</f>
        <v>28.3</v>
      </c>
      <c r="K4" s="12">
        <f t="shared" ref="K4:K35" si="0">LARGE(F4:J4,1)</f>
        <v>234.5</v>
      </c>
      <c r="L4" s="13">
        <f t="shared" ref="L4:L15" si="1">RANK($K4,$K$4:$K$15)</f>
        <v>1</v>
      </c>
      <c r="M4" s="11">
        <f>VLOOKUP($B4,[1]原始成績!$B$4:$P$111,10,FALSE)</f>
        <v>0</v>
      </c>
      <c r="N4" s="12">
        <f>VLOOKUP($B4,[1]原始成績!$B$4:$P$111,11,FALSE)</f>
        <v>0</v>
      </c>
      <c r="O4" s="12">
        <f>VLOOKUP($B4,[1]原始成績!$B$4:$P$111,12,FALSE)</f>
        <v>0</v>
      </c>
      <c r="P4" s="12">
        <f t="shared" ref="P4:P35" si="2">SUM($M4:$O4)</f>
        <v>0</v>
      </c>
      <c r="Q4" s="14">
        <f t="shared" ref="Q4:Q15" si="3">RANK($P4,$P$4:$P$15)</f>
        <v>1</v>
      </c>
      <c r="R4" s="15">
        <f>VLOOKUP($B4,[1]原始成績!$B$4:$P$111,13,FALSE)</f>
        <v>1</v>
      </c>
      <c r="S4" s="12">
        <f>VLOOKUP($B4,[1]原始成績!$B$4:$P$111,14,FALSE)</f>
        <v>3</v>
      </c>
      <c r="T4" s="12">
        <f>VLOOKUP($B4,[1]原始成績!$B$4:$P$111,15,FALSE)</f>
        <v>4</v>
      </c>
      <c r="U4" s="12">
        <f t="shared" ref="U4:U35" si="4">SUM($R4:$T4)</f>
        <v>8</v>
      </c>
      <c r="V4" s="13">
        <f t="shared" ref="V4:V15" si="5">RANK($U4,$U$4:$U$15)</f>
        <v>3</v>
      </c>
      <c r="W4" s="11">
        <f t="shared" ref="W4:W35" si="6">L4+Q4+V4</f>
        <v>5</v>
      </c>
      <c r="X4" s="14">
        <f t="shared" ref="X4:X15" si="7">RANK($W4,$W$4:$W$15,1)</f>
        <v>1</v>
      </c>
      <c r="Z4">
        <f>MIN(P4:P102)</f>
        <v>0</v>
      </c>
    </row>
    <row r="5" spans="2:26" ht="20.100000000000001" customHeight="1" thickBot="1" x14ac:dyDescent="0.3">
      <c r="B5" s="16" t="s">
        <v>22</v>
      </c>
      <c r="C5" s="17" t="s">
        <v>23</v>
      </c>
      <c r="D5" s="18" t="s">
        <v>24</v>
      </c>
      <c r="E5" s="19" t="s">
        <v>21</v>
      </c>
      <c r="F5" s="20">
        <f>VLOOKUP($B5,[1]原始成績!$B$4:$P$111,5,FALSE)</f>
        <v>56.9</v>
      </c>
      <c r="G5" s="21">
        <f>VLOOKUP($B5,[1]原始成績!$B$4:$P$111,6,FALSE)</f>
        <v>137.30000000000001</v>
      </c>
      <c r="H5" s="21">
        <f>VLOOKUP($B5,[1]原始成績!$B$4:$P$111,7,FALSE)</f>
        <v>222.7</v>
      </c>
      <c r="I5" s="21">
        <f>VLOOKUP($B5,[1]原始成績!$B$4:$P$111,8,FALSE)</f>
        <v>200.1</v>
      </c>
      <c r="J5" s="21">
        <f>VLOOKUP($B5,[1]原始成績!$B$4:$P$111,9,FALSE)</f>
        <v>205.5</v>
      </c>
      <c r="K5" s="21">
        <f t="shared" si="0"/>
        <v>222.7</v>
      </c>
      <c r="L5" s="22">
        <f t="shared" si="1"/>
        <v>3</v>
      </c>
      <c r="M5" s="20">
        <f>VLOOKUP($B5,[1]原始成績!$B$4:$P$111,10,FALSE)</f>
        <v>0</v>
      </c>
      <c r="N5" s="21">
        <f>VLOOKUP($B5,[1]原始成績!$B$4:$P$111,11,FALSE)</f>
        <v>0</v>
      </c>
      <c r="O5" s="21">
        <f>VLOOKUP($B5,[1]原始成績!$B$4:$P$111,12,FALSE)</f>
        <v>0</v>
      </c>
      <c r="P5" s="21">
        <f t="shared" si="2"/>
        <v>0</v>
      </c>
      <c r="Q5" s="23">
        <f t="shared" si="3"/>
        <v>1</v>
      </c>
      <c r="R5" s="24">
        <f>VLOOKUP($B5,[1]原始成績!$B$4:$P$111,13,FALSE)</f>
        <v>0</v>
      </c>
      <c r="S5" s="21">
        <f>VLOOKUP($B5,[1]原始成績!$B$4:$P$111,14,FALSE)</f>
        <v>2</v>
      </c>
      <c r="T5" s="21">
        <f>VLOOKUP($B5,[1]原始成績!$B$4:$P$111,15,FALSE)</f>
        <v>4</v>
      </c>
      <c r="U5" s="21">
        <f t="shared" si="4"/>
        <v>6</v>
      </c>
      <c r="V5" s="22">
        <f t="shared" si="5"/>
        <v>5</v>
      </c>
      <c r="W5" s="20">
        <f t="shared" si="6"/>
        <v>9</v>
      </c>
      <c r="X5" s="23">
        <f t="shared" si="7"/>
        <v>2</v>
      </c>
    </row>
    <row r="6" spans="2:26" ht="20.100000000000001" customHeight="1" thickBot="1" x14ac:dyDescent="0.3">
      <c r="B6" s="16" t="s">
        <v>25</v>
      </c>
      <c r="C6" s="17" t="s">
        <v>26</v>
      </c>
      <c r="D6" s="18" t="s">
        <v>20</v>
      </c>
      <c r="E6" s="19" t="s">
        <v>21</v>
      </c>
      <c r="F6" s="20">
        <f>VLOOKUP($B6,[1]原始成績!$B$4:$P$111,5,FALSE)</f>
        <v>195.3</v>
      </c>
      <c r="G6" s="21">
        <f>VLOOKUP($B6,[1]原始成績!$B$4:$P$111,6,FALSE)</f>
        <v>15.8</v>
      </c>
      <c r="H6" s="21">
        <f>VLOOKUP($B6,[1]原始成績!$B$4:$P$111,7,FALSE)</f>
        <v>173.4</v>
      </c>
      <c r="I6" s="21">
        <f>VLOOKUP($B6,[1]原始成績!$B$4:$P$111,8,FALSE)</f>
        <v>165.5</v>
      </c>
      <c r="J6" s="21">
        <f>VLOOKUP($B6,[1]原始成績!$B$4:$P$111,9,FALSE)</f>
        <v>194.3</v>
      </c>
      <c r="K6" s="21">
        <f t="shared" si="0"/>
        <v>195.3</v>
      </c>
      <c r="L6" s="22">
        <f t="shared" si="1"/>
        <v>4</v>
      </c>
      <c r="M6" s="20">
        <f>VLOOKUP($B6,[1]原始成績!$B$4:$P$111,10,FALSE)</f>
        <v>0</v>
      </c>
      <c r="N6" s="21">
        <f>VLOOKUP($B6,[1]原始成績!$B$4:$P$111,11,FALSE)</f>
        <v>0</v>
      </c>
      <c r="O6" s="21">
        <f>VLOOKUP($B6,[1]原始成績!$B$4:$P$111,12,FALSE)</f>
        <v>0</v>
      </c>
      <c r="P6" s="21">
        <f t="shared" si="2"/>
        <v>0</v>
      </c>
      <c r="Q6" s="23">
        <f t="shared" si="3"/>
        <v>1</v>
      </c>
      <c r="R6" s="24">
        <f>VLOOKUP($B6,[1]原始成績!$B$4:$P$111,13,FALSE)</f>
        <v>0</v>
      </c>
      <c r="S6" s="21">
        <f>VLOOKUP($B6,[1]原始成績!$B$4:$P$111,14,FALSE)</f>
        <v>2</v>
      </c>
      <c r="T6" s="21">
        <f>VLOOKUP($B6,[1]原始成績!$B$4:$P$111,15,FALSE)</f>
        <v>4</v>
      </c>
      <c r="U6" s="21">
        <f t="shared" si="4"/>
        <v>6</v>
      </c>
      <c r="V6" s="22">
        <f t="shared" si="5"/>
        <v>5</v>
      </c>
      <c r="W6" s="20">
        <f t="shared" si="6"/>
        <v>10</v>
      </c>
      <c r="X6" s="23">
        <f t="shared" si="7"/>
        <v>3</v>
      </c>
    </row>
    <row r="7" spans="2:26" ht="20.100000000000001" customHeight="1" thickBot="1" x14ac:dyDescent="0.3">
      <c r="B7" s="16" t="s">
        <v>27</v>
      </c>
      <c r="C7" s="17" t="s">
        <v>28</v>
      </c>
      <c r="D7" s="18" t="s">
        <v>29</v>
      </c>
      <c r="E7" s="19" t="s">
        <v>21</v>
      </c>
      <c r="F7" s="20">
        <f>VLOOKUP($B7,[1]原始成績!$B$4:$P$111,5,FALSE)</f>
        <v>191.7</v>
      </c>
      <c r="G7" s="21">
        <f>VLOOKUP($B7,[1]原始成績!$B$4:$P$111,6,FALSE)</f>
        <v>0</v>
      </c>
      <c r="H7" s="21">
        <f>VLOOKUP($B7,[1]原始成績!$B$4:$P$111,7,FALSE)</f>
        <v>147</v>
      </c>
      <c r="I7" s="21">
        <f>VLOOKUP($B7,[1]原始成績!$B$4:$P$111,8,FALSE)</f>
        <v>8</v>
      </c>
      <c r="J7" s="21">
        <f>VLOOKUP($B7,[1]原始成績!$B$4:$P$111,9,FALSE)</f>
        <v>73.8</v>
      </c>
      <c r="K7" s="21">
        <f t="shared" si="0"/>
        <v>191.7</v>
      </c>
      <c r="L7" s="22">
        <f t="shared" si="1"/>
        <v>5</v>
      </c>
      <c r="M7" s="20">
        <f>VLOOKUP($B7,[1]原始成績!$B$4:$P$111,10,FALSE)</f>
        <v>0</v>
      </c>
      <c r="N7" s="21">
        <f>VLOOKUP($B7,[1]原始成績!$B$4:$P$111,11,FALSE)</f>
        <v>0</v>
      </c>
      <c r="O7" s="21">
        <f>VLOOKUP($B7,[1]原始成績!$B$4:$P$111,12,FALSE)</f>
        <v>0</v>
      </c>
      <c r="P7" s="21">
        <f t="shared" si="2"/>
        <v>0</v>
      </c>
      <c r="Q7" s="23">
        <f t="shared" si="3"/>
        <v>1</v>
      </c>
      <c r="R7" s="24">
        <f>VLOOKUP($B7,[1]原始成績!$B$4:$P$111,13,FALSE)</f>
        <v>0</v>
      </c>
      <c r="S7" s="21">
        <f>VLOOKUP($B7,[1]原始成績!$B$4:$P$111,14,FALSE)</f>
        <v>2</v>
      </c>
      <c r="T7" s="21">
        <f>VLOOKUP($B7,[1]原始成績!$B$4:$P$111,15,FALSE)</f>
        <v>4</v>
      </c>
      <c r="U7" s="21">
        <f t="shared" si="4"/>
        <v>6</v>
      </c>
      <c r="V7" s="22">
        <f t="shared" si="5"/>
        <v>5</v>
      </c>
      <c r="W7" s="20">
        <f t="shared" si="6"/>
        <v>11</v>
      </c>
      <c r="X7" s="23">
        <f t="shared" si="7"/>
        <v>4</v>
      </c>
    </row>
    <row r="8" spans="2:26" ht="20.100000000000001" customHeight="1" thickBot="1" x14ac:dyDescent="0.3">
      <c r="B8" s="16" t="s">
        <v>30</v>
      </c>
      <c r="C8" s="17" t="s">
        <v>31</v>
      </c>
      <c r="D8" s="18" t="s">
        <v>29</v>
      </c>
      <c r="E8" s="19" t="s">
        <v>21</v>
      </c>
      <c r="F8" s="20">
        <f>VLOOKUP($B8,[1]原始成績!$B$4:$P$111,5,FALSE)</f>
        <v>17.100000000000001</v>
      </c>
      <c r="G8" s="21">
        <f>VLOOKUP($B8,[1]原始成績!$B$4:$P$111,6,FALSE)</f>
        <v>180.1</v>
      </c>
      <c r="H8" s="21">
        <f>VLOOKUP($B8,[1]原始成績!$B$4:$P$111,7,FALSE)</f>
        <v>53.6</v>
      </c>
      <c r="I8" s="21">
        <f>VLOOKUP($B8,[1]原始成績!$B$4:$P$111,8,FALSE)</f>
        <v>0</v>
      </c>
      <c r="J8" s="21">
        <f>VLOOKUP($B8,[1]原始成績!$B$4:$P$111,9,FALSE)</f>
        <v>0</v>
      </c>
      <c r="K8" s="21">
        <f t="shared" si="0"/>
        <v>180.1</v>
      </c>
      <c r="L8" s="22">
        <f t="shared" si="1"/>
        <v>6</v>
      </c>
      <c r="M8" s="20">
        <f>VLOOKUP($B8,[1]原始成績!$B$4:$P$111,10,FALSE)</f>
        <v>0</v>
      </c>
      <c r="N8" s="21">
        <f>VLOOKUP($B8,[1]原始成績!$B$4:$P$111,11,FALSE)</f>
        <v>0</v>
      </c>
      <c r="O8" s="21">
        <f>VLOOKUP($B8,[1]原始成績!$B$4:$P$111,12,FALSE)</f>
        <v>0</v>
      </c>
      <c r="P8" s="21">
        <f t="shared" si="2"/>
        <v>0</v>
      </c>
      <c r="Q8" s="23">
        <f t="shared" si="3"/>
        <v>1</v>
      </c>
      <c r="R8" s="24">
        <f>VLOOKUP($B8,[1]原始成績!$B$4:$P$111,13,FALSE)</f>
        <v>0</v>
      </c>
      <c r="S8" s="21">
        <f>VLOOKUP($B8,[1]原始成績!$B$4:$P$111,14,FALSE)</f>
        <v>3</v>
      </c>
      <c r="T8" s="21">
        <f>VLOOKUP($B8,[1]原始成績!$B$4:$P$111,15,FALSE)</f>
        <v>3</v>
      </c>
      <c r="U8" s="21">
        <f t="shared" si="4"/>
        <v>6</v>
      </c>
      <c r="V8" s="22">
        <f t="shared" si="5"/>
        <v>5</v>
      </c>
      <c r="W8" s="20">
        <f t="shared" si="6"/>
        <v>12</v>
      </c>
      <c r="X8" s="23">
        <f t="shared" si="7"/>
        <v>5</v>
      </c>
    </row>
    <row r="9" spans="2:26" ht="20.100000000000001" customHeight="1" thickBot="1" x14ac:dyDescent="0.3">
      <c r="B9" s="16" t="s">
        <v>32</v>
      </c>
      <c r="C9" s="17" t="s">
        <v>33</v>
      </c>
      <c r="D9" s="18" t="s">
        <v>34</v>
      </c>
      <c r="E9" s="19" t="s">
        <v>21</v>
      </c>
      <c r="F9" s="20">
        <f>VLOOKUP($B9,[1]原始成績!$B$4:$P$111,5,FALSE)</f>
        <v>0</v>
      </c>
      <c r="G9" s="21">
        <f>VLOOKUP($B9,[1]原始成績!$B$4:$P$111,6,FALSE)</f>
        <v>67.7</v>
      </c>
      <c r="H9" s="21">
        <f>VLOOKUP($B9,[1]原始成績!$B$4:$P$111,7,FALSE)</f>
        <v>15</v>
      </c>
      <c r="I9" s="21">
        <f>VLOOKUP($B9,[1]原始成績!$B$4:$P$111,8,FALSE)</f>
        <v>53</v>
      </c>
      <c r="J9" s="21">
        <f>VLOOKUP($B9,[1]原始成績!$B$4:$P$111,9,FALSE)</f>
        <v>12.3</v>
      </c>
      <c r="K9" s="21">
        <f t="shared" si="0"/>
        <v>67.7</v>
      </c>
      <c r="L9" s="22">
        <f t="shared" si="1"/>
        <v>10</v>
      </c>
      <c r="M9" s="20">
        <f>VLOOKUP($B9,[1]原始成績!$B$4:$P$111,10,FALSE)</f>
        <v>0</v>
      </c>
      <c r="N9" s="21">
        <f>VLOOKUP($B9,[1]原始成績!$B$4:$P$111,11,FALSE)</f>
        <v>0</v>
      </c>
      <c r="O9" s="21">
        <f>VLOOKUP($B9,[1]原始成績!$B$4:$P$111,12,FALSE)</f>
        <v>0</v>
      </c>
      <c r="P9" s="21">
        <f t="shared" si="2"/>
        <v>0</v>
      </c>
      <c r="Q9" s="23">
        <f t="shared" si="3"/>
        <v>1</v>
      </c>
      <c r="R9" s="24">
        <f>VLOOKUP($B9,[1]原始成績!$B$4:$P$111,13,FALSE)</f>
        <v>3</v>
      </c>
      <c r="S9" s="21">
        <f>VLOOKUP($B9,[1]原始成績!$B$4:$P$111,14,FALSE)</f>
        <v>3</v>
      </c>
      <c r="T9" s="21">
        <f>VLOOKUP($B9,[1]原始成績!$B$4:$P$111,15,FALSE)</f>
        <v>5</v>
      </c>
      <c r="U9" s="21">
        <f t="shared" si="4"/>
        <v>11</v>
      </c>
      <c r="V9" s="22">
        <f t="shared" si="5"/>
        <v>2</v>
      </c>
      <c r="W9" s="20">
        <f t="shared" si="6"/>
        <v>13</v>
      </c>
      <c r="X9" s="23">
        <f t="shared" si="7"/>
        <v>6</v>
      </c>
    </row>
    <row r="10" spans="2:26" ht="20.100000000000001" customHeight="1" thickBot="1" x14ac:dyDescent="0.3">
      <c r="B10" s="16" t="s">
        <v>35</v>
      </c>
      <c r="C10" s="17" t="s">
        <v>36</v>
      </c>
      <c r="D10" s="18" t="s">
        <v>34</v>
      </c>
      <c r="E10" s="19" t="s">
        <v>21</v>
      </c>
      <c r="F10" s="20">
        <f>VLOOKUP($B10,[1]原始成績!$B$4:$P$111,5,FALSE)</f>
        <v>115.4</v>
      </c>
      <c r="G10" s="21">
        <f>VLOOKUP($B10,[1]原始成績!$B$4:$P$111,6,FALSE)</f>
        <v>0</v>
      </c>
      <c r="H10" s="21">
        <f>VLOOKUP($B10,[1]原始成績!$B$4:$P$111,7,FALSE)</f>
        <v>0</v>
      </c>
      <c r="I10" s="21">
        <f>VLOOKUP($B10,[1]原始成績!$B$4:$P$111,8,FALSE)</f>
        <v>77</v>
      </c>
      <c r="J10" s="21">
        <f>VLOOKUP($B10,[1]原始成績!$B$4:$P$111,9,FALSE)</f>
        <v>92.3</v>
      </c>
      <c r="K10" s="21">
        <f t="shared" si="0"/>
        <v>115.4</v>
      </c>
      <c r="L10" s="22">
        <f t="shared" si="1"/>
        <v>9</v>
      </c>
      <c r="M10" s="20">
        <f>VLOOKUP($B10,[1]原始成績!$B$4:$P$111,10,FALSE)</f>
        <v>0</v>
      </c>
      <c r="N10" s="21">
        <f>VLOOKUP($B10,[1]原始成績!$B$4:$P$111,11,FALSE)</f>
        <v>0</v>
      </c>
      <c r="O10" s="21">
        <f>VLOOKUP($B10,[1]原始成績!$B$4:$P$111,12,FALSE)</f>
        <v>0</v>
      </c>
      <c r="P10" s="21">
        <f t="shared" si="2"/>
        <v>0</v>
      </c>
      <c r="Q10" s="23">
        <f t="shared" si="3"/>
        <v>1</v>
      </c>
      <c r="R10" s="24">
        <f>VLOOKUP($B10,[1]原始成績!$B$4:$P$111,13,FALSE)</f>
        <v>2</v>
      </c>
      <c r="S10" s="21">
        <f>VLOOKUP($B10,[1]原始成績!$B$4:$P$111,14,FALSE)</f>
        <v>2</v>
      </c>
      <c r="T10" s="21">
        <f>VLOOKUP($B10,[1]原始成績!$B$4:$P$111,15,FALSE)</f>
        <v>4</v>
      </c>
      <c r="U10" s="21">
        <f t="shared" si="4"/>
        <v>8</v>
      </c>
      <c r="V10" s="22">
        <f t="shared" si="5"/>
        <v>3</v>
      </c>
      <c r="W10" s="20">
        <f t="shared" si="6"/>
        <v>13</v>
      </c>
      <c r="X10" s="23">
        <f t="shared" si="7"/>
        <v>6</v>
      </c>
    </row>
    <row r="11" spans="2:26" ht="20.100000000000001" customHeight="1" thickBot="1" x14ac:dyDescent="0.3">
      <c r="B11" s="16" t="s">
        <v>37</v>
      </c>
      <c r="C11" s="17" t="s">
        <v>38</v>
      </c>
      <c r="D11" s="18" t="s">
        <v>39</v>
      </c>
      <c r="E11" s="19" t="s">
        <v>21</v>
      </c>
      <c r="F11" s="20">
        <f>VLOOKUP($B11,[1]原始成績!$B$4:$P$111,5,FALSE)</f>
        <v>200.7</v>
      </c>
      <c r="G11" s="21">
        <f>VLOOKUP($B11,[1]原始成績!$B$4:$P$111,6,FALSE)</f>
        <v>217.6</v>
      </c>
      <c r="H11" s="21">
        <f>VLOOKUP($B11,[1]原始成績!$B$4:$P$111,7,FALSE)</f>
        <v>221.7</v>
      </c>
      <c r="I11" s="21">
        <f>VLOOKUP($B11,[1]原始成績!$B$4:$P$111,8,FALSE)</f>
        <v>227.1</v>
      </c>
      <c r="J11" s="21">
        <f>VLOOKUP($B11,[1]原始成績!$B$4:$P$111,9,FALSE)</f>
        <v>229.8</v>
      </c>
      <c r="K11" s="21">
        <f t="shared" si="0"/>
        <v>229.8</v>
      </c>
      <c r="L11" s="22">
        <f t="shared" si="1"/>
        <v>2</v>
      </c>
      <c r="M11" s="20">
        <f>VLOOKUP($B11,[1]原始成績!$B$4:$P$111,10,FALSE)</f>
        <v>0</v>
      </c>
      <c r="N11" s="21">
        <f>VLOOKUP($B11,[1]原始成績!$B$4:$P$111,11,FALSE)</f>
        <v>0</v>
      </c>
      <c r="O11" s="21">
        <f>VLOOKUP($B11,[1]原始成績!$B$4:$P$111,12,FALSE)</f>
        <v>0</v>
      </c>
      <c r="P11" s="21">
        <f t="shared" si="2"/>
        <v>0</v>
      </c>
      <c r="Q11" s="23">
        <f t="shared" si="3"/>
        <v>1</v>
      </c>
      <c r="R11" s="24">
        <f>VLOOKUP($B11,[1]原始成績!$B$4:$P$111,13,FALSE)</f>
        <v>0</v>
      </c>
      <c r="S11" s="21">
        <f>VLOOKUP($B11,[1]原始成績!$B$4:$P$111,14,FALSE)</f>
        <v>1</v>
      </c>
      <c r="T11" s="21">
        <f>VLOOKUP($B11,[1]原始成績!$B$4:$P$111,15,FALSE)</f>
        <v>3</v>
      </c>
      <c r="U11" s="21">
        <f t="shared" si="4"/>
        <v>4</v>
      </c>
      <c r="V11" s="22">
        <f t="shared" si="5"/>
        <v>10</v>
      </c>
      <c r="W11" s="20">
        <f t="shared" si="6"/>
        <v>13</v>
      </c>
      <c r="X11" s="23">
        <f t="shared" si="7"/>
        <v>6</v>
      </c>
    </row>
    <row r="12" spans="2:26" ht="20.100000000000001" customHeight="1" thickBot="1" x14ac:dyDescent="0.3">
      <c r="B12" s="16" t="s">
        <v>40</v>
      </c>
      <c r="C12" s="17" t="s">
        <v>41</v>
      </c>
      <c r="D12" s="18" t="s">
        <v>34</v>
      </c>
      <c r="E12" s="19" t="s">
        <v>21</v>
      </c>
      <c r="F12" s="20">
        <f>VLOOKUP($B12,[1]原始成績!$B$4:$P$111,5,FALSE)</f>
        <v>45.1</v>
      </c>
      <c r="G12" s="21">
        <f>VLOOKUP($B12,[1]原始成績!$B$4:$P$111,6,FALSE)</f>
        <v>0</v>
      </c>
      <c r="H12" s="21">
        <f>VLOOKUP($B12,[1]原始成績!$B$4:$P$111,7,FALSE)</f>
        <v>0</v>
      </c>
      <c r="I12" s="21">
        <f>VLOOKUP($B12,[1]原始成績!$B$4:$P$111,8,FALSE)</f>
        <v>25.3</v>
      </c>
      <c r="J12" s="21">
        <f>VLOOKUP($B12,[1]原始成績!$B$4:$P$111,9,FALSE)</f>
        <v>7</v>
      </c>
      <c r="K12" s="21">
        <f t="shared" si="0"/>
        <v>45.1</v>
      </c>
      <c r="L12" s="22">
        <f t="shared" si="1"/>
        <v>12</v>
      </c>
      <c r="M12" s="20">
        <f>VLOOKUP($B12,[1]原始成績!$B$4:$P$111,10,FALSE)</f>
        <v>0</v>
      </c>
      <c r="N12" s="21">
        <f>VLOOKUP($B12,[1]原始成績!$B$4:$P$111,11,FALSE)</f>
        <v>0</v>
      </c>
      <c r="O12" s="21">
        <f>VLOOKUP($B12,[1]原始成績!$B$4:$P$111,12,FALSE)</f>
        <v>0</v>
      </c>
      <c r="P12" s="21">
        <f t="shared" si="2"/>
        <v>0</v>
      </c>
      <c r="Q12" s="23">
        <f t="shared" si="3"/>
        <v>1</v>
      </c>
      <c r="R12" s="24">
        <f>VLOOKUP($B12,[1]原始成績!$B$4:$P$111,13,FALSE)</f>
        <v>4</v>
      </c>
      <c r="S12" s="21">
        <f>VLOOKUP($B12,[1]原始成績!$B$4:$P$111,14,FALSE)</f>
        <v>4</v>
      </c>
      <c r="T12" s="21">
        <f>VLOOKUP($B12,[1]原始成績!$B$4:$P$111,15,FALSE)</f>
        <v>5</v>
      </c>
      <c r="U12" s="21">
        <f t="shared" si="4"/>
        <v>13</v>
      </c>
      <c r="V12" s="22">
        <f t="shared" si="5"/>
        <v>1</v>
      </c>
      <c r="W12" s="20">
        <f t="shared" si="6"/>
        <v>14</v>
      </c>
      <c r="X12" s="23">
        <f t="shared" si="7"/>
        <v>9</v>
      </c>
    </row>
    <row r="13" spans="2:26" ht="20.100000000000001" customHeight="1" thickBot="1" x14ac:dyDescent="0.3">
      <c r="B13" s="16" t="s">
        <v>42</v>
      </c>
      <c r="C13" s="17" t="s">
        <v>43</v>
      </c>
      <c r="D13" s="18" t="s">
        <v>34</v>
      </c>
      <c r="E13" s="19" t="s">
        <v>21</v>
      </c>
      <c r="F13" s="20">
        <f>VLOOKUP($B13,[1]原始成績!$B$4:$P$111,5,FALSE)</f>
        <v>141.6</v>
      </c>
      <c r="G13" s="21">
        <f>VLOOKUP($B13,[1]原始成績!$B$4:$P$111,6,FALSE)</f>
        <v>0</v>
      </c>
      <c r="H13" s="21">
        <f>VLOOKUP($B13,[1]原始成績!$B$4:$P$111,7,FALSE)</f>
        <v>10</v>
      </c>
      <c r="I13" s="21">
        <f>VLOOKUP($B13,[1]原始成績!$B$4:$P$111,8,FALSE)</f>
        <v>54.3</v>
      </c>
      <c r="J13" s="21">
        <f>VLOOKUP($B13,[1]原始成績!$B$4:$P$111,9,FALSE)</f>
        <v>11</v>
      </c>
      <c r="K13" s="21">
        <f t="shared" si="0"/>
        <v>141.6</v>
      </c>
      <c r="L13" s="22">
        <f t="shared" si="1"/>
        <v>8</v>
      </c>
      <c r="M13" s="20">
        <f>VLOOKUP($B13,[1]原始成績!$B$4:$P$111,10,FALSE)</f>
        <v>0</v>
      </c>
      <c r="N13" s="21">
        <f>VLOOKUP($B13,[1]原始成績!$B$4:$P$111,11,FALSE)</f>
        <v>0</v>
      </c>
      <c r="O13" s="21">
        <f>VLOOKUP($B13,[1]原始成績!$B$4:$P$111,12,FALSE)</f>
        <v>0</v>
      </c>
      <c r="P13" s="21">
        <f t="shared" si="2"/>
        <v>0</v>
      </c>
      <c r="Q13" s="23">
        <f t="shared" si="3"/>
        <v>1</v>
      </c>
      <c r="R13" s="24">
        <f>VLOOKUP($B13,[1]原始成績!$B$4:$P$111,13,FALSE)</f>
        <v>0</v>
      </c>
      <c r="S13" s="21">
        <f>VLOOKUP($B13,[1]原始成績!$B$4:$P$111,14,FALSE)</f>
        <v>0</v>
      </c>
      <c r="T13" s="21">
        <f>VLOOKUP($B13,[1]原始成績!$B$4:$P$111,15,FALSE)</f>
        <v>5</v>
      </c>
      <c r="U13" s="21">
        <f t="shared" si="4"/>
        <v>5</v>
      </c>
      <c r="V13" s="22">
        <f t="shared" si="5"/>
        <v>9</v>
      </c>
      <c r="W13" s="20">
        <f t="shared" si="6"/>
        <v>18</v>
      </c>
      <c r="X13" s="23">
        <f t="shared" si="7"/>
        <v>10</v>
      </c>
    </row>
    <row r="14" spans="2:26" ht="20.100000000000001" customHeight="1" thickBot="1" x14ac:dyDescent="0.3">
      <c r="B14" s="16" t="s">
        <v>44</v>
      </c>
      <c r="C14" s="17" t="s">
        <v>45</v>
      </c>
      <c r="D14" s="18" t="s">
        <v>34</v>
      </c>
      <c r="E14" s="19" t="s">
        <v>21</v>
      </c>
      <c r="F14" s="20">
        <f>VLOOKUP($B14,[1]原始成績!$B$4:$P$111,5,FALSE)</f>
        <v>89.6</v>
      </c>
      <c r="G14" s="21">
        <f>VLOOKUP($B14,[1]原始成績!$B$4:$P$111,6,FALSE)</f>
        <v>137.9</v>
      </c>
      <c r="H14" s="21">
        <f>VLOOKUP($B14,[1]原始成績!$B$4:$P$111,7,FALSE)</f>
        <v>0</v>
      </c>
      <c r="I14" s="21">
        <f>VLOOKUP($B14,[1]原始成績!$B$4:$P$111,8,FALSE)</f>
        <v>90</v>
      </c>
      <c r="J14" s="21">
        <f>VLOOKUP($B14,[1]原始成績!$B$4:$P$111,9,FALSE)</f>
        <v>142.1</v>
      </c>
      <c r="K14" s="21">
        <f t="shared" si="0"/>
        <v>142.1</v>
      </c>
      <c r="L14" s="22">
        <f t="shared" si="1"/>
        <v>7</v>
      </c>
      <c r="M14" s="20">
        <f>VLOOKUP($B14,[1]原始成績!$B$4:$P$111,10,FALSE)</f>
        <v>0</v>
      </c>
      <c r="N14" s="21">
        <f>VLOOKUP($B14,[1]原始成績!$B$4:$P$111,11,FALSE)</f>
        <v>0</v>
      </c>
      <c r="O14" s="21">
        <f>VLOOKUP($B14,[1]原始成績!$B$4:$P$111,12,FALSE)</f>
        <v>0</v>
      </c>
      <c r="P14" s="21">
        <f t="shared" si="2"/>
        <v>0</v>
      </c>
      <c r="Q14" s="23">
        <f t="shared" si="3"/>
        <v>1</v>
      </c>
      <c r="R14" s="24">
        <f>VLOOKUP($B14,[1]原始成績!$B$4:$P$111,13,FALSE)</f>
        <v>0</v>
      </c>
      <c r="S14" s="21">
        <f>VLOOKUP($B14,[1]原始成績!$B$4:$P$111,14,FALSE)</f>
        <v>1</v>
      </c>
      <c r="T14" s="21">
        <f>VLOOKUP($B14,[1]原始成績!$B$4:$P$111,15,FALSE)</f>
        <v>1</v>
      </c>
      <c r="U14" s="21">
        <f t="shared" si="4"/>
        <v>2</v>
      </c>
      <c r="V14" s="22">
        <f t="shared" si="5"/>
        <v>11</v>
      </c>
      <c r="W14" s="20">
        <f t="shared" si="6"/>
        <v>19</v>
      </c>
      <c r="X14" s="23">
        <f t="shared" si="7"/>
        <v>11</v>
      </c>
    </row>
    <row r="15" spans="2:26" ht="20.100000000000001" customHeight="1" thickBot="1" x14ac:dyDescent="0.3">
      <c r="B15" s="16" t="s">
        <v>46</v>
      </c>
      <c r="C15" s="17" t="s">
        <v>47</v>
      </c>
      <c r="D15" s="18" t="s">
        <v>34</v>
      </c>
      <c r="E15" s="19" t="s">
        <v>21</v>
      </c>
      <c r="F15" s="25">
        <f>VLOOKUP($B15,[1]原始成績!$B$4:$P$111,5,FALSE)</f>
        <v>0</v>
      </c>
      <c r="G15" s="26">
        <f>VLOOKUP($B15,[1]原始成績!$B$4:$P$111,6,FALSE)</f>
        <v>0</v>
      </c>
      <c r="H15" s="26">
        <f>VLOOKUP($B15,[1]原始成績!$B$4:$P$111,7,FALSE)</f>
        <v>36.1</v>
      </c>
      <c r="I15" s="26">
        <f>VLOOKUP($B15,[1]原始成績!$B$4:$P$111,8,FALSE)</f>
        <v>15</v>
      </c>
      <c r="J15" s="26">
        <f>VLOOKUP($B15,[1]原始成績!$B$4:$P$111,9,FALSE)</f>
        <v>56.4</v>
      </c>
      <c r="K15" s="26">
        <f t="shared" si="0"/>
        <v>56.4</v>
      </c>
      <c r="L15" s="27">
        <f t="shared" si="1"/>
        <v>11</v>
      </c>
      <c r="M15" s="25">
        <f>VLOOKUP($B15,[1]原始成績!$B$4:$P$111,10,FALSE)</f>
        <v>0</v>
      </c>
      <c r="N15" s="26">
        <f>VLOOKUP($B15,[1]原始成績!$B$4:$P$111,11,FALSE)</f>
        <v>0</v>
      </c>
      <c r="O15" s="26">
        <f>VLOOKUP($B15,[1]原始成績!$B$4:$P$111,12,FALSE)</f>
        <v>0</v>
      </c>
      <c r="P15" s="26">
        <f t="shared" si="2"/>
        <v>0</v>
      </c>
      <c r="Q15" s="28">
        <f t="shared" si="3"/>
        <v>1</v>
      </c>
      <c r="R15" s="29">
        <f>VLOOKUP($B15,[1]原始成績!$B$4:$P$111,13,FALSE)</f>
        <v>0</v>
      </c>
      <c r="S15" s="26">
        <f>VLOOKUP($B15,[1]原始成績!$B$4:$P$111,14,FALSE)</f>
        <v>0</v>
      </c>
      <c r="T15" s="26">
        <f>VLOOKUP($B15,[1]原始成績!$B$4:$P$111,15,FALSE)</f>
        <v>1</v>
      </c>
      <c r="U15" s="26">
        <f t="shared" si="4"/>
        <v>1</v>
      </c>
      <c r="V15" s="27">
        <f t="shared" si="5"/>
        <v>12</v>
      </c>
      <c r="W15" s="25">
        <f t="shared" si="6"/>
        <v>24</v>
      </c>
      <c r="X15" s="28">
        <f t="shared" si="7"/>
        <v>12</v>
      </c>
    </row>
    <row r="16" spans="2:26" ht="20.100000000000001" customHeight="1" thickTop="1" thickBot="1" x14ac:dyDescent="0.3">
      <c r="B16" s="30" t="s">
        <v>48</v>
      </c>
      <c r="C16" s="31" t="s">
        <v>49</v>
      </c>
      <c r="D16" s="32" t="s">
        <v>50</v>
      </c>
      <c r="E16" s="33" t="s">
        <v>51</v>
      </c>
      <c r="F16" s="34">
        <f>VLOOKUP($B16,[1]原始成績!$B$4:$P$111,5,FALSE)</f>
        <v>208.4</v>
      </c>
      <c r="G16" s="35">
        <f>VLOOKUP($B16,[1]原始成績!$B$4:$P$111,6,FALSE)</f>
        <v>225.4</v>
      </c>
      <c r="H16" s="35">
        <f>VLOOKUP($B16,[1]原始成績!$B$4:$P$111,7,FALSE)</f>
        <v>224.5</v>
      </c>
      <c r="I16" s="35">
        <f>VLOOKUP($B16,[1]原始成績!$B$4:$P$111,8,FALSE)</f>
        <v>223.6</v>
      </c>
      <c r="J16" s="35">
        <f>VLOOKUP($B16,[1]原始成績!$B$4:$P$111,9,FALSE)</f>
        <v>219.1</v>
      </c>
      <c r="K16" s="35">
        <f t="shared" si="0"/>
        <v>225.4</v>
      </c>
      <c r="L16" s="36">
        <f t="shared" ref="L16:L24" si="8">RANK($K16,$K$16:$K$24)</f>
        <v>2</v>
      </c>
      <c r="M16" s="34">
        <f>VLOOKUP($B16,[1]原始成績!$B$4:$P$111,10,FALSE)</f>
        <v>3</v>
      </c>
      <c r="N16" s="35">
        <f>VLOOKUP($B16,[1]原始成績!$B$4:$P$111,11,FALSE)</f>
        <v>2</v>
      </c>
      <c r="O16" s="35">
        <f>VLOOKUP($B16,[1]原始成績!$B$4:$P$111,12,FALSE)</f>
        <v>4</v>
      </c>
      <c r="P16" s="35">
        <f t="shared" si="2"/>
        <v>9</v>
      </c>
      <c r="Q16" s="37">
        <f t="shared" ref="Q16:Q24" si="9">RANK($P16,$P$16:$P$24)</f>
        <v>1</v>
      </c>
      <c r="R16" s="38">
        <f>VLOOKUP($B16,[1]原始成績!$B$4:$P$111,13,FALSE)</f>
        <v>2</v>
      </c>
      <c r="S16" s="35">
        <f>VLOOKUP($B16,[1]原始成績!$B$4:$P$111,14,FALSE)</f>
        <v>4</v>
      </c>
      <c r="T16" s="35">
        <f>VLOOKUP($B16,[1]原始成績!$B$4:$P$111,15,FALSE)</f>
        <v>5</v>
      </c>
      <c r="U16" s="35">
        <f t="shared" si="4"/>
        <v>11</v>
      </c>
      <c r="V16" s="36">
        <f t="shared" ref="V16:V24" si="10">RANK($U16,$U$16:$U$24)</f>
        <v>1</v>
      </c>
      <c r="W16" s="34">
        <f t="shared" si="6"/>
        <v>4</v>
      </c>
      <c r="X16" s="37">
        <f t="shared" ref="X16:X24" si="11">RANK($W16,$W$16:$W$24,1)</f>
        <v>1</v>
      </c>
    </row>
    <row r="17" spans="2:24" ht="20.100000000000001" customHeight="1" thickBot="1" x14ac:dyDescent="0.3">
      <c r="B17" s="30" t="s">
        <v>52</v>
      </c>
      <c r="C17" s="31" t="s">
        <v>53</v>
      </c>
      <c r="D17" s="32" t="s">
        <v>50</v>
      </c>
      <c r="E17" s="33" t="s">
        <v>51</v>
      </c>
      <c r="F17" s="39">
        <f>VLOOKUP($B17,[1]原始成績!$B$4:$P$111,5,FALSE)</f>
        <v>225.9</v>
      </c>
      <c r="G17" s="40">
        <f>VLOOKUP($B17,[1]原始成績!$B$4:$P$111,6,FALSE)</f>
        <v>248.5</v>
      </c>
      <c r="H17" s="40">
        <f>VLOOKUP($B17,[1]原始成績!$B$4:$P$111,7,FALSE)</f>
        <v>235.6</v>
      </c>
      <c r="I17" s="40">
        <f>VLOOKUP($B17,[1]原始成績!$B$4:$P$111,8,FALSE)</f>
        <v>242.8</v>
      </c>
      <c r="J17" s="40">
        <f>VLOOKUP($B17,[1]原始成績!$B$4:$P$111,9,FALSE)</f>
        <v>243.6</v>
      </c>
      <c r="K17" s="40">
        <f t="shared" si="0"/>
        <v>248.5</v>
      </c>
      <c r="L17" s="41">
        <f t="shared" si="8"/>
        <v>1</v>
      </c>
      <c r="M17" s="39">
        <f>VLOOKUP($B17,[1]原始成績!$B$4:$P$111,10,FALSE)</f>
        <v>0</v>
      </c>
      <c r="N17" s="40">
        <f>VLOOKUP($B17,[1]原始成績!$B$4:$P$111,11,FALSE)</f>
        <v>1</v>
      </c>
      <c r="O17" s="40">
        <f>VLOOKUP($B17,[1]原始成績!$B$4:$P$111,12,FALSE)</f>
        <v>4</v>
      </c>
      <c r="P17" s="40">
        <f t="shared" si="2"/>
        <v>5</v>
      </c>
      <c r="Q17" s="42">
        <f t="shared" si="9"/>
        <v>3</v>
      </c>
      <c r="R17" s="43">
        <f>VLOOKUP($B17,[1]原始成績!$B$4:$P$111,13,FALSE)</f>
        <v>0</v>
      </c>
      <c r="S17" s="40">
        <f>VLOOKUP($B17,[1]原始成績!$B$4:$P$111,14,FALSE)</f>
        <v>3</v>
      </c>
      <c r="T17" s="40">
        <f>VLOOKUP($B17,[1]原始成績!$B$4:$P$111,15,FALSE)</f>
        <v>5</v>
      </c>
      <c r="U17" s="40">
        <f t="shared" si="4"/>
        <v>8</v>
      </c>
      <c r="V17" s="41">
        <f t="shared" si="10"/>
        <v>2</v>
      </c>
      <c r="W17" s="39">
        <f t="shared" si="6"/>
        <v>6</v>
      </c>
      <c r="X17" s="42">
        <f t="shared" si="11"/>
        <v>2</v>
      </c>
    </row>
    <row r="18" spans="2:24" ht="20.100000000000001" customHeight="1" thickBot="1" x14ac:dyDescent="0.3">
      <c r="B18" s="30" t="s">
        <v>54</v>
      </c>
      <c r="C18" s="31" t="s">
        <v>55</v>
      </c>
      <c r="D18" s="32" t="s">
        <v>56</v>
      </c>
      <c r="E18" s="33" t="s">
        <v>51</v>
      </c>
      <c r="F18" s="39">
        <f>VLOOKUP($B18,[1]原始成績!$B$4:$P$111,5,FALSE)</f>
        <v>176</v>
      </c>
      <c r="G18" s="40">
        <f>VLOOKUP($B18,[1]原始成績!$B$4:$P$111,6,FALSE)</f>
        <v>192</v>
      </c>
      <c r="H18" s="40">
        <f>VLOOKUP($B18,[1]原始成績!$B$4:$P$111,7,FALSE)</f>
        <v>196.1</v>
      </c>
      <c r="I18" s="40">
        <f>VLOOKUP($B18,[1]原始成績!$B$4:$P$111,8,FALSE)</f>
        <v>194.2</v>
      </c>
      <c r="J18" s="40">
        <f>VLOOKUP($B18,[1]原始成績!$B$4:$P$111,9,FALSE)</f>
        <v>195.7</v>
      </c>
      <c r="K18" s="40">
        <f t="shared" si="0"/>
        <v>196.1</v>
      </c>
      <c r="L18" s="41">
        <f t="shared" si="8"/>
        <v>3</v>
      </c>
      <c r="M18" s="39">
        <f>VLOOKUP($B18,[1]原始成績!$B$4:$P$111,10,FALSE)</f>
        <v>3</v>
      </c>
      <c r="N18" s="40">
        <f>VLOOKUP($B18,[1]原始成績!$B$4:$P$111,11,FALSE)</f>
        <v>5</v>
      </c>
      <c r="O18" s="40">
        <f>VLOOKUP($B18,[1]原始成績!$B$4:$P$111,12,FALSE)</f>
        <v>0</v>
      </c>
      <c r="P18" s="40">
        <f t="shared" si="2"/>
        <v>8</v>
      </c>
      <c r="Q18" s="42">
        <f t="shared" si="9"/>
        <v>2</v>
      </c>
      <c r="R18" s="43">
        <f>VLOOKUP($B18,[1]原始成績!$B$4:$P$111,13,FALSE)</f>
        <v>1</v>
      </c>
      <c r="S18" s="40">
        <f>VLOOKUP($B18,[1]原始成績!$B$4:$P$111,14,FALSE)</f>
        <v>2</v>
      </c>
      <c r="T18" s="40">
        <f>VLOOKUP($B18,[1]原始成績!$B$4:$P$111,15,FALSE)</f>
        <v>5</v>
      </c>
      <c r="U18" s="40">
        <f t="shared" si="4"/>
        <v>8</v>
      </c>
      <c r="V18" s="41">
        <f t="shared" si="10"/>
        <v>2</v>
      </c>
      <c r="W18" s="39">
        <f t="shared" si="6"/>
        <v>7</v>
      </c>
      <c r="X18" s="42">
        <f t="shared" si="11"/>
        <v>3</v>
      </c>
    </row>
    <row r="19" spans="2:24" ht="20.100000000000001" customHeight="1" thickBot="1" x14ac:dyDescent="0.3">
      <c r="B19" s="30" t="s">
        <v>57</v>
      </c>
      <c r="C19" s="31" t="s">
        <v>58</v>
      </c>
      <c r="D19" s="32" t="s">
        <v>59</v>
      </c>
      <c r="E19" s="33" t="s">
        <v>51</v>
      </c>
      <c r="F19" s="39">
        <f>VLOOKUP($B19,[1]原始成績!$B$4:$P$111,5,FALSE)</f>
        <v>79</v>
      </c>
      <c r="G19" s="40">
        <f>VLOOKUP($B19,[1]原始成績!$B$4:$P$111,6,FALSE)</f>
        <v>150.69999999999999</v>
      </c>
      <c r="H19" s="40">
        <f>VLOOKUP($B19,[1]原始成績!$B$4:$P$111,7,FALSE)</f>
        <v>154.6</v>
      </c>
      <c r="I19" s="40">
        <f>VLOOKUP($B19,[1]原始成績!$B$4:$P$111,8,FALSE)</f>
        <v>150.80000000000001</v>
      </c>
      <c r="J19" s="40">
        <f>VLOOKUP($B19,[1]原始成績!$B$4:$P$111,9,FALSE)</f>
        <v>166</v>
      </c>
      <c r="K19" s="40">
        <f t="shared" si="0"/>
        <v>166</v>
      </c>
      <c r="L19" s="41">
        <f t="shared" si="8"/>
        <v>4</v>
      </c>
      <c r="M19" s="39">
        <f>VLOOKUP($B19,[1]原始成績!$B$4:$P$111,10,FALSE)</f>
        <v>0</v>
      </c>
      <c r="N19" s="40">
        <f>VLOOKUP($B19,[1]原始成績!$B$4:$P$111,11,FALSE)</f>
        <v>0</v>
      </c>
      <c r="O19" s="40">
        <f>VLOOKUP($B19,[1]原始成績!$B$4:$P$111,12,FALSE)</f>
        <v>0</v>
      </c>
      <c r="P19" s="40">
        <f t="shared" si="2"/>
        <v>0</v>
      </c>
      <c r="Q19" s="42">
        <f t="shared" si="9"/>
        <v>6</v>
      </c>
      <c r="R19" s="43">
        <f>VLOOKUP($B19,[1]原始成績!$B$4:$P$111,13,FALSE)</f>
        <v>0</v>
      </c>
      <c r="S19" s="40">
        <f>VLOOKUP($B19,[1]原始成績!$B$4:$P$111,14,FALSE)</f>
        <v>1</v>
      </c>
      <c r="T19" s="40">
        <f>VLOOKUP($B19,[1]原始成績!$B$4:$P$111,15,FALSE)</f>
        <v>5</v>
      </c>
      <c r="U19" s="40">
        <f t="shared" si="4"/>
        <v>6</v>
      </c>
      <c r="V19" s="41">
        <f t="shared" si="10"/>
        <v>4</v>
      </c>
      <c r="W19" s="39">
        <f t="shared" si="6"/>
        <v>14</v>
      </c>
      <c r="X19" s="42">
        <f t="shared" si="11"/>
        <v>4</v>
      </c>
    </row>
    <row r="20" spans="2:24" ht="20.100000000000001" customHeight="1" thickBot="1" x14ac:dyDescent="0.3">
      <c r="B20" s="30" t="s">
        <v>60</v>
      </c>
      <c r="C20" s="31" t="s">
        <v>61</v>
      </c>
      <c r="D20" s="32" t="s">
        <v>62</v>
      </c>
      <c r="E20" s="33" t="s">
        <v>51</v>
      </c>
      <c r="F20" s="39">
        <f>VLOOKUP($B20,[1]原始成績!$B$4:$P$111,5,FALSE)</f>
        <v>14.5</v>
      </c>
      <c r="G20" s="40">
        <f>VLOOKUP($B20,[1]原始成績!$B$4:$P$111,6,FALSE)</f>
        <v>80.8</v>
      </c>
      <c r="H20" s="40">
        <f>VLOOKUP($B20,[1]原始成績!$B$4:$P$111,7,FALSE)</f>
        <v>130.4</v>
      </c>
      <c r="I20" s="40">
        <f>VLOOKUP($B20,[1]原始成績!$B$4:$P$111,8,FALSE)</f>
        <v>25.8</v>
      </c>
      <c r="J20" s="40">
        <f>VLOOKUP($B20,[1]原始成績!$B$4:$P$111,9,FALSE)</f>
        <v>129.1</v>
      </c>
      <c r="K20" s="40">
        <f t="shared" si="0"/>
        <v>130.4</v>
      </c>
      <c r="L20" s="41">
        <f t="shared" si="8"/>
        <v>6</v>
      </c>
      <c r="M20" s="39">
        <f>VLOOKUP($B20,[1]原始成績!$B$4:$P$111,10,FALSE)</f>
        <v>0</v>
      </c>
      <c r="N20" s="40">
        <f>VLOOKUP($B20,[1]原始成績!$B$4:$P$111,11,FALSE)</f>
        <v>0</v>
      </c>
      <c r="O20" s="40">
        <f>VLOOKUP($B20,[1]原始成績!$B$4:$P$111,12,FALSE)</f>
        <v>0</v>
      </c>
      <c r="P20" s="40">
        <f t="shared" si="2"/>
        <v>0</v>
      </c>
      <c r="Q20" s="42">
        <f t="shared" si="9"/>
        <v>6</v>
      </c>
      <c r="R20" s="43">
        <f>VLOOKUP($B20,[1]原始成績!$B$4:$P$111,13,FALSE)</f>
        <v>2</v>
      </c>
      <c r="S20" s="40">
        <f>VLOOKUP($B20,[1]原始成績!$B$4:$P$111,14,FALSE)</f>
        <v>1</v>
      </c>
      <c r="T20" s="40">
        <f>VLOOKUP($B20,[1]原始成績!$B$4:$P$111,15,FALSE)</f>
        <v>3</v>
      </c>
      <c r="U20" s="40">
        <f t="shared" si="4"/>
        <v>6</v>
      </c>
      <c r="V20" s="41">
        <f t="shared" si="10"/>
        <v>4</v>
      </c>
      <c r="W20" s="39">
        <f t="shared" si="6"/>
        <v>16</v>
      </c>
      <c r="X20" s="42">
        <f t="shared" si="11"/>
        <v>5</v>
      </c>
    </row>
    <row r="21" spans="2:24" ht="20.100000000000001" customHeight="1" thickBot="1" x14ac:dyDescent="0.3">
      <c r="B21" s="30" t="s">
        <v>63</v>
      </c>
      <c r="C21" s="31" t="s">
        <v>64</v>
      </c>
      <c r="D21" s="32" t="s">
        <v>34</v>
      </c>
      <c r="E21" s="33" t="s">
        <v>51</v>
      </c>
      <c r="F21" s="39">
        <f>VLOOKUP($B21,[1]原始成績!$B$4:$P$111,5,FALSE)</f>
        <v>72.099999999999994</v>
      </c>
      <c r="G21" s="40">
        <f>VLOOKUP($B21,[1]原始成績!$B$4:$P$111,6,FALSE)</f>
        <v>154</v>
      </c>
      <c r="H21" s="40">
        <f>VLOOKUP($B21,[1]原始成績!$B$4:$P$111,7,FALSE)</f>
        <v>125.5</v>
      </c>
      <c r="I21" s="40">
        <f>VLOOKUP($B21,[1]原始成績!$B$4:$P$111,8,FALSE)</f>
        <v>150.6</v>
      </c>
      <c r="J21" s="40">
        <f>VLOOKUP($B21,[1]原始成績!$B$4:$P$111,9,FALSE)</f>
        <v>109.5</v>
      </c>
      <c r="K21" s="40">
        <f t="shared" si="0"/>
        <v>154</v>
      </c>
      <c r="L21" s="41">
        <f t="shared" si="8"/>
        <v>5</v>
      </c>
      <c r="M21" s="39">
        <f>VLOOKUP($B21,[1]原始成績!$B$4:$P$111,10,FALSE)</f>
        <v>1</v>
      </c>
      <c r="N21" s="40">
        <f>VLOOKUP($B21,[1]原始成績!$B$4:$P$111,11,FALSE)</f>
        <v>0</v>
      </c>
      <c r="O21" s="40">
        <f>VLOOKUP($B21,[1]原始成績!$B$4:$P$111,12,FALSE)</f>
        <v>1</v>
      </c>
      <c r="P21" s="40">
        <f t="shared" si="2"/>
        <v>2</v>
      </c>
      <c r="Q21" s="42">
        <f t="shared" si="9"/>
        <v>4</v>
      </c>
      <c r="R21" s="43">
        <f>VLOOKUP($B21,[1]原始成績!$B$4:$P$111,13,FALSE)</f>
        <v>0</v>
      </c>
      <c r="S21" s="40">
        <f>VLOOKUP($B21,[1]原始成績!$B$4:$P$111,14,FALSE)</f>
        <v>0</v>
      </c>
      <c r="T21" s="40">
        <f>VLOOKUP($B21,[1]原始成績!$B$4:$P$111,15,FALSE)</f>
        <v>4</v>
      </c>
      <c r="U21" s="40">
        <f t="shared" si="4"/>
        <v>4</v>
      </c>
      <c r="V21" s="41">
        <f t="shared" si="10"/>
        <v>7</v>
      </c>
      <c r="W21" s="39">
        <f t="shared" si="6"/>
        <v>16</v>
      </c>
      <c r="X21" s="42">
        <f t="shared" si="11"/>
        <v>5</v>
      </c>
    </row>
    <row r="22" spans="2:24" ht="20.100000000000001" customHeight="1" thickBot="1" x14ac:dyDescent="0.3">
      <c r="B22" s="30" t="s">
        <v>65</v>
      </c>
      <c r="C22" s="31" t="s">
        <v>66</v>
      </c>
      <c r="D22" s="32" t="s">
        <v>34</v>
      </c>
      <c r="E22" s="33" t="s">
        <v>51</v>
      </c>
      <c r="F22" s="39">
        <f>VLOOKUP($B22,[1]原始成績!$B$4:$P$111,5,FALSE)</f>
        <v>65.5</v>
      </c>
      <c r="G22" s="40">
        <f>VLOOKUP($B22,[1]原始成績!$B$4:$P$111,6,FALSE)</f>
        <v>107.2</v>
      </c>
      <c r="H22" s="40">
        <f>VLOOKUP($B22,[1]原始成績!$B$4:$P$111,7,FALSE)</f>
        <v>0</v>
      </c>
      <c r="I22" s="40">
        <f>VLOOKUP($B22,[1]原始成績!$B$4:$P$111,8,FALSE)</f>
        <v>41.8</v>
      </c>
      <c r="J22" s="40">
        <f>VLOOKUP($B22,[1]原始成績!$B$4:$P$111,9,FALSE)</f>
        <v>28</v>
      </c>
      <c r="K22" s="40">
        <f t="shared" si="0"/>
        <v>107.2</v>
      </c>
      <c r="L22" s="41">
        <f t="shared" si="8"/>
        <v>7</v>
      </c>
      <c r="M22" s="39">
        <f>VLOOKUP($B22,[1]原始成績!$B$4:$P$111,10,FALSE)</f>
        <v>0</v>
      </c>
      <c r="N22" s="40">
        <f>VLOOKUP($B22,[1]原始成績!$B$4:$P$111,11,FALSE)</f>
        <v>0</v>
      </c>
      <c r="O22" s="40">
        <f>VLOOKUP($B22,[1]原始成績!$B$4:$P$111,12,FALSE)</f>
        <v>0</v>
      </c>
      <c r="P22" s="40">
        <f t="shared" si="2"/>
        <v>0</v>
      </c>
      <c r="Q22" s="42">
        <f t="shared" si="9"/>
        <v>6</v>
      </c>
      <c r="R22" s="43">
        <f>VLOOKUP($B22,[1]原始成績!$B$4:$P$111,13,FALSE)</f>
        <v>0</v>
      </c>
      <c r="S22" s="40">
        <f>VLOOKUP($B22,[1]原始成績!$B$4:$P$111,14,FALSE)</f>
        <v>0</v>
      </c>
      <c r="T22" s="40">
        <f>VLOOKUP($B22,[1]原始成績!$B$4:$P$111,15,FALSE)</f>
        <v>4</v>
      </c>
      <c r="U22" s="40">
        <f t="shared" si="4"/>
        <v>4</v>
      </c>
      <c r="V22" s="41">
        <f t="shared" si="10"/>
        <v>7</v>
      </c>
      <c r="W22" s="39">
        <f t="shared" si="6"/>
        <v>20</v>
      </c>
      <c r="X22" s="42">
        <f t="shared" si="11"/>
        <v>7</v>
      </c>
    </row>
    <row r="23" spans="2:24" ht="20.100000000000001" customHeight="1" thickBot="1" x14ac:dyDescent="0.3">
      <c r="B23" s="30" t="s">
        <v>67</v>
      </c>
      <c r="C23" s="31" t="s">
        <v>68</v>
      </c>
      <c r="D23" s="32" t="s">
        <v>34</v>
      </c>
      <c r="E23" s="33" t="s">
        <v>51</v>
      </c>
      <c r="F23" s="39">
        <f>VLOOKUP($B23,[1]原始成績!$B$4:$P$111,5,FALSE)</f>
        <v>64.099999999999994</v>
      </c>
      <c r="G23" s="40">
        <f>VLOOKUP($B23,[1]原始成績!$B$4:$P$111,6,FALSE)</f>
        <v>72.8</v>
      </c>
      <c r="H23" s="40">
        <f>VLOOKUP($B23,[1]原始成績!$B$4:$P$111,7,FALSE)</f>
        <v>60.9</v>
      </c>
      <c r="I23" s="40">
        <f>VLOOKUP($B23,[1]原始成績!$B$4:$P$111,8,FALSE)</f>
        <v>59</v>
      </c>
      <c r="J23" s="40">
        <f>VLOOKUP($B23,[1]原始成績!$B$4:$P$111,9,FALSE)</f>
        <v>71.400000000000006</v>
      </c>
      <c r="K23" s="40">
        <f t="shared" si="0"/>
        <v>72.8</v>
      </c>
      <c r="L23" s="41">
        <f t="shared" si="8"/>
        <v>9</v>
      </c>
      <c r="M23" s="39">
        <f>VLOOKUP($B23,[1]原始成績!$B$4:$P$111,10,FALSE)</f>
        <v>0</v>
      </c>
      <c r="N23" s="40">
        <f>VLOOKUP($B23,[1]原始成績!$B$4:$P$111,11,FALSE)</f>
        <v>0</v>
      </c>
      <c r="O23" s="40">
        <f>VLOOKUP($B23,[1]原始成績!$B$4:$P$111,12,FALSE)</f>
        <v>0</v>
      </c>
      <c r="P23" s="40">
        <f t="shared" si="2"/>
        <v>0</v>
      </c>
      <c r="Q23" s="42">
        <f t="shared" si="9"/>
        <v>6</v>
      </c>
      <c r="R23" s="43">
        <f>VLOOKUP($B23,[1]原始成績!$B$4:$P$111,13,FALSE)</f>
        <v>0</v>
      </c>
      <c r="S23" s="40">
        <f>VLOOKUP($B23,[1]原始成績!$B$4:$P$111,14,FALSE)</f>
        <v>1</v>
      </c>
      <c r="T23" s="40">
        <f>VLOOKUP($B23,[1]原始成績!$B$4:$P$111,15,FALSE)</f>
        <v>4</v>
      </c>
      <c r="U23" s="40">
        <f t="shared" si="4"/>
        <v>5</v>
      </c>
      <c r="V23" s="41">
        <f t="shared" si="10"/>
        <v>6</v>
      </c>
      <c r="W23" s="39">
        <f t="shared" si="6"/>
        <v>21</v>
      </c>
      <c r="X23" s="42">
        <f t="shared" si="11"/>
        <v>8</v>
      </c>
    </row>
    <row r="24" spans="2:24" ht="20.100000000000001" customHeight="1" thickBot="1" x14ac:dyDescent="0.3">
      <c r="B24" s="30" t="s">
        <v>69</v>
      </c>
      <c r="C24" s="31" t="s">
        <v>70</v>
      </c>
      <c r="D24" s="32" t="s">
        <v>34</v>
      </c>
      <c r="E24" s="33" t="s">
        <v>51</v>
      </c>
      <c r="F24" s="44">
        <f>VLOOKUP($B24,[1]原始成績!$B$4:$P$111,5,FALSE)</f>
        <v>91.7</v>
      </c>
      <c r="G24" s="45">
        <f>VLOOKUP($B24,[1]原始成績!$B$4:$P$111,6,FALSE)</f>
        <v>48.1</v>
      </c>
      <c r="H24" s="45">
        <f>VLOOKUP($B24,[1]原始成績!$B$4:$P$111,7,FALSE)</f>
        <v>92</v>
      </c>
      <c r="I24" s="45">
        <f>VLOOKUP($B24,[1]原始成績!$B$4:$P$111,8,FALSE)</f>
        <v>25.3</v>
      </c>
      <c r="J24" s="45">
        <f>VLOOKUP($B24,[1]原始成績!$B$4:$P$111,9,FALSE)</f>
        <v>52</v>
      </c>
      <c r="K24" s="45">
        <f t="shared" si="0"/>
        <v>92</v>
      </c>
      <c r="L24" s="46">
        <f t="shared" si="8"/>
        <v>8</v>
      </c>
      <c r="M24" s="44">
        <f>VLOOKUP($B24,[1]原始成績!$B$4:$P$111,10,FALSE)</f>
        <v>0</v>
      </c>
      <c r="N24" s="45">
        <f>VLOOKUP($B24,[1]原始成績!$B$4:$P$111,11,FALSE)</f>
        <v>1</v>
      </c>
      <c r="O24" s="45">
        <f>VLOOKUP($B24,[1]原始成績!$B$4:$P$111,12,FALSE)</f>
        <v>1</v>
      </c>
      <c r="P24" s="45">
        <f t="shared" si="2"/>
        <v>2</v>
      </c>
      <c r="Q24" s="47">
        <f t="shared" si="9"/>
        <v>4</v>
      </c>
      <c r="R24" s="48">
        <f>VLOOKUP($B24,[1]原始成績!$B$4:$P$111,13,FALSE)</f>
        <v>0</v>
      </c>
      <c r="S24" s="45">
        <f>VLOOKUP($B24,[1]原始成績!$B$4:$P$111,14,FALSE)</f>
        <v>2</v>
      </c>
      <c r="T24" s="45">
        <f>VLOOKUP($B24,[1]原始成績!$B$4:$P$111,15,FALSE)</f>
        <v>1</v>
      </c>
      <c r="U24" s="45">
        <f t="shared" si="4"/>
        <v>3</v>
      </c>
      <c r="V24" s="46">
        <f t="shared" si="10"/>
        <v>9</v>
      </c>
      <c r="W24" s="44">
        <f t="shared" si="6"/>
        <v>21</v>
      </c>
      <c r="X24" s="47">
        <f t="shared" si="11"/>
        <v>8</v>
      </c>
    </row>
    <row r="25" spans="2:24" ht="20.100000000000001" customHeight="1" thickBot="1" x14ac:dyDescent="0.3">
      <c r="B25" s="16" t="s">
        <v>71</v>
      </c>
      <c r="C25" s="17" t="s">
        <v>72</v>
      </c>
      <c r="D25" s="18" t="s">
        <v>73</v>
      </c>
      <c r="E25" s="19" t="s">
        <v>74</v>
      </c>
      <c r="F25" s="49">
        <f>VLOOKUP($B25,[1]原始成績!$B$4:$P$111,5,FALSE)</f>
        <v>152.19999999999999</v>
      </c>
      <c r="G25" s="50">
        <f>VLOOKUP($B25,[1]原始成績!$B$4:$P$111,6,FALSE)</f>
        <v>17.2</v>
      </c>
      <c r="H25" s="50">
        <f>VLOOKUP($B25,[1]原始成績!$B$4:$P$111,7,FALSE)</f>
        <v>187.1</v>
      </c>
      <c r="I25" s="50">
        <f>VLOOKUP($B25,[1]原始成績!$B$4:$P$111,8,FALSE)</f>
        <v>206.7</v>
      </c>
      <c r="J25" s="50">
        <f>VLOOKUP($B25,[1]原始成績!$B$4:$P$111,9,FALSE)</f>
        <v>175.4</v>
      </c>
      <c r="K25" s="50">
        <f t="shared" si="0"/>
        <v>206.7</v>
      </c>
      <c r="L25" s="51">
        <f t="shared" ref="L25:L44" si="12">RANK($K25,$K$25:$K$44)</f>
        <v>1</v>
      </c>
      <c r="M25" s="49">
        <f>VLOOKUP($B25,[1]原始成績!$B$4:$P$111,10,FALSE)</f>
        <v>2</v>
      </c>
      <c r="N25" s="50">
        <f>VLOOKUP($B25,[1]原始成績!$B$4:$P$111,11,FALSE)</f>
        <v>0</v>
      </c>
      <c r="O25" s="50">
        <f>VLOOKUP($B25,[1]原始成績!$B$4:$P$111,12,FALSE)</f>
        <v>0</v>
      </c>
      <c r="P25" s="50">
        <f t="shared" si="2"/>
        <v>2</v>
      </c>
      <c r="Q25" s="52">
        <f>RANK($P25,$P$25:$P$44)</f>
        <v>1</v>
      </c>
      <c r="R25" s="53">
        <f>VLOOKUP($B25,[1]原始成績!$B$4:$P$111,13,FALSE)</f>
        <v>3</v>
      </c>
      <c r="S25" s="50">
        <f>VLOOKUP($B25,[1]原始成績!$B$4:$P$111,14,FALSE)</f>
        <v>2</v>
      </c>
      <c r="T25" s="50">
        <f>VLOOKUP($B25,[1]原始成績!$B$4:$P$111,15,FALSE)</f>
        <v>3</v>
      </c>
      <c r="U25" s="50">
        <f t="shared" si="4"/>
        <v>8</v>
      </c>
      <c r="V25" s="51">
        <f t="shared" ref="V25:V44" si="13">RANK($U25,$U$25:$U$44)</f>
        <v>3</v>
      </c>
      <c r="W25" s="49">
        <f t="shared" si="6"/>
        <v>5</v>
      </c>
      <c r="X25" s="52">
        <f t="shared" ref="X25:X44" si="14">RANK($W25,$W$25:$W$44,1)</f>
        <v>1</v>
      </c>
    </row>
    <row r="26" spans="2:24" ht="20.100000000000001" customHeight="1" thickBot="1" x14ac:dyDescent="0.3">
      <c r="B26" s="16" t="s">
        <v>75</v>
      </c>
      <c r="C26" s="17" t="s">
        <v>76</v>
      </c>
      <c r="D26" s="18" t="s">
        <v>77</v>
      </c>
      <c r="E26" s="19" t="s">
        <v>74</v>
      </c>
      <c r="F26" s="20">
        <f>VLOOKUP($B26,[1]原始成績!$B$4:$P$111,5,FALSE)</f>
        <v>176</v>
      </c>
      <c r="G26" s="21">
        <f>VLOOKUP($B26,[1]原始成績!$B$4:$P$111,6,FALSE)</f>
        <v>166.2</v>
      </c>
      <c r="H26" s="21">
        <f>VLOOKUP($B26,[1]原始成績!$B$4:$P$111,7,FALSE)</f>
        <v>166.7</v>
      </c>
      <c r="I26" s="21">
        <f>VLOOKUP($B26,[1]原始成績!$B$4:$P$111,8,FALSE)</f>
        <v>171.3</v>
      </c>
      <c r="J26" s="21">
        <f>VLOOKUP($B26,[1]原始成績!$B$4:$P$111,9,FALSE)</f>
        <v>182</v>
      </c>
      <c r="K26" s="21">
        <f t="shared" si="0"/>
        <v>182</v>
      </c>
      <c r="L26" s="22">
        <f t="shared" si="12"/>
        <v>5</v>
      </c>
      <c r="M26" s="20">
        <f>VLOOKUP($B26,[1]原始成績!$B$4:$P$111,10,FALSE)</f>
        <v>0</v>
      </c>
      <c r="N26" s="21">
        <f>VLOOKUP($B26,[1]原始成績!$B$4:$P$111,11,FALSE)</f>
        <v>1</v>
      </c>
      <c r="O26" s="21">
        <f>VLOOKUP($B26,[1]原始成績!$B$4:$P$111,12,FALSE)</f>
        <v>0</v>
      </c>
      <c r="P26" s="21">
        <f t="shared" si="2"/>
        <v>1</v>
      </c>
      <c r="Q26" s="23">
        <f>RANK($P26,$P$25:$P$44)</f>
        <v>4</v>
      </c>
      <c r="R26" s="24">
        <f>VLOOKUP($B26,[1]原始成績!$B$4:$P$111,13,FALSE)</f>
        <v>3</v>
      </c>
      <c r="S26" s="21">
        <f>VLOOKUP($B26,[1]原始成績!$B$4:$P$111,14,FALSE)</f>
        <v>4</v>
      </c>
      <c r="T26" s="21">
        <f>VLOOKUP($B26,[1]原始成績!$B$4:$P$111,15,FALSE)</f>
        <v>4</v>
      </c>
      <c r="U26" s="21">
        <f t="shared" si="4"/>
        <v>11</v>
      </c>
      <c r="V26" s="22">
        <f t="shared" si="13"/>
        <v>1</v>
      </c>
      <c r="W26" s="20">
        <f t="shared" si="6"/>
        <v>10</v>
      </c>
      <c r="X26" s="23">
        <f t="shared" si="14"/>
        <v>2</v>
      </c>
    </row>
    <row r="27" spans="2:24" ht="20.100000000000001" customHeight="1" thickBot="1" x14ac:dyDescent="0.3">
      <c r="B27" s="16" t="s">
        <v>78</v>
      </c>
      <c r="C27" s="17" t="s">
        <v>79</v>
      </c>
      <c r="D27" s="18" t="s">
        <v>80</v>
      </c>
      <c r="E27" s="19" t="s">
        <v>74</v>
      </c>
      <c r="F27" s="20">
        <f>VLOOKUP($B27,[1]原始成績!$B$4:$P$111,5,FALSE)</f>
        <v>0</v>
      </c>
      <c r="G27" s="21">
        <f>VLOOKUP($B27,[1]原始成績!$B$4:$P$111,6,FALSE)</f>
        <v>0</v>
      </c>
      <c r="H27" s="21">
        <f>VLOOKUP($B27,[1]原始成績!$B$4:$P$111,7,FALSE)</f>
        <v>201.4</v>
      </c>
      <c r="I27" s="21">
        <f>VLOOKUP($B27,[1]原始成績!$B$4:$P$111,8,FALSE)</f>
        <v>0</v>
      </c>
      <c r="J27" s="21">
        <f>VLOOKUP($B27,[1]原始成績!$B$4:$P$111,9,FALSE)</f>
        <v>0</v>
      </c>
      <c r="K27" s="21">
        <f t="shared" si="0"/>
        <v>201.4</v>
      </c>
      <c r="L27" s="22">
        <f t="shared" si="12"/>
        <v>2</v>
      </c>
      <c r="M27" s="20">
        <f>VLOOKUP($B27,[1]原始成績!$B$4:$P$111,10,FALSE)</f>
        <v>0</v>
      </c>
      <c r="N27" s="21">
        <f>VLOOKUP($B27,[1]原始成績!$B$4:$P$111,11,FALSE)</f>
        <v>0</v>
      </c>
      <c r="O27" s="21">
        <f>VLOOKUP($B27,[1]原始成績!$B$4:$P$111,12,FALSE)</f>
        <v>1</v>
      </c>
      <c r="P27" s="21">
        <f t="shared" si="2"/>
        <v>1</v>
      </c>
      <c r="Q27" s="23">
        <f>RANK($P27,$P$25:$P$44)</f>
        <v>4</v>
      </c>
      <c r="R27" s="24">
        <f>VLOOKUP($B27,[1]原始成績!$B$4:$P$111,13,FALSE)</f>
        <v>1</v>
      </c>
      <c r="S27" s="21">
        <f>VLOOKUP($B27,[1]原始成績!$B$4:$P$111,14,FALSE)</f>
        <v>1</v>
      </c>
      <c r="T27" s="21">
        <f>VLOOKUP($B27,[1]原始成績!$B$4:$P$111,15,FALSE)</f>
        <v>5</v>
      </c>
      <c r="U27" s="21">
        <f t="shared" si="4"/>
        <v>7</v>
      </c>
      <c r="V27" s="22">
        <f t="shared" si="13"/>
        <v>6</v>
      </c>
      <c r="W27" s="20">
        <f t="shared" si="6"/>
        <v>12</v>
      </c>
      <c r="X27" s="23">
        <f t="shared" si="14"/>
        <v>3</v>
      </c>
    </row>
    <row r="28" spans="2:24" ht="20.100000000000001" customHeight="1" thickBot="1" x14ac:dyDescent="0.3">
      <c r="B28" s="16" t="s">
        <v>81</v>
      </c>
      <c r="C28" s="17" t="s">
        <v>82</v>
      </c>
      <c r="D28" s="18" t="s">
        <v>83</v>
      </c>
      <c r="E28" s="19" t="s">
        <v>74</v>
      </c>
      <c r="F28" s="20">
        <f>VLOOKUP($B28,[1]原始成績!$B$4:$P$111,5,FALSE)</f>
        <v>101.6</v>
      </c>
      <c r="G28" s="21">
        <f>VLOOKUP($B28,[1]原始成績!$B$4:$P$111,6,FALSE)</f>
        <v>0</v>
      </c>
      <c r="H28" s="21">
        <f>VLOOKUP($B28,[1]原始成績!$B$4:$P$111,7,FALSE)</f>
        <v>83.6</v>
      </c>
      <c r="I28" s="21">
        <f>VLOOKUP($B28,[1]原始成績!$B$4:$P$111,8,FALSE)</f>
        <v>126.8</v>
      </c>
      <c r="J28" s="21">
        <f>VLOOKUP($B28,[1]原始成績!$B$4:$P$111,9,FALSE)</f>
        <v>174.2</v>
      </c>
      <c r="K28" s="21">
        <f t="shared" si="0"/>
        <v>174.2</v>
      </c>
      <c r="L28" s="22">
        <f t="shared" si="12"/>
        <v>6</v>
      </c>
      <c r="M28" s="20">
        <f>VLOOKUP($B28,[1]原始成績!$B$4:$P$111,10,FALSE)</f>
        <v>0</v>
      </c>
      <c r="N28" s="21">
        <f>VLOOKUP($B28,[1]原始成績!$B$4:$P$111,11,FALSE)</f>
        <v>0</v>
      </c>
      <c r="O28" s="21">
        <f>VLOOKUP($B28,[1]原始成績!$B$4:$P$111,12,FALSE)</f>
        <v>0</v>
      </c>
      <c r="P28" s="21">
        <f t="shared" si="2"/>
        <v>0</v>
      </c>
      <c r="Q28" s="23">
        <f>RANK($P28,$P$25:$P$44)</f>
        <v>9</v>
      </c>
      <c r="R28" s="24">
        <f>VLOOKUP($B28,[1]原始成績!$B$4:$P$111,13,FALSE)</f>
        <v>0</v>
      </c>
      <c r="S28" s="21">
        <f>VLOOKUP($B28,[1]原始成績!$B$4:$P$111,14,FALSE)</f>
        <v>4</v>
      </c>
      <c r="T28" s="21">
        <f>VLOOKUP($B28,[1]原始成績!$B$4:$P$111,15,FALSE)</f>
        <v>4</v>
      </c>
      <c r="U28" s="21">
        <f t="shared" si="4"/>
        <v>8</v>
      </c>
      <c r="V28" s="22">
        <f t="shared" si="13"/>
        <v>3</v>
      </c>
      <c r="W28" s="20">
        <f t="shared" si="6"/>
        <v>18</v>
      </c>
      <c r="X28" s="23">
        <f t="shared" si="14"/>
        <v>4</v>
      </c>
    </row>
    <row r="29" spans="2:24" ht="20.100000000000001" customHeight="1" thickBot="1" x14ac:dyDescent="0.3">
      <c r="B29" s="16" t="s">
        <v>84</v>
      </c>
      <c r="C29" s="17" t="s">
        <v>85</v>
      </c>
      <c r="D29" s="18" t="s">
        <v>86</v>
      </c>
      <c r="E29" s="19" t="s">
        <v>74</v>
      </c>
      <c r="F29" s="20">
        <f>VLOOKUP($B29,[1]原始成績!$B$4:$P$111,5,FALSE)</f>
        <v>198.7</v>
      </c>
      <c r="G29" s="21">
        <f>VLOOKUP($B29,[1]原始成績!$B$4:$P$111,6,FALSE)</f>
        <v>0</v>
      </c>
      <c r="H29" s="21">
        <f>VLOOKUP($B29,[1]原始成績!$B$4:$P$111,7,FALSE)</f>
        <v>146</v>
      </c>
      <c r="I29" s="21">
        <f>VLOOKUP($B29,[1]原始成績!$B$4:$P$111,8,FALSE)</f>
        <v>0</v>
      </c>
      <c r="J29" s="21">
        <f>VLOOKUP($B29,[1]原始成績!$B$4:$P$111,9,FALSE)</f>
        <v>0</v>
      </c>
      <c r="K29" s="21">
        <f t="shared" si="0"/>
        <v>198.7</v>
      </c>
      <c r="L29" s="22">
        <f t="shared" si="12"/>
        <v>3</v>
      </c>
      <c r="M29" s="20">
        <f>VLOOKUP($B29,[1]原始成績!$B$4:$P$111,10,FALSE)</f>
        <v>0</v>
      </c>
      <c r="N29" s="21">
        <f>VLOOKUP($B29,[1]原始成績!$B$4:$P$111,11,FALSE)</f>
        <v>0</v>
      </c>
      <c r="O29" s="21">
        <f>VLOOKUP($B29,[1]原始成績!$B$4:$P$111,12,FALSE)</f>
        <v>0</v>
      </c>
      <c r="P29" s="21">
        <f t="shared" si="2"/>
        <v>0</v>
      </c>
      <c r="Q29" s="23">
        <f>RANK($P29,$P$25:$P$44)</f>
        <v>9</v>
      </c>
      <c r="R29" s="24">
        <f>VLOOKUP($B29,[1]原始成績!$B$4:$P$111,13,FALSE)</f>
        <v>3</v>
      </c>
      <c r="S29" s="21">
        <f>VLOOKUP($B29,[1]原始成績!$B$4:$P$111,14,FALSE)</f>
        <v>2</v>
      </c>
      <c r="T29" s="21">
        <f>VLOOKUP($B29,[1]原始成績!$B$4:$P$111,15,FALSE)</f>
        <v>2</v>
      </c>
      <c r="U29" s="21">
        <f t="shared" si="4"/>
        <v>7</v>
      </c>
      <c r="V29" s="22">
        <f t="shared" si="13"/>
        <v>6</v>
      </c>
      <c r="W29" s="20">
        <f t="shared" si="6"/>
        <v>18</v>
      </c>
      <c r="X29" s="23">
        <f t="shared" si="14"/>
        <v>4</v>
      </c>
    </row>
    <row r="30" spans="2:24" ht="20.100000000000001" customHeight="1" thickBot="1" x14ac:dyDescent="0.3">
      <c r="B30" s="16" t="s">
        <v>87</v>
      </c>
      <c r="C30" s="17" t="s">
        <v>88</v>
      </c>
      <c r="D30" s="18" t="s">
        <v>89</v>
      </c>
      <c r="E30" s="19" t="s">
        <v>74</v>
      </c>
      <c r="F30" s="20">
        <f>VLOOKUP($B30,[1]原始成績!$B$4:$P$111,5,FALSE)</f>
        <v>0</v>
      </c>
      <c r="G30" s="21">
        <f>VLOOKUP($B30,[1]原始成績!$B$4:$P$111,6,FALSE)</f>
        <v>0</v>
      </c>
      <c r="H30" s="21">
        <f>VLOOKUP($B30,[1]原始成績!$B$4:$P$111,7,FALSE)</f>
        <v>120.1</v>
      </c>
      <c r="I30" s="21">
        <f>VLOOKUP($B30,[1]原始成績!$B$4:$P$111,8,FALSE)</f>
        <v>165.4</v>
      </c>
      <c r="J30" s="21">
        <f>VLOOKUP($B30,[1]原始成績!$B$4:$P$111,9,FALSE)</f>
        <v>140.19999999999999</v>
      </c>
      <c r="K30" s="21">
        <f t="shared" si="0"/>
        <v>165.4</v>
      </c>
      <c r="L30" s="22">
        <f t="shared" si="12"/>
        <v>8</v>
      </c>
      <c r="M30" s="20">
        <f>VLOOKUP($B30,[1]原始成績!$B$4:$P$111,10,FALSE)</f>
        <v>1</v>
      </c>
      <c r="N30" s="21">
        <f>VLOOKUP($B30,[1]原始成績!$B$4:$P$111,11,FALSE)</f>
        <v>0</v>
      </c>
      <c r="O30" s="21">
        <f>VLOOKUP($B30,[1]原始成績!$B$4:$P$111,12,FALSE)</f>
        <v>1</v>
      </c>
      <c r="P30" s="21">
        <f t="shared" si="2"/>
        <v>2</v>
      </c>
      <c r="Q30" s="23">
        <v>2</v>
      </c>
      <c r="R30" s="24">
        <f>VLOOKUP($B30,[1]原始成績!$B$4:$P$111,13,FALSE)</f>
        <v>2</v>
      </c>
      <c r="S30" s="21">
        <f>VLOOKUP($B30,[1]原始成績!$B$4:$P$111,14,FALSE)</f>
        <v>3</v>
      </c>
      <c r="T30" s="21">
        <f>VLOOKUP($B30,[1]原始成績!$B$4:$P$111,15,FALSE)</f>
        <v>1</v>
      </c>
      <c r="U30" s="21">
        <f t="shared" si="4"/>
        <v>6</v>
      </c>
      <c r="V30" s="22">
        <f t="shared" si="13"/>
        <v>9</v>
      </c>
      <c r="W30" s="20">
        <f t="shared" si="6"/>
        <v>19</v>
      </c>
      <c r="X30" s="23">
        <f t="shared" si="14"/>
        <v>6</v>
      </c>
    </row>
    <row r="31" spans="2:24" ht="20.100000000000001" customHeight="1" thickBot="1" x14ac:dyDescent="0.3">
      <c r="B31" s="16" t="s">
        <v>90</v>
      </c>
      <c r="C31" s="17" t="s">
        <v>91</v>
      </c>
      <c r="D31" s="18" t="s">
        <v>77</v>
      </c>
      <c r="E31" s="19" t="s">
        <v>74</v>
      </c>
      <c r="F31" s="20">
        <f>VLOOKUP($B31,[1]原始成績!$B$4:$P$111,5,FALSE)</f>
        <v>0</v>
      </c>
      <c r="G31" s="21">
        <f>VLOOKUP($B31,[1]原始成績!$B$4:$P$111,6,FALSE)</f>
        <v>188.3</v>
      </c>
      <c r="H31" s="21">
        <f>VLOOKUP($B31,[1]原始成績!$B$4:$P$111,7,FALSE)</f>
        <v>143.80000000000001</v>
      </c>
      <c r="I31" s="21">
        <f>VLOOKUP($B31,[1]原始成績!$B$4:$P$111,8,FALSE)</f>
        <v>196.5</v>
      </c>
      <c r="J31" s="21">
        <f>VLOOKUP($B31,[1]原始成績!$B$4:$P$111,9,FALSE)</f>
        <v>0</v>
      </c>
      <c r="K31" s="21">
        <f t="shared" si="0"/>
        <v>196.5</v>
      </c>
      <c r="L31" s="22">
        <f t="shared" si="12"/>
        <v>4</v>
      </c>
      <c r="M31" s="20">
        <f>VLOOKUP($B31,[1]原始成績!$B$4:$P$111,10,FALSE)</f>
        <v>0</v>
      </c>
      <c r="N31" s="21">
        <f>VLOOKUP($B31,[1]原始成績!$B$4:$P$111,11,FALSE)</f>
        <v>1</v>
      </c>
      <c r="O31" s="21">
        <f>VLOOKUP($B31,[1]原始成績!$B$4:$P$111,12,FALSE)</f>
        <v>0</v>
      </c>
      <c r="P31" s="21">
        <f t="shared" si="2"/>
        <v>1</v>
      </c>
      <c r="Q31" s="23">
        <f>RANK($P31,$P$25:$P$44)</f>
        <v>4</v>
      </c>
      <c r="R31" s="24">
        <f>VLOOKUP($B31,[1]原始成績!$B$4:$P$111,13,FALSE)</f>
        <v>1</v>
      </c>
      <c r="S31" s="21">
        <f>VLOOKUP($B31,[1]原始成績!$B$4:$P$111,14,FALSE)</f>
        <v>1</v>
      </c>
      <c r="T31" s="21">
        <f>VLOOKUP($B31,[1]原始成績!$B$4:$P$111,15,FALSE)</f>
        <v>3</v>
      </c>
      <c r="U31" s="21">
        <f t="shared" si="4"/>
        <v>5</v>
      </c>
      <c r="V31" s="22">
        <f t="shared" si="13"/>
        <v>14</v>
      </c>
      <c r="W31" s="20">
        <f t="shared" si="6"/>
        <v>22</v>
      </c>
      <c r="X31" s="23">
        <f t="shared" si="14"/>
        <v>7</v>
      </c>
    </row>
    <row r="32" spans="2:24" ht="20.100000000000001" customHeight="1" thickBot="1" x14ac:dyDescent="0.3">
      <c r="B32" s="16" t="s">
        <v>92</v>
      </c>
      <c r="C32" s="17" t="s">
        <v>93</v>
      </c>
      <c r="D32" s="18" t="s">
        <v>80</v>
      </c>
      <c r="E32" s="19" t="s">
        <v>74</v>
      </c>
      <c r="F32" s="20">
        <f>VLOOKUP($B32,[1]原始成績!$B$4:$P$111,5,FALSE)</f>
        <v>133.6</v>
      </c>
      <c r="G32" s="21">
        <f>VLOOKUP($B32,[1]原始成績!$B$4:$P$111,6,FALSE)</f>
        <v>145.1</v>
      </c>
      <c r="H32" s="21">
        <f>VLOOKUP($B32,[1]原始成績!$B$4:$P$111,7,FALSE)</f>
        <v>0</v>
      </c>
      <c r="I32" s="21">
        <f>VLOOKUP($B32,[1]原始成績!$B$4:$P$111,8,FALSE)</f>
        <v>115.1</v>
      </c>
      <c r="J32" s="21">
        <f>VLOOKUP($B32,[1]原始成績!$B$4:$P$111,9,FALSE)</f>
        <v>0</v>
      </c>
      <c r="K32" s="21">
        <f t="shared" si="0"/>
        <v>145.1</v>
      </c>
      <c r="L32" s="22">
        <f t="shared" si="12"/>
        <v>14</v>
      </c>
      <c r="M32" s="20">
        <f>VLOOKUP($B32,[1]原始成績!$B$4:$P$111,10,FALSE)</f>
        <v>0</v>
      </c>
      <c r="N32" s="21">
        <f>VLOOKUP($B32,[1]原始成績!$B$4:$P$111,11,FALSE)</f>
        <v>0</v>
      </c>
      <c r="O32" s="21">
        <f>VLOOKUP($B32,[1]原始成績!$B$4:$P$111,12,FALSE)</f>
        <v>2</v>
      </c>
      <c r="P32" s="21">
        <f t="shared" si="2"/>
        <v>2</v>
      </c>
      <c r="Q32" s="23">
        <v>2</v>
      </c>
      <c r="R32" s="24">
        <f>VLOOKUP($B32,[1]原始成績!$B$4:$P$111,13,FALSE)</f>
        <v>0</v>
      </c>
      <c r="S32" s="21">
        <f>VLOOKUP($B32,[1]原始成績!$B$4:$P$111,14,FALSE)</f>
        <v>2</v>
      </c>
      <c r="T32" s="21">
        <f>VLOOKUP($B32,[1]原始成績!$B$4:$P$111,15,FALSE)</f>
        <v>4</v>
      </c>
      <c r="U32" s="21">
        <f t="shared" si="4"/>
        <v>6</v>
      </c>
      <c r="V32" s="22">
        <f t="shared" si="13"/>
        <v>9</v>
      </c>
      <c r="W32" s="20">
        <f t="shared" si="6"/>
        <v>25</v>
      </c>
      <c r="X32" s="23">
        <f t="shared" si="14"/>
        <v>8</v>
      </c>
    </row>
    <row r="33" spans="2:24" ht="20.100000000000001" customHeight="1" thickBot="1" x14ac:dyDescent="0.3">
      <c r="B33" s="16" t="s">
        <v>94</v>
      </c>
      <c r="C33" s="17" t="s">
        <v>95</v>
      </c>
      <c r="D33" s="18" t="s">
        <v>96</v>
      </c>
      <c r="E33" s="19" t="s">
        <v>74</v>
      </c>
      <c r="F33" s="20">
        <f>VLOOKUP($B33,[1]原始成績!$B$4:$P$111,5,FALSE)</f>
        <v>139.1</v>
      </c>
      <c r="G33" s="21">
        <f>VLOOKUP($B33,[1]原始成績!$B$4:$P$111,6,FALSE)</f>
        <v>131.6</v>
      </c>
      <c r="H33" s="21">
        <f>VLOOKUP($B33,[1]原始成績!$B$4:$P$111,7,FALSE)</f>
        <v>37.4</v>
      </c>
      <c r="I33" s="21">
        <f>VLOOKUP($B33,[1]原始成績!$B$4:$P$111,8,FALSE)</f>
        <v>119.3</v>
      </c>
      <c r="J33" s="21">
        <f>VLOOKUP($B33,[1]原始成績!$B$4:$P$111,9,FALSE)</f>
        <v>130.4</v>
      </c>
      <c r="K33" s="21">
        <f t="shared" si="0"/>
        <v>139.1</v>
      </c>
      <c r="L33" s="22">
        <f t="shared" si="12"/>
        <v>15</v>
      </c>
      <c r="M33" s="20">
        <f>VLOOKUP($B33,[1]原始成績!$B$4:$P$111,10,FALSE)</f>
        <v>0</v>
      </c>
      <c r="N33" s="21">
        <f>VLOOKUP($B33,[1]原始成績!$B$4:$P$111,11,FALSE)</f>
        <v>0</v>
      </c>
      <c r="O33" s="21">
        <f>VLOOKUP($B33,[1]原始成績!$B$4:$P$111,12,FALSE)</f>
        <v>1</v>
      </c>
      <c r="P33" s="21">
        <f t="shared" si="2"/>
        <v>1</v>
      </c>
      <c r="Q33" s="23">
        <f t="shared" ref="Q33:Q44" si="15">RANK($P33,$P$25:$P$44)</f>
        <v>4</v>
      </c>
      <c r="R33" s="24">
        <f>VLOOKUP($B33,[1]原始成績!$B$4:$P$111,13,FALSE)</f>
        <v>0</v>
      </c>
      <c r="S33" s="21">
        <f>VLOOKUP($B33,[1]原始成績!$B$4:$P$111,14,FALSE)</f>
        <v>3</v>
      </c>
      <c r="T33" s="21">
        <f>VLOOKUP($B33,[1]原始成績!$B$4:$P$111,15,FALSE)</f>
        <v>3</v>
      </c>
      <c r="U33" s="21">
        <f t="shared" si="4"/>
        <v>6</v>
      </c>
      <c r="V33" s="22">
        <f t="shared" si="13"/>
        <v>9</v>
      </c>
      <c r="W33" s="20">
        <f t="shared" si="6"/>
        <v>28</v>
      </c>
      <c r="X33" s="23">
        <f t="shared" si="14"/>
        <v>9</v>
      </c>
    </row>
    <row r="34" spans="2:24" ht="20.100000000000001" customHeight="1" thickBot="1" x14ac:dyDescent="0.3">
      <c r="B34" s="16" t="s">
        <v>97</v>
      </c>
      <c r="C34" s="17" t="s">
        <v>98</v>
      </c>
      <c r="D34" s="18" t="s">
        <v>83</v>
      </c>
      <c r="E34" s="19" t="s">
        <v>74</v>
      </c>
      <c r="F34" s="20">
        <f>VLOOKUP($B34,[1]原始成績!$B$4:$P$111,5,FALSE)</f>
        <v>156</v>
      </c>
      <c r="G34" s="21">
        <f>VLOOKUP($B34,[1]原始成績!$B$4:$P$111,6,FALSE)</f>
        <v>68</v>
      </c>
      <c r="H34" s="21">
        <f>VLOOKUP($B34,[1]原始成績!$B$4:$P$111,7,FALSE)</f>
        <v>44.3</v>
      </c>
      <c r="I34" s="21">
        <f>VLOOKUP($B34,[1]原始成績!$B$4:$P$111,8,FALSE)</f>
        <v>118</v>
      </c>
      <c r="J34" s="21">
        <f>VLOOKUP($B34,[1]原始成績!$B$4:$P$111,9,FALSE)</f>
        <v>5</v>
      </c>
      <c r="K34" s="21">
        <f t="shared" si="0"/>
        <v>156</v>
      </c>
      <c r="L34" s="22">
        <f t="shared" si="12"/>
        <v>10</v>
      </c>
      <c r="M34" s="20">
        <f>VLOOKUP($B34,[1]原始成績!$B$4:$P$111,10,FALSE)</f>
        <v>0</v>
      </c>
      <c r="N34" s="21">
        <f>VLOOKUP($B34,[1]原始成績!$B$4:$P$111,11,FALSE)</f>
        <v>0</v>
      </c>
      <c r="O34" s="21">
        <f>VLOOKUP($B34,[1]原始成績!$B$4:$P$111,12,FALSE)</f>
        <v>0</v>
      </c>
      <c r="P34" s="21">
        <f t="shared" si="2"/>
        <v>0</v>
      </c>
      <c r="Q34" s="23">
        <f t="shared" si="15"/>
        <v>9</v>
      </c>
      <c r="R34" s="24">
        <f>VLOOKUP($B34,[1]原始成績!$B$4:$P$111,13,FALSE)</f>
        <v>1</v>
      </c>
      <c r="S34" s="21">
        <f>VLOOKUP($B34,[1]原始成績!$B$4:$P$111,14,FALSE)</f>
        <v>2</v>
      </c>
      <c r="T34" s="21">
        <f>VLOOKUP($B34,[1]原始成績!$B$4:$P$111,15,FALSE)</f>
        <v>3</v>
      </c>
      <c r="U34" s="21">
        <f t="shared" si="4"/>
        <v>6</v>
      </c>
      <c r="V34" s="22">
        <f t="shared" si="13"/>
        <v>9</v>
      </c>
      <c r="W34" s="20">
        <f t="shared" si="6"/>
        <v>28</v>
      </c>
      <c r="X34" s="23">
        <f t="shared" si="14"/>
        <v>9</v>
      </c>
    </row>
    <row r="35" spans="2:24" ht="20.100000000000001" customHeight="1" thickBot="1" x14ac:dyDescent="0.3">
      <c r="B35" s="16" t="s">
        <v>99</v>
      </c>
      <c r="C35" s="17" t="s">
        <v>100</v>
      </c>
      <c r="D35" s="18" t="s">
        <v>101</v>
      </c>
      <c r="E35" s="19" t="s">
        <v>74</v>
      </c>
      <c r="F35" s="20">
        <f>VLOOKUP($B35,[1]原始成績!$B$4:$P$111,5,FALSE)</f>
        <v>108.9</v>
      </c>
      <c r="G35" s="21">
        <f>VLOOKUP($B35,[1]原始成績!$B$4:$P$111,6,FALSE)</f>
        <v>109.4</v>
      </c>
      <c r="H35" s="21">
        <f>VLOOKUP($B35,[1]原始成績!$B$4:$P$111,7,FALSE)</f>
        <v>100.4</v>
      </c>
      <c r="I35" s="21">
        <f>VLOOKUP($B35,[1]原始成績!$B$4:$P$111,8,FALSE)</f>
        <v>6.3</v>
      </c>
      <c r="J35" s="21">
        <f>VLOOKUP($B35,[1]原始成績!$B$4:$P$111,9,FALSE)</f>
        <v>46</v>
      </c>
      <c r="K35" s="21">
        <f t="shared" si="0"/>
        <v>109.4</v>
      </c>
      <c r="L35" s="22">
        <f t="shared" si="12"/>
        <v>19</v>
      </c>
      <c r="M35" s="20">
        <f>VLOOKUP($B35,[1]原始成績!$B$4:$P$111,10,FALSE)</f>
        <v>0</v>
      </c>
      <c r="N35" s="21">
        <f>VLOOKUP($B35,[1]原始成績!$B$4:$P$111,11,FALSE)</f>
        <v>0</v>
      </c>
      <c r="O35" s="21">
        <f>VLOOKUP($B35,[1]原始成績!$B$4:$P$111,12,FALSE)</f>
        <v>0</v>
      </c>
      <c r="P35" s="21">
        <f t="shared" si="2"/>
        <v>0</v>
      </c>
      <c r="Q35" s="23">
        <f t="shared" si="15"/>
        <v>9</v>
      </c>
      <c r="R35" s="24">
        <f>VLOOKUP($B35,[1]原始成績!$B$4:$P$111,13,FALSE)</f>
        <v>2</v>
      </c>
      <c r="S35" s="21">
        <f>VLOOKUP($B35,[1]原始成績!$B$4:$P$111,14,FALSE)</f>
        <v>3</v>
      </c>
      <c r="T35" s="21">
        <f>VLOOKUP($B35,[1]原始成績!$B$4:$P$111,15,FALSE)</f>
        <v>5</v>
      </c>
      <c r="U35" s="21">
        <f t="shared" si="4"/>
        <v>10</v>
      </c>
      <c r="V35" s="22">
        <f t="shared" si="13"/>
        <v>2</v>
      </c>
      <c r="W35" s="20">
        <f t="shared" si="6"/>
        <v>30</v>
      </c>
      <c r="X35" s="23">
        <f t="shared" si="14"/>
        <v>11</v>
      </c>
    </row>
    <row r="36" spans="2:24" ht="20.100000000000001" customHeight="1" thickBot="1" x14ac:dyDescent="0.3">
      <c r="B36" s="16" t="s">
        <v>102</v>
      </c>
      <c r="C36" s="17" t="s">
        <v>103</v>
      </c>
      <c r="D36" s="18" t="s">
        <v>96</v>
      </c>
      <c r="E36" s="19" t="s">
        <v>74</v>
      </c>
      <c r="F36" s="20">
        <f>VLOOKUP($B36,[1]原始成績!$B$4:$P$111,5,FALSE)</f>
        <v>87.6</v>
      </c>
      <c r="G36" s="21">
        <f>VLOOKUP($B36,[1]原始成績!$B$4:$P$111,6,FALSE)</f>
        <v>103.6</v>
      </c>
      <c r="H36" s="21">
        <f>VLOOKUP($B36,[1]原始成績!$B$4:$P$111,7,FALSE)</f>
        <v>49.4</v>
      </c>
      <c r="I36" s="21">
        <f>VLOOKUP($B36,[1]原始成績!$B$4:$P$111,8,FALSE)</f>
        <v>118.3</v>
      </c>
      <c r="J36" s="21">
        <f>VLOOKUP($B36,[1]原始成績!$B$4:$P$111,9,FALSE)</f>
        <v>0</v>
      </c>
      <c r="K36" s="21">
        <f t="shared" ref="K36:K67" si="16">LARGE(F36:J36,1)</f>
        <v>118.3</v>
      </c>
      <c r="L36" s="22">
        <f t="shared" si="12"/>
        <v>18</v>
      </c>
      <c r="M36" s="20">
        <f>VLOOKUP($B36,[1]原始成績!$B$4:$P$111,10,FALSE)</f>
        <v>0</v>
      </c>
      <c r="N36" s="21">
        <f>VLOOKUP($B36,[1]原始成績!$B$4:$P$111,11,FALSE)</f>
        <v>0</v>
      </c>
      <c r="O36" s="21">
        <f>VLOOKUP($B36,[1]原始成績!$B$4:$P$111,12,FALSE)</f>
        <v>0</v>
      </c>
      <c r="P36" s="21">
        <f t="shared" ref="P36:P67" si="17">SUM($M36:$O36)</f>
        <v>0</v>
      </c>
      <c r="Q36" s="23">
        <f t="shared" si="15"/>
        <v>9</v>
      </c>
      <c r="R36" s="24">
        <f>VLOOKUP($B36,[1]原始成績!$B$4:$P$111,13,FALSE)</f>
        <v>3</v>
      </c>
      <c r="S36" s="21">
        <f>VLOOKUP($B36,[1]原始成績!$B$4:$P$111,14,FALSE)</f>
        <v>1</v>
      </c>
      <c r="T36" s="21">
        <f>VLOOKUP($B36,[1]原始成績!$B$4:$P$111,15,FALSE)</f>
        <v>4</v>
      </c>
      <c r="U36" s="21">
        <f t="shared" ref="U36:U67" si="18">SUM($R36:$T36)</f>
        <v>8</v>
      </c>
      <c r="V36" s="22">
        <f t="shared" si="13"/>
        <v>3</v>
      </c>
      <c r="W36" s="20">
        <f t="shared" ref="W36:W67" si="19">L36+Q36+V36</f>
        <v>30</v>
      </c>
      <c r="X36" s="23">
        <f t="shared" si="14"/>
        <v>11</v>
      </c>
    </row>
    <row r="37" spans="2:24" ht="20.100000000000001" customHeight="1" thickBot="1" x14ac:dyDescent="0.3">
      <c r="B37" s="16" t="s">
        <v>104</v>
      </c>
      <c r="C37" s="17" t="s">
        <v>105</v>
      </c>
      <c r="D37" s="18" t="s">
        <v>106</v>
      </c>
      <c r="E37" s="19" t="s">
        <v>74</v>
      </c>
      <c r="F37" s="20">
        <f>VLOOKUP($B37,[1]原始成績!$B$4:$P$111,5,FALSE)</f>
        <v>135.9</v>
      </c>
      <c r="G37" s="21">
        <f>VLOOKUP($B37,[1]原始成績!$B$4:$P$111,6,FALSE)</f>
        <v>79</v>
      </c>
      <c r="H37" s="21">
        <f>VLOOKUP($B37,[1]原始成績!$B$4:$P$111,7,FALSE)</f>
        <v>135.9</v>
      </c>
      <c r="I37" s="21">
        <f>VLOOKUP($B37,[1]原始成績!$B$4:$P$111,8,FALSE)</f>
        <v>148.80000000000001</v>
      </c>
      <c r="J37" s="21">
        <f>VLOOKUP($B37,[1]原始成績!$B$4:$P$111,9,FALSE)</f>
        <v>145</v>
      </c>
      <c r="K37" s="21">
        <f t="shared" si="16"/>
        <v>148.80000000000001</v>
      </c>
      <c r="L37" s="22">
        <f t="shared" si="12"/>
        <v>12</v>
      </c>
      <c r="M37" s="20">
        <f>VLOOKUP($B37,[1]原始成績!$B$4:$P$111,10,FALSE)</f>
        <v>0</v>
      </c>
      <c r="N37" s="21">
        <f>VLOOKUP($B37,[1]原始成績!$B$4:$P$111,11,FALSE)</f>
        <v>0</v>
      </c>
      <c r="O37" s="21">
        <f>VLOOKUP($B37,[1]原始成績!$B$4:$P$111,12,FALSE)</f>
        <v>0</v>
      </c>
      <c r="P37" s="21">
        <f t="shared" si="17"/>
        <v>0</v>
      </c>
      <c r="Q37" s="23">
        <f t="shared" si="15"/>
        <v>9</v>
      </c>
      <c r="R37" s="24">
        <f>VLOOKUP($B37,[1]原始成績!$B$4:$P$111,13,FALSE)</f>
        <v>0</v>
      </c>
      <c r="S37" s="21">
        <f>VLOOKUP($B37,[1]原始成績!$B$4:$P$111,14,FALSE)</f>
        <v>2</v>
      </c>
      <c r="T37" s="21">
        <f>VLOOKUP($B37,[1]原始成績!$B$4:$P$111,15,FALSE)</f>
        <v>4</v>
      </c>
      <c r="U37" s="21">
        <f t="shared" si="18"/>
        <v>6</v>
      </c>
      <c r="V37" s="22">
        <f t="shared" si="13"/>
        <v>9</v>
      </c>
      <c r="W37" s="20">
        <f t="shared" si="19"/>
        <v>30</v>
      </c>
      <c r="X37" s="23">
        <f t="shared" si="14"/>
        <v>11</v>
      </c>
    </row>
    <row r="38" spans="2:24" ht="20.100000000000001" customHeight="1" thickBot="1" x14ac:dyDescent="0.3">
      <c r="B38" s="16" t="s">
        <v>107</v>
      </c>
      <c r="C38" s="17" t="s">
        <v>108</v>
      </c>
      <c r="D38" s="18" t="s">
        <v>86</v>
      </c>
      <c r="E38" s="19" t="s">
        <v>74</v>
      </c>
      <c r="F38" s="20">
        <f>VLOOKUP($B38,[1]原始成績!$B$4:$P$111,5,FALSE)</f>
        <v>0</v>
      </c>
      <c r="G38" s="21">
        <f>VLOOKUP($B38,[1]原始成績!$B$4:$P$111,6,FALSE)</f>
        <v>171.9</v>
      </c>
      <c r="H38" s="21">
        <f>VLOOKUP($B38,[1]原始成績!$B$4:$P$111,7,FALSE)</f>
        <v>147.80000000000001</v>
      </c>
      <c r="I38" s="21">
        <f>VLOOKUP($B38,[1]原始成績!$B$4:$P$111,8,FALSE)</f>
        <v>170.8</v>
      </c>
      <c r="J38" s="21">
        <f>VLOOKUP($B38,[1]原始成績!$B$4:$P$111,9,FALSE)</f>
        <v>158.69999999999999</v>
      </c>
      <c r="K38" s="21">
        <f t="shared" si="16"/>
        <v>171.9</v>
      </c>
      <c r="L38" s="22">
        <f t="shared" si="12"/>
        <v>7</v>
      </c>
      <c r="M38" s="20">
        <f>VLOOKUP($B38,[1]原始成績!$B$4:$P$111,10,FALSE)</f>
        <v>0</v>
      </c>
      <c r="N38" s="21">
        <f>VLOOKUP($B38,[1]原始成績!$B$4:$P$111,11,FALSE)</f>
        <v>0</v>
      </c>
      <c r="O38" s="21">
        <f>VLOOKUP($B38,[1]原始成績!$B$4:$P$111,12,FALSE)</f>
        <v>0</v>
      </c>
      <c r="P38" s="21">
        <f t="shared" si="17"/>
        <v>0</v>
      </c>
      <c r="Q38" s="23">
        <f t="shared" si="15"/>
        <v>9</v>
      </c>
      <c r="R38" s="24">
        <f>VLOOKUP($B38,[1]原始成績!$B$4:$P$111,13,FALSE)</f>
        <v>1</v>
      </c>
      <c r="S38" s="21">
        <f>VLOOKUP($B38,[1]原始成績!$B$4:$P$111,14,FALSE)</f>
        <v>1</v>
      </c>
      <c r="T38" s="21">
        <f>VLOOKUP($B38,[1]原始成績!$B$4:$P$111,15,FALSE)</f>
        <v>3</v>
      </c>
      <c r="U38" s="21">
        <f t="shared" si="18"/>
        <v>5</v>
      </c>
      <c r="V38" s="22">
        <f t="shared" si="13"/>
        <v>14</v>
      </c>
      <c r="W38" s="20">
        <f t="shared" si="19"/>
        <v>30</v>
      </c>
      <c r="X38" s="23">
        <f t="shared" si="14"/>
        <v>11</v>
      </c>
    </row>
    <row r="39" spans="2:24" ht="20.100000000000001" customHeight="1" thickBot="1" x14ac:dyDescent="0.3">
      <c r="B39" s="16" t="s">
        <v>109</v>
      </c>
      <c r="C39" s="17" t="s">
        <v>110</v>
      </c>
      <c r="D39" s="18" t="s">
        <v>101</v>
      </c>
      <c r="E39" s="19" t="s">
        <v>111</v>
      </c>
      <c r="F39" s="20">
        <f>VLOOKUP($B39,[1]原始成績!$B$4:$P$111,5,FALSE)</f>
        <v>0</v>
      </c>
      <c r="G39" s="21">
        <f>VLOOKUP($B39,[1]原始成績!$B$4:$P$111,6,FALSE)</f>
        <v>147.1</v>
      </c>
      <c r="H39" s="21">
        <f>VLOOKUP($B39,[1]原始成績!$B$4:$P$111,7,FALSE)</f>
        <v>146.80000000000001</v>
      </c>
      <c r="I39" s="21">
        <f>VLOOKUP($B39,[1]原始成績!$B$4:$P$111,8,FALSE)</f>
        <v>146.5</v>
      </c>
      <c r="J39" s="21">
        <f>VLOOKUP($B39,[1]原始成績!$B$4:$P$111,9,FALSE)</f>
        <v>0</v>
      </c>
      <c r="K39" s="21">
        <f t="shared" si="16"/>
        <v>147.1</v>
      </c>
      <c r="L39" s="22">
        <f t="shared" si="12"/>
        <v>13</v>
      </c>
      <c r="M39" s="20">
        <f>VLOOKUP($B39,[1]原始成績!$B$4:$P$111,10,FALSE)</f>
        <v>1</v>
      </c>
      <c r="N39" s="21">
        <f>VLOOKUP($B39,[1]原始成績!$B$4:$P$111,11,FALSE)</f>
        <v>0</v>
      </c>
      <c r="O39" s="21">
        <f>VLOOKUP($B39,[1]原始成績!$B$4:$P$111,12,FALSE)</f>
        <v>0</v>
      </c>
      <c r="P39" s="21">
        <f t="shared" si="17"/>
        <v>1</v>
      </c>
      <c r="Q39" s="23">
        <f t="shared" si="15"/>
        <v>4</v>
      </c>
      <c r="R39" s="24">
        <f>VLOOKUP($B39,[1]原始成績!$B$4:$P$111,13,FALSE)</f>
        <v>0</v>
      </c>
      <c r="S39" s="21">
        <f>VLOOKUP($B39,[1]原始成績!$B$4:$P$111,14,FALSE)</f>
        <v>2</v>
      </c>
      <c r="T39" s="21">
        <f>VLOOKUP($B39,[1]原始成績!$B$4:$P$111,15,FALSE)</f>
        <v>3</v>
      </c>
      <c r="U39" s="21">
        <f t="shared" si="18"/>
        <v>5</v>
      </c>
      <c r="V39" s="22">
        <f t="shared" si="13"/>
        <v>14</v>
      </c>
      <c r="W39" s="20">
        <f t="shared" si="19"/>
        <v>31</v>
      </c>
      <c r="X39" s="23">
        <f t="shared" si="14"/>
        <v>15</v>
      </c>
    </row>
    <row r="40" spans="2:24" ht="20.100000000000001" customHeight="1" thickBot="1" x14ac:dyDescent="0.3">
      <c r="B40" s="16" t="s">
        <v>112</v>
      </c>
      <c r="C40" s="17" t="s">
        <v>113</v>
      </c>
      <c r="D40" s="18" t="s">
        <v>86</v>
      </c>
      <c r="E40" s="19" t="s">
        <v>74</v>
      </c>
      <c r="F40" s="20">
        <f>VLOOKUP($B40,[1]原始成績!$B$4:$P$111,5,FALSE)</f>
        <v>152.4</v>
      </c>
      <c r="G40" s="21">
        <f>VLOOKUP($B40,[1]原始成績!$B$4:$P$111,6,FALSE)</f>
        <v>68.2</v>
      </c>
      <c r="H40" s="21">
        <f>VLOOKUP($B40,[1]原始成績!$B$4:$P$111,7,FALSE)</f>
        <v>67.3</v>
      </c>
      <c r="I40" s="21">
        <f>VLOOKUP($B40,[1]原始成績!$B$4:$P$111,8,FALSE)</f>
        <v>66.2</v>
      </c>
      <c r="J40" s="21">
        <f>VLOOKUP($B40,[1]原始成績!$B$4:$P$111,9,FALSE)</f>
        <v>158.4</v>
      </c>
      <c r="K40" s="21">
        <f t="shared" si="16"/>
        <v>158.4</v>
      </c>
      <c r="L40" s="22">
        <f t="shared" si="12"/>
        <v>9</v>
      </c>
      <c r="M40" s="20">
        <f>VLOOKUP($B40,[1]原始成績!$B$4:$P$111,10,FALSE)</f>
        <v>0</v>
      </c>
      <c r="N40" s="21">
        <f>VLOOKUP($B40,[1]原始成績!$B$4:$P$111,11,FALSE)</f>
        <v>0</v>
      </c>
      <c r="O40" s="21">
        <f>VLOOKUP($B40,[1]原始成績!$B$4:$P$111,12,FALSE)</f>
        <v>0</v>
      </c>
      <c r="P40" s="21">
        <f t="shared" si="17"/>
        <v>0</v>
      </c>
      <c r="Q40" s="23">
        <f t="shared" si="15"/>
        <v>9</v>
      </c>
      <c r="R40" s="24">
        <f>VLOOKUP($B40,[1]原始成績!$B$4:$P$111,13,FALSE)</f>
        <v>0</v>
      </c>
      <c r="S40" s="21">
        <f>VLOOKUP($B40,[1]原始成績!$B$4:$P$111,14,FALSE)</f>
        <v>1</v>
      </c>
      <c r="T40" s="21">
        <f>VLOOKUP($B40,[1]原始成績!$B$4:$P$111,15,FALSE)</f>
        <v>4</v>
      </c>
      <c r="U40" s="21">
        <f t="shared" si="18"/>
        <v>5</v>
      </c>
      <c r="V40" s="22">
        <f t="shared" si="13"/>
        <v>14</v>
      </c>
      <c r="W40" s="20">
        <f t="shared" si="19"/>
        <v>32</v>
      </c>
      <c r="X40" s="23">
        <f t="shared" si="14"/>
        <v>16</v>
      </c>
    </row>
    <row r="41" spans="2:24" ht="20.100000000000001" customHeight="1" thickBot="1" x14ac:dyDescent="0.3">
      <c r="B41" s="16" t="s">
        <v>114</v>
      </c>
      <c r="C41" s="17" t="s">
        <v>115</v>
      </c>
      <c r="D41" s="18" t="s">
        <v>83</v>
      </c>
      <c r="E41" s="19" t="s">
        <v>74</v>
      </c>
      <c r="F41" s="20">
        <f>VLOOKUP($B41,[1]原始成績!$B$4:$P$111,5,FALSE)</f>
        <v>40.4</v>
      </c>
      <c r="G41" s="21">
        <f>VLOOKUP($B41,[1]原始成績!$B$4:$P$111,6,FALSE)</f>
        <v>37.9</v>
      </c>
      <c r="H41" s="21">
        <f>VLOOKUP($B41,[1]原始成績!$B$4:$P$111,7,FALSE)</f>
        <v>111.5</v>
      </c>
      <c r="I41" s="21">
        <f>VLOOKUP($B41,[1]原始成績!$B$4:$P$111,8,FALSE)</f>
        <v>121.1</v>
      </c>
      <c r="J41" s="21">
        <f>VLOOKUP($B41,[1]原始成績!$B$4:$P$111,9,FALSE)</f>
        <v>149.1</v>
      </c>
      <c r="K41" s="21">
        <f t="shared" si="16"/>
        <v>149.1</v>
      </c>
      <c r="L41" s="22">
        <f t="shared" si="12"/>
        <v>11</v>
      </c>
      <c r="M41" s="20">
        <f>VLOOKUP($B41,[1]原始成績!$B$4:$P$111,10,FALSE)</f>
        <v>0</v>
      </c>
      <c r="N41" s="21">
        <f>VLOOKUP($B41,[1]原始成績!$B$4:$P$111,11,FALSE)</f>
        <v>0</v>
      </c>
      <c r="O41" s="21">
        <f>VLOOKUP($B41,[1]原始成績!$B$4:$P$111,12,FALSE)</f>
        <v>0</v>
      </c>
      <c r="P41" s="21">
        <f t="shared" si="17"/>
        <v>0</v>
      </c>
      <c r="Q41" s="23">
        <f t="shared" si="15"/>
        <v>9</v>
      </c>
      <c r="R41" s="24">
        <f>VLOOKUP($B41,[1]原始成績!$B$4:$P$111,13,FALSE)</f>
        <v>0</v>
      </c>
      <c r="S41" s="21">
        <f>VLOOKUP($B41,[1]原始成績!$B$4:$P$111,14,FALSE)</f>
        <v>1</v>
      </c>
      <c r="T41" s="21">
        <f>VLOOKUP($B41,[1]原始成績!$B$4:$P$111,15,FALSE)</f>
        <v>4</v>
      </c>
      <c r="U41" s="21">
        <f t="shared" si="18"/>
        <v>5</v>
      </c>
      <c r="V41" s="22">
        <f t="shared" si="13"/>
        <v>14</v>
      </c>
      <c r="W41" s="20">
        <f t="shared" si="19"/>
        <v>34</v>
      </c>
      <c r="X41" s="23">
        <f t="shared" si="14"/>
        <v>17</v>
      </c>
    </row>
    <row r="42" spans="2:24" ht="20.100000000000001" customHeight="1" thickBot="1" x14ac:dyDescent="0.3">
      <c r="B42" s="16" t="s">
        <v>116</v>
      </c>
      <c r="C42" s="17" t="s">
        <v>117</v>
      </c>
      <c r="D42" s="18" t="s">
        <v>101</v>
      </c>
      <c r="E42" s="19" t="s">
        <v>74</v>
      </c>
      <c r="F42" s="20">
        <f>VLOOKUP($B42,[1]原始成績!$B$4:$P$111,5,FALSE)</f>
        <v>0</v>
      </c>
      <c r="G42" s="21">
        <f>VLOOKUP($B42,[1]原始成績!$B$4:$P$111,6,FALSE)</f>
        <v>82</v>
      </c>
      <c r="H42" s="21">
        <f>VLOOKUP($B42,[1]原始成績!$B$4:$P$111,7,FALSE)</f>
        <v>0</v>
      </c>
      <c r="I42" s="21">
        <f>VLOOKUP($B42,[1]原始成績!$B$4:$P$111,8,FALSE)</f>
        <v>93.5</v>
      </c>
      <c r="J42" s="21">
        <f>VLOOKUP($B42,[1]原始成績!$B$4:$P$111,9,FALSE)</f>
        <v>3</v>
      </c>
      <c r="K42" s="21">
        <f t="shared" si="16"/>
        <v>93.5</v>
      </c>
      <c r="L42" s="22">
        <f t="shared" si="12"/>
        <v>20</v>
      </c>
      <c r="M42" s="20">
        <f>VLOOKUP($B42,[1]原始成績!$B$4:$P$111,10,FALSE)</f>
        <v>0</v>
      </c>
      <c r="N42" s="21">
        <f>VLOOKUP($B42,[1]原始成績!$B$4:$P$111,11,FALSE)</f>
        <v>0</v>
      </c>
      <c r="O42" s="21">
        <f>VLOOKUP($B42,[1]原始成績!$B$4:$P$111,12,FALSE)</f>
        <v>0</v>
      </c>
      <c r="P42" s="21">
        <f t="shared" si="17"/>
        <v>0</v>
      </c>
      <c r="Q42" s="23">
        <f t="shared" si="15"/>
        <v>9</v>
      </c>
      <c r="R42" s="24">
        <f>VLOOKUP($B42,[1]原始成績!$B$4:$P$111,13,FALSE)</f>
        <v>0</v>
      </c>
      <c r="S42" s="21">
        <f>VLOOKUP($B42,[1]原始成績!$B$4:$P$111,14,FALSE)</f>
        <v>3</v>
      </c>
      <c r="T42" s="21">
        <f>VLOOKUP($B42,[1]原始成績!$B$4:$P$111,15,FALSE)</f>
        <v>4</v>
      </c>
      <c r="U42" s="21">
        <f t="shared" si="18"/>
        <v>7</v>
      </c>
      <c r="V42" s="22">
        <f t="shared" si="13"/>
        <v>6</v>
      </c>
      <c r="W42" s="20">
        <f t="shared" si="19"/>
        <v>35</v>
      </c>
      <c r="X42" s="23">
        <f t="shared" si="14"/>
        <v>18</v>
      </c>
    </row>
    <row r="43" spans="2:24" ht="20.100000000000001" customHeight="1" thickBot="1" x14ac:dyDescent="0.3">
      <c r="B43" s="16" t="s">
        <v>118</v>
      </c>
      <c r="C43" s="17" t="s">
        <v>119</v>
      </c>
      <c r="D43" s="18" t="s">
        <v>120</v>
      </c>
      <c r="E43" s="19" t="s">
        <v>74</v>
      </c>
      <c r="F43" s="20">
        <f>VLOOKUP($B43,[1]原始成績!$B$4:$P$111,5,FALSE)</f>
        <v>138.1</v>
      </c>
      <c r="G43" s="21">
        <f>VLOOKUP($B43,[1]原始成績!$B$4:$P$111,6,FALSE)</f>
        <v>0</v>
      </c>
      <c r="H43" s="21">
        <f>VLOOKUP($B43,[1]原始成績!$B$4:$P$111,7,FALSE)</f>
        <v>132.80000000000001</v>
      </c>
      <c r="I43" s="21">
        <f>VLOOKUP($B43,[1]原始成績!$B$4:$P$111,8,FALSE)</f>
        <v>0</v>
      </c>
      <c r="J43" s="21">
        <f>VLOOKUP($B43,[1]原始成績!$B$4:$P$111,9,FALSE)</f>
        <v>121.8</v>
      </c>
      <c r="K43" s="21">
        <f t="shared" si="16"/>
        <v>138.1</v>
      </c>
      <c r="L43" s="22">
        <f t="shared" si="12"/>
        <v>16</v>
      </c>
      <c r="M43" s="20">
        <f>VLOOKUP($B43,[1]原始成績!$B$4:$P$111,10,FALSE)</f>
        <v>0</v>
      </c>
      <c r="N43" s="21">
        <f>VLOOKUP($B43,[1]原始成績!$B$4:$P$111,11,FALSE)</f>
        <v>0</v>
      </c>
      <c r="O43" s="21">
        <f>VLOOKUP($B43,[1]原始成績!$B$4:$P$111,12,FALSE)</f>
        <v>0</v>
      </c>
      <c r="P43" s="21">
        <f t="shared" si="17"/>
        <v>0</v>
      </c>
      <c r="Q43" s="23">
        <f t="shared" si="15"/>
        <v>9</v>
      </c>
      <c r="R43" s="24">
        <f>VLOOKUP($B43,[1]原始成績!$B$4:$P$111,13,FALSE)</f>
        <v>0</v>
      </c>
      <c r="S43" s="21">
        <f>VLOOKUP($B43,[1]原始成績!$B$4:$P$111,14,FALSE)</f>
        <v>2</v>
      </c>
      <c r="T43" s="21">
        <f>VLOOKUP($B43,[1]原始成績!$B$4:$P$111,15,FALSE)</f>
        <v>3</v>
      </c>
      <c r="U43" s="21">
        <f t="shared" si="18"/>
        <v>5</v>
      </c>
      <c r="V43" s="22">
        <f t="shared" si="13"/>
        <v>14</v>
      </c>
      <c r="W43" s="20">
        <f t="shared" si="19"/>
        <v>39</v>
      </c>
      <c r="X43" s="23">
        <f t="shared" si="14"/>
        <v>19</v>
      </c>
    </row>
    <row r="44" spans="2:24" ht="20.100000000000001" customHeight="1" thickBot="1" x14ac:dyDescent="0.3">
      <c r="B44" s="16" t="s">
        <v>121</v>
      </c>
      <c r="C44" s="17" t="s">
        <v>122</v>
      </c>
      <c r="D44" s="18" t="s">
        <v>96</v>
      </c>
      <c r="E44" s="19" t="s">
        <v>74</v>
      </c>
      <c r="F44" s="25">
        <f>VLOOKUP($B44,[1]原始成績!$B$4:$P$111,5,FALSE)</f>
        <v>0</v>
      </c>
      <c r="G44" s="26">
        <f>VLOOKUP($B44,[1]原始成績!$B$4:$P$111,6,FALSE)</f>
        <v>31.3</v>
      </c>
      <c r="H44" s="26">
        <f>VLOOKUP($B44,[1]原始成績!$B$4:$P$111,7,FALSE)</f>
        <v>67.400000000000006</v>
      </c>
      <c r="I44" s="26">
        <f>VLOOKUP($B44,[1]原始成績!$B$4:$P$111,8,FALSE)</f>
        <v>119.4</v>
      </c>
      <c r="J44" s="26">
        <f>VLOOKUP($B44,[1]原始成績!$B$4:$P$111,9,FALSE)</f>
        <v>132.80000000000001</v>
      </c>
      <c r="K44" s="26">
        <f t="shared" si="16"/>
        <v>132.80000000000001</v>
      </c>
      <c r="L44" s="27">
        <f t="shared" si="12"/>
        <v>17</v>
      </c>
      <c r="M44" s="25">
        <f>VLOOKUP($B44,[1]原始成績!$B$4:$P$111,10,FALSE)</f>
        <v>0</v>
      </c>
      <c r="N44" s="26">
        <f>VLOOKUP($B44,[1]原始成績!$B$4:$P$111,11,FALSE)</f>
        <v>0</v>
      </c>
      <c r="O44" s="26">
        <f>VLOOKUP($B44,[1]原始成績!$B$4:$P$111,12,FALSE)</f>
        <v>0</v>
      </c>
      <c r="P44" s="26">
        <f t="shared" si="17"/>
        <v>0</v>
      </c>
      <c r="Q44" s="28">
        <f t="shared" si="15"/>
        <v>9</v>
      </c>
      <c r="R44" s="29">
        <f>VLOOKUP($B44,[1]原始成績!$B$4:$P$111,13,FALSE)</f>
        <v>0</v>
      </c>
      <c r="S44" s="26">
        <f>VLOOKUP($B44,[1]原始成績!$B$4:$P$111,14,FALSE)</f>
        <v>0</v>
      </c>
      <c r="T44" s="26">
        <f>VLOOKUP($B44,[1]原始成績!$B$4:$P$111,15,FALSE)</f>
        <v>3</v>
      </c>
      <c r="U44" s="26">
        <f t="shared" si="18"/>
        <v>3</v>
      </c>
      <c r="V44" s="27">
        <f t="shared" si="13"/>
        <v>20</v>
      </c>
      <c r="W44" s="25">
        <f t="shared" si="19"/>
        <v>46</v>
      </c>
      <c r="X44" s="28">
        <f t="shared" si="14"/>
        <v>20</v>
      </c>
    </row>
    <row r="45" spans="2:24" ht="20.100000000000001" customHeight="1" thickTop="1" thickBot="1" x14ac:dyDescent="0.3">
      <c r="B45" s="30" t="s">
        <v>123</v>
      </c>
      <c r="C45" s="31" t="s">
        <v>124</v>
      </c>
      <c r="D45" s="32" t="s">
        <v>125</v>
      </c>
      <c r="E45" s="33" t="s">
        <v>126</v>
      </c>
      <c r="F45" s="34">
        <f>VLOOKUP($B45,[1]原始成績!$B$4:$P$111,5,FALSE)</f>
        <v>195.3</v>
      </c>
      <c r="G45" s="35">
        <f>VLOOKUP($B45,[1]原始成績!$B$4:$P$111,6,FALSE)</f>
        <v>0</v>
      </c>
      <c r="H45" s="35">
        <f>VLOOKUP($B45,[1]原始成績!$B$4:$P$111,7,FALSE)</f>
        <v>214.1</v>
      </c>
      <c r="I45" s="35">
        <f>VLOOKUP($B45,[1]原始成績!$B$4:$P$111,8,FALSE)</f>
        <v>228.6</v>
      </c>
      <c r="J45" s="35">
        <f>VLOOKUP($B45,[1]原始成績!$B$4:$P$111,9,FALSE)</f>
        <v>240</v>
      </c>
      <c r="K45" s="35">
        <f t="shared" si="16"/>
        <v>240</v>
      </c>
      <c r="L45" s="36">
        <f t="shared" ref="L45:L65" si="20">RANK($K45,$K$45:$K$65)</f>
        <v>1</v>
      </c>
      <c r="M45" s="34">
        <f>VLOOKUP($B45,[1]原始成績!$B$4:$P$111,10,FALSE)</f>
        <v>0</v>
      </c>
      <c r="N45" s="35">
        <f>VLOOKUP($B45,[1]原始成績!$B$4:$P$111,11,FALSE)</f>
        <v>0</v>
      </c>
      <c r="O45" s="35">
        <f>VLOOKUP($B45,[1]原始成績!$B$4:$P$111,12,FALSE)</f>
        <v>0</v>
      </c>
      <c r="P45" s="35">
        <f t="shared" si="17"/>
        <v>0</v>
      </c>
      <c r="Q45" s="37">
        <f t="shared" ref="Q45:Q52" si="21">RANK($P45,$P$45:$P$65)</f>
        <v>5</v>
      </c>
      <c r="R45" s="38">
        <f>VLOOKUP($B45,[1]原始成績!$B$4:$P$111,13,FALSE)</f>
        <v>0</v>
      </c>
      <c r="S45" s="35">
        <f>VLOOKUP($B45,[1]原始成績!$B$4:$P$111,14,FALSE)</f>
        <v>4</v>
      </c>
      <c r="T45" s="35">
        <f>VLOOKUP($B45,[1]原始成績!$B$4:$P$111,15,FALSE)</f>
        <v>4</v>
      </c>
      <c r="U45" s="35">
        <f t="shared" si="18"/>
        <v>8</v>
      </c>
      <c r="V45" s="36">
        <f t="shared" ref="V45:V65" si="22">RANK($U45,$U$45:$U$65)</f>
        <v>3</v>
      </c>
      <c r="W45" s="34">
        <f t="shared" si="19"/>
        <v>9</v>
      </c>
      <c r="X45" s="37">
        <f t="shared" ref="X45:X65" si="23">RANK($W45,$W$45:$W$65,1)</f>
        <v>1</v>
      </c>
    </row>
    <row r="46" spans="2:24" ht="20.100000000000001" customHeight="1" thickBot="1" x14ac:dyDescent="0.3">
      <c r="B46" s="30" t="s">
        <v>127</v>
      </c>
      <c r="C46" s="31" t="s">
        <v>128</v>
      </c>
      <c r="D46" s="32" t="s">
        <v>77</v>
      </c>
      <c r="E46" s="33" t="s">
        <v>126</v>
      </c>
      <c r="F46" s="39">
        <f>VLOOKUP($B46,[1]原始成績!$B$4:$P$111,5,FALSE)</f>
        <v>131.19999999999999</v>
      </c>
      <c r="G46" s="40">
        <f>VLOOKUP($B46,[1]原始成績!$B$4:$P$111,6,FALSE)</f>
        <v>137.6</v>
      </c>
      <c r="H46" s="40">
        <f>VLOOKUP($B46,[1]原始成績!$B$4:$P$111,7,FALSE)</f>
        <v>132.5</v>
      </c>
      <c r="I46" s="40">
        <f>VLOOKUP($B46,[1]原始成績!$B$4:$P$111,8,FALSE)</f>
        <v>138.30000000000001</v>
      </c>
      <c r="J46" s="40">
        <f>VLOOKUP($B46,[1]原始成績!$B$4:$P$111,9,FALSE)</f>
        <v>131.5</v>
      </c>
      <c r="K46" s="40">
        <f t="shared" si="16"/>
        <v>138.30000000000001</v>
      </c>
      <c r="L46" s="41">
        <f t="shared" si="20"/>
        <v>8</v>
      </c>
      <c r="M46" s="39">
        <f>VLOOKUP($B46,[1]原始成績!$B$4:$P$111,10,FALSE)</f>
        <v>3</v>
      </c>
      <c r="N46" s="40">
        <f>VLOOKUP($B46,[1]原始成績!$B$4:$P$111,11,FALSE)</f>
        <v>0</v>
      </c>
      <c r="O46" s="40">
        <f>VLOOKUP($B46,[1]原始成績!$B$4:$P$111,12,FALSE)</f>
        <v>0</v>
      </c>
      <c r="P46" s="40">
        <f t="shared" si="17"/>
        <v>3</v>
      </c>
      <c r="Q46" s="42">
        <f t="shared" si="21"/>
        <v>1</v>
      </c>
      <c r="R46" s="43">
        <f>VLOOKUP($B46,[1]原始成績!$B$4:$P$111,13,FALSE)</f>
        <v>3</v>
      </c>
      <c r="S46" s="40">
        <f>VLOOKUP($B46,[1]原始成績!$B$4:$P$111,14,FALSE)</f>
        <v>2</v>
      </c>
      <c r="T46" s="40">
        <f>VLOOKUP($B46,[1]原始成績!$B$4:$P$111,15,FALSE)</f>
        <v>5</v>
      </c>
      <c r="U46" s="40">
        <f t="shared" si="18"/>
        <v>10</v>
      </c>
      <c r="V46" s="41">
        <f t="shared" si="22"/>
        <v>1</v>
      </c>
      <c r="W46" s="39">
        <f t="shared" si="19"/>
        <v>10</v>
      </c>
      <c r="X46" s="42">
        <f t="shared" si="23"/>
        <v>2</v>
      </c>
    </row>
    <row r="47" spans="2:24" ht="20.100000000000001" customHeight="1" thickBot="1" x14ac:dyDescent="0.3">
      <c r="B47" s="30" t="s">
        <v>129</v>
      </c>
      <c r="C47" s="31" t="s">
        <v>130</v>
      </c>
      <c r="D47" s="32" t="s">
        <v>86</v>
      </c>
      <c r="E47" s="33" t="s">
        <v>126</v>
      </c>
      <c r="F47" s="39">
        <f>VLOOKUP($B47,[1]原始成績!$B$4:$P$111,5,FALSE)</f>
        <v>140.30000000000001</v>
      </c>
      <c r="G47" s="40">
        <f>VLOOKUP($B47,[1]原始成績!$B$4:$P$111,6,FALSE)</f>
        <v>153.19999999999999</v>
      </c>
      <c r="H47" s="40">
        <f>VLOOKUP($B47,[1]原始成績!$B$4:$P$111,7,FALSE)</f>
        <v>163.5</v>
      </c>
      <c r="I47" s="40">
        <f>VLOOKUP($B47,[1]原始成績!$B$4:$P$111,8,FALSE)</f>
        <v>161</v>
      </c>
      <c r="J47" s="40">
        <f>VLOOKUP($B47,[1]原始成績!$B$4:$P$111,9,FALSE)</f>
        <v>133.69999999999999</v>
      </c>
      <c r="K47" s="40">
        <f t="shared" si="16"/>
        <v>163.5</v>
      </c>
      <c r="L47" s="41">
        <f t="shared" si="20"/>
        <v>4</v>
      </c>
      <c r="M47" s="39">
        <f>VLOOKUP($B47,[1]原始成績!$B$4:$P$111,10,FALSE)</f>
        <v>0</v>
      </c>
      <c r="N47" s="40">
        <f>VLOOKUP($B47,[1]原始成績!$B$4:$P$111,11,FALSE)</f>
        <v>0</v>
      </c>
      <c r="O47" s="40">
        <f>VLOOKUP($B47,[1]原始成績!$B$4:$P$111,12,FALSE)</f>
        <v>0</v>
      </c>
      <c r="P47" s="40">
        <f t="shared" si="17"/>
        <v>0</v>
      </c>
      <c r="Q47" s="42">
        <f t="shared" si="21"/>
        <v>5</v>
      </c>
      <c r="R47" s="43">
        <f>VLOOKUP($B47,[1]原始成績!$B$4:$P$111,13,FALSE)</f>
        <v>3</v>
      </c>
      <c r="S47" s="40">
        <f>VLOOKUP($B47,[1]原始成績!$B$4:$P$111,14,FALSE)</f>
        <v>1</v>
      </c>
      <c r="T47" s="40">
        <f>VLOOKUP($B47,[1]原始成績!$B$4:$P$111,15,FALSE)</f>
        <v>4</v>
      </c>
      <c r="U47" s="40">
        <f t="shared" si="18"/>
        <v>8</v>
      </c>
      <c r="V47" s="41">
        <f t="shared" si="22"/>
        <v>3</v>
      </c>
      <c r="W47" s="39">
        <f t="shared" si="19"/>
        <v>12</v>
      </c>
      <c r="X47" s="42">
        <f t="shared" si="23"/>
        <v>3</v>
      </c>
    </row>
    <row r="48" spans="2:24" ht="20.100000000000001" customHeight="1" thickBot="1" x14ac:dyDescent="0.3">
      <c r="B48" s="30" t="s">
        <v>131</v>
      </c>
      <c r="C48" s="31" t="s">
        <v>132</v>
      </c>
      <c r="D48" s="32" t="s">
        <v>106</v>
      </c>
      <c r="E48" s="33" t="s">
        <v>126</v>
      </c>
      <c r="F48" s="39">
        <f>VLOOKUP($B48,[1]原始成績!$B$4:$P$111,5,FALSE)</f>
        <v>80</v>
      </c>
      <c r="G48" s="40">
        <f>VLOOKUP($B48,[1]原始成績!$B$4:$P$111,6,FALSE)</f>
        <v>32.9</v>
      </c>
      <c r="H48" s="40">
        <f>VLOOKUP($B48,[1]原始成績!$B$4:$P$111,7,FALSE)</f>
        <v>90.1</v>
      </c>
      <c r="I48" s="40">
        <f>VLOOKUP($B48,[1]原始成績!$B$4:$P$111,8,FALSE)</f>
        <v>148.6</v>
      </c>
      <c r="J48" s="40">
        <f>VLOOKUP($B48,[1]原始成績!$B$4:$P$111,9,FALSE)</f>
        <v>119.9</v>
      </c>
      <c r="K48" s="40">
        <f t="shared" si="16"/>
        <v>148.6</v>
      </c>
      <c r="L48" s="41">
        <f t="shared" si="20"/>
        <v>6</v>
      </c>
      <c r="M48" s="39">
        <f>VLOOKUP($B48,[1]原始成績!$B$4:$P$111,10,FALSE)</f>
        <v>0</v>
      </c>
      <c r="N48" s="40">
        <f>VLOOKUP($B48,[1]原始成績!$B$4:$P$111,11,FALSE)</f>
        <v>0</v>
      </c>
      <c r="O48" s="40">
        <f>VLOOKUP($B48,[1]原始成績!$B$4:$P$111,12,FALSE)</f>
        <v>0</v>
      </c>
      <c r="P48" s="40">
        <f t="shared" si="17"/>
        <v>0</v>
      </c>
      <c r="Q48" s="42">
        <f t="shared" si="21"/>
        <v>5</v>
      </c>
      <c r="R48" s="43">
        <f>VLOOKUP($B48,[1]原始成績!$B$4:$P$111,13,FALSE)</f>
        <v>1</v>
      </c>
      <c r="S48" s="40">
        <f>VLOOKUP($B48,[1]原始成績!$B$4:$P$111,14,FALSE)</f>
        <v>2</v>
      </c>
      <c r="T48" s="40">
        <f>VLOOKUP($B48,[1]原始成績!$B$4:$P$111,15,FALSE)</f>
        <v>5</v>
      </c>
      <c r="U48" s="40">
        <f t="shared" si="18"/>
        <v>8</v>
      </c>
      <c r="V48" s="41">
        <f t="shared" si="22"/>
        <v>3</v>
      </c>
      <c r="W48" s="39">
        <f t="shared" si="19"/>
        <v>14</v>
      </c>
      <c r="X48" s="42">
        <f t="shared" si="23"/>
        <v>4</v>
      </c>
    </row>
    <row r="49" spans="2:24" ht="20.100000000000001" customHeight="1" thickBot="1" x14ac:dyDescent="0.3">
      <c r="B49" s="30" t="s">
        <v>133</v>
      </c>
      <c r="C49" s="31" t="s">
        <v>134</v>
      </c>
      <c r="D49" s="32" t="s">
        <v>106</v>
      </c>
      <c r="E49" s="33" t="s">
        <v>126</v>
      </c>
      <c r="F49" s="39">
        <f>VLOOKUP($B49,[1]原始成績!$B$4:$P$111,5,FALSE)</f>
        <v>10</v>
      </c>
      <c r="G49" s="40">
        <f>VLOOKUP($B49,[1]原始成績!$B$4:$P$111,6,FALSE)</f>
        <v>34.9</v>
      </c>
      <c r="H49" s="40">
        <f>VLOOKUP($B49,[1]原始成績!$B$4:$P$111,7,FALSE)</f>
        <v>133.30000000000001</v>
      </c>
      <c r="I49" s="40">
        <f>VLOOKUP($B49,[1]原始成績!$B$4:$P$111,8,FALSE)</f>
        <v>0</v>
      </c>
      <c r="J49" s="40">
        <f>VLOOKUP($B49,[1]原始成績!$B$4:$P$111,9,FALSE)</f>
        <v>93.4</v>
      </c>
      <c r="K49" s="40">
        <f t="shared" si="16"/>
        <v>133.30000000000001</v>
      </c>
      <c r="L49" s="41">
        <f t="shared" si="20"/>
        <v>10</v>
      </c>
      <c r="M49" s="39">
        <f>VLOOKUP($B49,[1]原始成績!$B$4:$P$111,10,FALSE)</f>
        <v>0</v>
      </c>
      <c r="N49" s="40">
        <f>VLOOKUP($B49,[1]原始成績!$B$4:$P$111,11,FALSE)</f>
        <v>0</v>
      </c>
      <c r="O49" s="40">
        <f>VLOOKUP($B49,[1]原始成績!$B$4:$P$111,12,FALSE)</f>
        <v>0</v>
      </c>
      <c r="P49" s="40">
        <f t="shared" si="17"/>
        <v>0</v>
      </c>
      <c r="Q49" s="42">
        <f t="shared" si="21"/>
        <v>5</v>
      </c>
      <c r="R49" s="43">
        <f>VLOOKUP($B49,[1]原始成績!$B$4:$P$111,13,FALSE)</f>
        <v>0</v>
      </c>
      <c r="S49" s="40">
        <f>VLOOKUP($B49,[1]原始成績!$B$4:$P$111,14,FALSE)</f>
        <v>4</v>
      </c>
      <c r="T49" s="40">
        <f>VLOOKUP($B49,[1]原始成績!$B$4:$P$111,15,FALSE)</f>
        <v>5</v>
      </c>
      <c r="U49" s="40">
        <f t="shared" si="18"/>
        <v>9</v>
      </c>
      <c r="V49" s="41">
        <f t="shared" si="22"/>
        <v>2</v>
      </c>
      <c r="W49" s="39">
        <f t="shared" si="19"/>
        <v>17</v>
      </c>
      <c r="X49" s="42">
        <f t="shared" si="23"/>
        <v>5</v>
      </c>
    </row>
    <row r="50" spans="2:24" ht="20.100000000000001" customHeight="1" thickBot="1" x14ac:dyDescent="0.3">
      <c r="B50" s="30" t="s">
        <v>135</v>
      </c>
      <c r="C50" s="31" t="s">
        <v>136</v>
      </c>
      <c r="D50" s="32" t="s">
        <v>106</v>
      </c>
      <c r="E50" s="33" t="s">
        <v>126</v>
      </c>
      <c r="F50" s="39">
        <f>VLOOKUP($B50,[1]原始成績!$B$4:$P$111,5,FALSE)</f>
        <v>10</v>
      </c>
      <c r="G50" s="40">
        <f>VLOOKUP($B50,[1]原始成績!$B$4:$P$111,6,FALSE)</f>
        <v>61</v>
      </c>
      <c r="H50" s="40">
        <f>VLOOKUP($B50,[1]原始成績!$B$4:$P$111,7,FALSE)</f>
        <v>107.7</v>
      </c>
      <c r="I50" s="40">
        <f>VLOOKUP($B50,[1]原始成績!$B$4:$P$111,8,FALSE)</f>
        <v>135.5</v>
      </c>
      <c r="J50" s="40">
        <f>VLOOKUP($B50,[1]原始成績!$B$4:$P$111,9,FALSE)</f>
        <v>0</v>
      </c>
      <c r="K50" s="40">
        <f t="shared" si="16"/>
        <v>135.5</v>
      </c>
      <c r="L50" s="41">
        <f t="shared" si="20"/>
        <v>9</v>
      </c>
      <c r="M50" s="39">
        <f>VLOOKUP($B50,[1]原始成績!$B$4:$P$111,10,FALSE)</f>
        <v>0</v>
      </c>
      <c r="N50" s="40">
        <f>VLOOKUP($B50,[1]原始成績!$B$4:$P$111,11,FALSE)</f>
        <v>0</v>
      </c>
      <c r="O50" s="40">
        <f>VLOOKUP($B50,[1]原始成績!$B$4:$P$111,12,FALSE)</f>
        <v>0</v>
      </c>
      <c r="P50" s="40">
        <f t="shared" si="17"/>
        <v>0</v>
      </c>
      <c r="Q50" s="42">
        <f t="shared" si="21"/>
        <v>5</v>
      </c>
      <c r="R50" s="43">
        <f>VLOOKUP($B50,[1]原始成績!$B$4:$P$111,13,FALSE)</f>
        <v>0</v>
      </c>
      <c r="S50" s="40">
        <f>VLOOKUP($B50,[1]原始成績!$B$4:$P$111,14,FALSE)</f>
        <v>3</v>
      </c>
      <c r="T50" s="40">
        <f>VLOOKUP($B50,[1]原始成績!$B$4:$P$111,15,FALSE)</f>
        <v>5</v>
      </c>
      <c r="U50" s="40">
        <f t="shared" si="18"/>
        <v>8</v>
      </c>
      <c r="V50" s="41">
        <f t="shared" si="22"/>
        <v>3</v>
      </c>
      <c r="W50" s="39">
        <f t="shared" si="19"/>
        <v>17</v>
      </c>
      <c r="X50" s="42">
        <f t="shared" si="23"/>
        <v>5</v>
      </c>
    </row>
    <row r="51" spans="2:24" ht="20.100000000000001" customHeight="1" thickBot="1" x14ac:dyDescent="0.3">
      <c r="B51" s="30" t="s">
        <v>137</v>
      </c>
      <c r="C51" s="31" t="s">
        <v>138</v>
      </c>
      <c r="D51" s="32" t="s">
        <v>77</v>
      </c>
      <c r="E51" s="33" t="s">
        <v>126</v>
      </c>
      <c r="F51" s="39">
        <f>VLOOKUP($B51,[1]原始成績!$B$4:$P$111,5,FALSE)</f>
        <v>177.2</v>
      </c>
      <c r="G51" s="40">
        <f>VLOOKUP($B51,[1]原始成績!$B$4:$P$111,6,FALSE)</f>
        <v>180.2</v>
      </c>
      <c r="H51" s="40">
        <f>VLOOKUP($B51,[1]原始成績!$B$4:$P$111,7,FALSE)</f>
        <v>154.9</v>
      </c>
      <c r="I51" s="40">
        <f>VLOOKUP($B51,[1]原始成績!$B$4:$P$111,8,FALSE)</f>
        <v>137.9</v>
      </c>
      <c r="J51" s="40">
        <f>VLOOKUP($B51,[1]原始成績!$B$4:$P$111,9,FALSE)</f>
        <v>181.1</v>
      </c>
      <c r="K51" s="40">
        <f t="shared" si="16"/>
        <v>181.1</v>
      </c>
      <c r="L51" s="41">
        <f t="shared" si="20"/>
        <v>3</v>
      </c>
      <c r="M51" s="39">
        <f>VLOOKUP($B51,[1]原始成績!$B$4:$P$111,10,FALSE)</f>
        <v>0</v>
      </c>
      <c r="N51" s="40">
        <f>VLOOKUP($B51,[1]原始成績!$B$4:$P$111,11,FALSE)</f>
        <v>0</v>
      </c>
      <c r="O51" s="40">
        <f>VLOOKUP($B51,[1]原始成績!$B$4:$P$111,12,FALSE)</f>
        <v>0</v>
      </c>
      <c r="P51" s="40">
        <f t="shared" si="17"/>
        <v>0</v>
      </c>
      <c r="Q51" s="42">
        <f t="shared" si="21"/>
        <v>5</v>
      </c>
      <c r="R51" s="43">
        <f>VLOOKUP($B51,[1]原始成績!$B$4:$P$111,13,FALSE)</f>
        <v>3</v>
      </c>
      <c r="S51" s="40">
        <f>VLOOKUP($B51,[1]原始成績!$B$4:$P$111,14,FALSE)</f>
        <v>0</v>
      </c>
      <c r="T51" s="40">
        <f>VLOOKUP($B51,[1]原始成績!$B$4:$P$111,15,FALSE)</f>
        <v>4</v>
      </c>
      <c r="U51" s="40">
        <f t="shared" si="18"/>
        <v>7</v>
      </c>
      <c r="V51" s="41">
        <f t="shared" si="22"/>
        <v>9</v>
      </c>
      <c r="W51" s="39">
        <f t="shared" si="19"/>
        <v>17</v>
      </c>
      <c r="X51" s="42">
        <f t="shared" si="23"/>
        <v>5</v>
      </c>
    </row>
    <row r="52" spans="2:24" ht="20.100000000000001" customHeight="1" thickBot="1" x14ac:dyDescent="0.3">
      <c r="B52" s="30" t="s">
        <v>139</v>
      </c>
      <c r="C52" s="31" t="s">
        <v>140</v>
      </c>
      <c r="D52" s="32" t="s">
        <v>86</v>
      </c>
      <c r="E52" s="33" t="s">
        <v>126</v>
      </c>
      <c r="F52" s="39">
        <f>VLOOKUP($B52,[1]原始成績!$B$4:$P$111,5,FALSE)</f>
        <v>182.9</v>
      </c>
      <c r="G52" s="40">
        <f>VLOOKUP($B52,[1]原始成績!$B$4:$P$111,6,FALSE)</f>
        <v>78.3</v>
      </c>
      <c r="H52" s="40">
        <f>VLOOKUP($B52,[1]原始成績!$B$4:$P$111,7,FALSE)</f>
        <v>0</v>
      </c>
      <c r="I52" s="40">
        <f>VLOOKUP($B52,[1]原始成績!$B$4:$P$111,8,FALSE)</f>
        <v>0</v>
      </c>
      <c r="J52" s="40">
        <f>VLOOKUP($B52,[1]原始成績!$B$4:$P$111,9,FALSE)</f>
        <v>176.6</v>
      </c>
      <c r="K52" s="40">
        <f t="shared" si="16"/>
        <v>182.9</v>
      </c>
      <c r="L52" s="41">
        <f t="shared" si="20"/>
        <v>2</v>
      </c>
      <c r="M52" s="39">
        <f>VLOOKUP($B52,[1]原始成績!$B$4:$P$111,10,FALSE)</f>
        <v>0</v>
      </c>
      <c r="N52" s="40">
        <f>VLOOKUP($B52,[1]原始成績!$B$4:$P$111,11,FALSE)</f>
        <v>1</v>
      </c>
      <c r="O52" s="40">
        <f>VLOOKUP($B52,[1]原始成績!$B$4:$P$111,12,FALSE)</f>
        <v>0</v>
      </c>
      <c r="P52" s="40">
        <f t="shared" si="17"/>
        <v>1</v>
      </c>
      <c r="Q52" s="42">
        <f t="shared" si="21"/>
        <v>3</v>
      </c>
      <c r="R52" s="43">
        <f>VLOOKUP($B52,[1]原始成績!$B$4:$P$111,13,FALSE)</f>
        <v>0</v>
      </c>
      <c r="S52" s="40">
        <f>VLOOKUP($B52,[1]原始成績!$B$4:$P$111,14,FALSE)</f>
        <v>2</v>
      </c>
      <c r="T52" s="40">
        <f>VLOOKUP($B52,[1]原始成績!$B$4:$P$111,15,FALSE)</f>
        <v>4</v>
      </c>
      <c r="U52" s="40">
        <f t="shared" si="18"/>
        <v>6</v>
      </c>
      <c r="V52" s="41">
        <f t="shared" si="22"/>
        <v>12</v>
      </c>
      <c r="W52" s="39">
        <f t="shared" si="19"/>
        <v>17</v>
      </c>
      <c r="X52" s="42">
        <f t="shared" si="23"/>
        <v>5</v>
      </c>
    </row>
    <row r="53" spans="2:24" ht="20.100000000000001" customHeight="1" thickBot="1" x14ac:dyDescent="0.3">
      <c r="B53" s="30" t="s">
        <v>141</v>
      </c>
      <c r="C53" s="31" t="s">
        <v>142</v>
      </c>
      <c r="D53" s="32" t="s">
        <v>86</v>
      </c>
      <c r="E53" s="33" t="s">
        <v>126</v>
      </c>
      <c r="F53" s="39">
        <f>VLOOKUP($B53,[1]原始成績!$B$4:$P$111,5,FALSE)</f>
        <v>100.2</v>
      </c>
      <c r="G53" s="40">
        <f>VLOOKUP($B53,[1]原始成績!$B$4:$P$111,6,FALSE)</f>
        <v>78</v>
      </c>
      <c r="H53" s="40">
        <f>VLOOKUP($B53,[1]原始成績!$B$4:$P$111,7,FALSE)</f>
        <v>107</v>
      </c>
      <c r="I53" s="40">
        <f>VLOOKUP($B53,[1]原始成績!$B$4:$P$111,8,FALSE)</f>
        <v>0</v>
      </c>
      <c r="J53" s="40">
        <f>VLOOKUP($B53,[1]原始成績!$B$4:$P$111,9,FALSE)</f>
        <v>94.8</v>
      </c>
      <c r="K53" s="40">
        <f t="shared" si="16"/>
        <v>107</v>
      </c>
      <c r="L53" s="41">
        <f t="shared" si="20"/>
        <v>13</v>
      </c>
      <c r="M53" s="39">
        <f>VLOOKUP($B53,[1]原始成績!$B$4:$P$111,10,FALSE)</f>
        <v>0</v>
      </c>
      <c r="N53" s="40">
        <f>VLOOKUP($B53,[1]原始成績!$B$4:$P$111,11,FALSE)</f>
        <v>0</v>
      </c>
      <c r="O53" s="40">
        <f>VLOOKUP($B53,[1]原始成績!$B$4:$P$111,12,FALSE)</f>
        <v>3</v>
      </c>
      <c r="P53" s="40">
        <f t="shared" si="17"/>
        <v>3</v>
      </c>
      <c r="Q53" s="42">
        <v>2</v>
      </c>
      <c r="R53" s="43">
        <f>VLOOKUP($B53,[1]原始成績!$B$4:$P$111,13,FALSE)</f>
        <v>2</v>
      </c>
      <c r="S53" s="40">
        <f>VLOOKUP($B53,[1]原始成績!$B$4:$P$111,14,FALSE)</f>
        <v>2</v>
      </c>
      <c r="T53" s="40">
        <f>VLOOKUP($B53,[1]原始成績!$B$4:$P$111,15,FALSE)</f>
        <v>4</v>
      </c>
      <c r="U53" s="40">
        <f t="shared" si="18"/>
        <v>8</v>
      </c>
      <c r="V53" s="41">
        <f t="shared" si="22"/>
        <v>3</v>
      </c>
      <c r="W53" s="39">
        <f t="shared" si="19"/>
        <v>18</v>
      </c>
      <c r="X53" s="42">
        <f t="shared" si="23"/>
        <v>9</v>
      </c>
    </row>
    <row r="54" spans="2:24" ht="20.100000000000001" customHeight="1" thickBot="1" x14ac:dyDescent="0.3">
      <c r="B54" s="30" t="s">
        <v>143</v>
      </c>
      <c r="C54" s="31" t="s">
        <v>144</v>
      </c>
      <c r="D54" s="32" t="s">
        <v>86</v>
      </c>
      <c r="E54" s="33" t="s">
        <v>126</v>
      </c>
      <c r="F54" s="39">
        <f>VLOOKUP($B54,[1]原始成績!$B$4:$P$111,5,FALSE)</f>
        <v>16.8</v>
      </c>
      <c r="G54" s="40">
        <f>VLOOKUP($B54,[1]原始成績!$B$4:$P$111,6,FALSE)</f>
        <v>6.1</v>
      </c>
      <c r="H54" s="40">
        <f>VLOOKUP($B54,[1]原始成績!$B$4:$P$111,7,FALSE)</f>
        <v>159.9</v>
      </c>
      <c r="I54" s="40">
        <f>VLOOKUP($B54,[1]原始成績!$B$4:$P$111,8,FALSE)</f>
        <v>120.2</v>
      </c>
      <c r="J54" s="40">
        <f>VLOOKUP($B54,[1]原始成績!$B$4:$P$111,9,FALSE)</f>
        <v>33.9</v>
      </c>
      <c r="K54" s="40">
        <f t="shared" si="16"/>
        <v>159.9</v>
      </c>
      <c r="L54" s="41">
        <f t="shared" si="20"/>
        <v>5</v>
      </c>
      <c r="M54" s="39">
        <f>VLOOKUP($B54,[1]原始成績!$B$4:$P$111,10,FALSE)</f>
        <v>0</v>
      </c>
      <c r="N54" s="40">
        <f>VLOOKUP($B54,[1]原始成績!$B$4:$P$111,11,FALSE)</f>
        <v>0</v>
      </c>
      <c r="O54" s="40">
        <f>VLOOKUP($B54,[1]原始成績!$B$4:$P$111,12,FALSE)</f>
        <v>0</v>
      </c>
      <c r="P54" s="40">
        <f t="shared" si="17"/>
        <v>0</v>
      </c>
      <c r="Q54" s="42">
        <f t="shared" ref="Q54:Q65" si="24">RANK($P54,$P$45:$P$65)</f>
        <v>5</v>
      </c>
      <c r="R54" s="43">
        <f>VLOOKUP($B54,[1]原始成績!$B$4:$P$111,13,FALSE)</f>
        <v>0</v>
      </c>
      <c r="S54" s="40">
        <f>VLOOKUP($B54,[1]原始成績!$B$4:$P$111,14,FALSE)</f>
        <v>2</v>
      </c>
      <c r="T54" s="40">
        <f>VLOOKUP($B54,[1]原始成績!$B$4:$P$111,15,FALSE)</f>
        <v>5</v>
      </c>
      <c r="U54" s="40">
        <f t="shared" si="18"/>
        <v>7</v>
      </c>
      <c r="V54" s="41">
        <f t="shared" si="22"/>
        <v>9</v>
      </c>
      <c r="W54" s="39">
        <f t="shared" si="19"/>
        <v>19</v>
      </c>
      <c r="X54" s="42">
        <f t="shared" si="23"/>
        <v>10</v>
      </c>
    </row>
    <row r="55" spans="2:24" ht="20.100000000000001" customHeight="1" thickBot="1" x14ac:dyDescent="0.3">
      <c r="B55" s="30" t="s">
        <v>145</v>
      </c>
      <c r="C55" s="31" t="s">
        <v>146</v>
      </c>
      <c r="D55" s="32" t="s">
        <v>106</v>
      </c>
      <c r="E55" s="33" t="s">
        <v>126</v>
      </c>
      <c r="F55" s="39">
        <f>VLOOKUP($B55,[1]原始成績!$B$4:$P$111,5,FALSE)</f>
        <v>0</v>
      </c>
      <c r="G55" s="40">
        <f>VLOOKUP($B55,[1]原始成績!$B$4:$P$111,6,FALSE)</f>
        <v>23.1</v>
      </c>
      <c r="H55" s="40">
        <f>VLOOKUP($B55,[1]原始成績!$B$4:$P$111,7,FALSE)</f>
        <v>36</v>
      </c>
      <c r="I55" s="40">
        <f>VLOOKUP($B55,[1]原始成績!$B$4:$P$111,8,FALSE)</f>
        <v>0</v>
      </c>
      <c r="J55" s="40">
        <f>VLOOKUP($B55,[1]原始成績!$B$4:$P$111,9,FALSE)</f>
        <v>56.2</v>
      </c>
      <c r="K55" s="40">
        <f t="shared" si="16"/>
        <v>56.2</v>
      </c>
      <c r="L55" s="41">
        <f t="shared" si="20"/>
        <v>20</v>
      </c>
      <c r="M55" s="39">
        <f>VLOOKUP($B55,[1]原始成績!$B$4:$P$111,10,FALSE)</f>
        <v>0</v>
      </c>
      <c r="N55" s="40">
        <f>VLOOKUP($B55,[1]原始成績!$B$4:$P$111,11,FALSE)</f>
        <v>0</v>
      </c>
      <c r="O55" s="40">
        <f>VLOOKUP($B55,[1]原始成績!$B$4:$P$111,12,FALSE)</f>
        <v>1</v>
      </c>
      <c r="P55" s="40">
        <f t="shared" si="17"/>
        <v>1</v>
      </c>
      <c r="Q55" s="42">
        <f t="shared" si="24"/>
        <v>3</v>
      </c>
      <c r="R55" s="43">
        <f>VLOOKUP($B55,[1]原始成績!$B$4:$P$111,13,FALSE)</f>
        <v>2</v>
      </c>
      <c r="S55" s="40">
        <f>VLOOKUP($B55,[1]原始成績!$B$4:$P$111,14,FALSE)</f>
        <v>3</v>
      </c>
      <c r="T55" s="40">
        <f>VLOOKUP($B55,[1]原始成績!$B$4:$P$111,15,FALSE)</f>
        <v>3</v>
      </c>
      <c r="U55" s="40">
        <f t="shared" si="18"/>
        <v>8</v>
      </c>
      <c r="V55" s="41">
        <f t="shared" si="22"/>
        <v>3</v>
      </c>
      <c r="W55" s="39">
        <f t="shared" si="19"/>
        <v>26</v>
      </c>
      <c r="X55" s="42">
        <f t="shared" si="23"/>
        <v>11</v>
      </c>
    </row>
    <row r="56" spans="2:24" ht="20.100000000000001" customHeight="1" thickBot="1" x14ac:dyDescent="0.3">
      <c r="B56" s="30" t="s">
        <v>147</v>
      </c>
      <c r="C56" s="31" t="s">
        <v>148</v>
      </c>
      <c r="D56" s="32" t="s">
        <v>101</v>
      </c>
      <c r="E56" s="33" t="s">
        <v>126</v>
      </c>
      <c r="F56" s="39">
        <f>VLOOKUP($B56,[1]原始成績!$B$4:$P$111,5,FALSE)</f>
        <v>37.700000000000003</v>
      </c>
      <c r="G56" s="40">
        <f>VLOOKUP($B56,[1]原始成績!$B$4:$P$111,6,FALSE)</f>
        <v>7.1</v>
      </c>
      <c r="H56" s="40">
        <f>VLOOKUP($B56,[1]原始成績!$B$4:$P$111,7,FALSE)</f>
        <v>96.8</v>
      </c>
      <c r="I56" s="40">
        <f>VLOOKUP($B56,[1]原始成績!$B$4:$P$111,8,FALSE)</f>
        <v>84.6</v>
      </c>
      <c r="J56" s="40">
        <f>VLOOKUP($B56,[1]原始成績!$B$4:$P$111,9,FALSE)</f>
        <v>109</v>
      </c>
      <c r="K56" s="40">
        <f t="shared" si="16"/>
        <v>109</v>
      </c>
      <c r="L56" s="41">
        <f t="shared" si="20"/>
        <v>12</v>
      </c>
      <c r="M56" s="39">
        <f>VLOOKUP($B56,[1]原始成績!$B$4:$P$111,10,FALSE)</f>
        <v>0</v>
      </c>
      <c r="N56" s="40">
        <f>VLOOKUP($B56,[1]原始成績!$B$4:$P$111,11,FALSE)</f>
        <v>0</v>
      </c>
      <c r="O56" s="40">
        <f>VLOOKUP($B56,[1]原始成績!$B$4:$P$111,12,FALSE)</f>
        <v>0</v>
      </c>
      <c r="P56" s="40">
        <f t="shared" si="17"/>
        <v>0</v>
      </c>
      <c r="Q56" s="42">
        <f t="shared" si="24"/>
        <v>5</v>
      </c>
      <c r="R56" s="43">
        <f>VLOOKUP($B56,[1]原始成績!$B$4:$P$111,13,FALSE)</f>
        <v>0</v>
      </c>
      <c r="S56" s="40">
        <f>VLOOKUP($B56,[1]原始成績!$B$4:$P$111,14,FALSE)</f>
        <v>3</v>
      </c>
      <c r="T56" s="40">
        <f>VLOOKUP($B56,[1]原始成績!$B$4:$P$111,15,FALSE)</f>
        <v>3</v>
      </c>
      <c r="U56" s="40">
        <f t="shared" si="18"/>
        <v>6</v>
      </c>
      <c r="V56" s="41">
        <f t="shared" si="22"/>
        <v>12</v>
      </c>
      <c r="W56" s="39">
        <f t="shared" si="19"/>
        <v>29</v>
      </c>
      <c r="X56" s="42">
        <f t="shared" si="23"/>
        <v>12</v>
      </c>
    </row>
    <row r="57" spans="2:24" ht="20.100000000000001" customHeight="1" thickBot="1" x14ac:dyDescent="0.3">
      <c r="B57" s="30" t="s">
        <v>149</v>
      </c>
      <c r="C57" s="31" t="s">
        <v>150</v>
      </c>
      <c r="D57" s="32" t="s">
        <v>106</v>
      </c>
      <c r="E57" s="33" t="s">
        <v>126</v>
      </c>
      <c r="F57" s="39">
        <f>VLOOKUP($B57,[1]原始成績!$B$4:$P$111,5,FALSE)</f>
        <v>139.30000000000001</v>
      </c>
      <c r="G57" s="40">
        <f>VLOOKUP($B57,[1]原始成績!$B$4:$P$111,6,FALSE)</f>
        <v>0</v>
      </c>
      <c r="H57" s="40">
        <f>VLOOKUP($B57,[1]原始成績!$B$4:$P$111,7,FALSE)</f>
        <v>92.8</v>
      </c>
      <c r="I57" s="40">
        <f>VLOOKUP($B57,[1]原始成績!$B$4:$P$111,8,FALSE)</f>
        <v>0</v>
      </c>
      <c r="J57" s="40">
        <f>VLOOKUP($B57,[1]原始成績!$B$4:$P$111,9,FALSE)</f>
        <v>109.4</v>
      </c>
      <c r="K57" s="40">
        <f t="shared" si="16"/>
        <v>139.30000000000001</v>
      </c>
      <c r="L57" s="41">
        <f t="shared" si="20"/>
        <v>7</v>
      </c>
      <c r="M57" s="39">
        <f>VLOOKUP($B57,[1]原始成績!$B$4:$P$111,10,FALSE)</f>
        <v>0</v>
      </c>
      <c r="N57" s="40">
        <f>VLOOKUP($B57,[1]原始成績!$B$4:$P$111,11,FALSE)</f>
        <v>0</v>
      </c>
      <c r="O57" s="40">
        <f>VLOOKUP($B57,[1]原始成績!$B$4:$P$111,12,FALSE)</f>
        <v>0</v>
      </c>
      <c r="P57" s="40">
        <f t="shared" si="17"/>
        <v>0</v>
      </c>
      <c r="Q57" s="42">
        <f t="shared" si="24"/>
        <v>5</v>
      </c>
      <c r="R57" s="43">
        <f>VLOOKUP($B57,[1]原始成績!$B$4:$P$111,13,FALSE)</f>
        <v>1</v>
      </c>
      <c r="S57" s="40">
        <f>VLOOKUP($B57,[1]原始成績!$B$4:$P$111,14,FALSE)</f>
        <v>1</v>
      </c>
      <c r="T57" s="40">
        <f>VLOOKUP($B57,[1]原始成績!$B$4:$P$111,15,FALSE)</f>
        <v>3</v>
      </c>
      <c r="U57" s="40">
        <f t="shared" si="18"/>
        <v>5</v>
      </c>
      <c r="V57" s="41">
        <f t="shared" si="22"/>
        <v>17</v>
      </c>
      <c r="W57" s="39">
        <f t="shared" si="19"/>
        <v>29</v>
      </c>
      <c r="X57" s="42">
        <f t="shared" si="23"/>
        <v>12</v>
      </c>
    </row>
    <row r="58" spans="2:24" ht="20.100000000000001" customHeight="1" thickBot="1" x14ac:dyDescent="0.3">
      <c r="B58" s="30" t="s">
        <v>151</v>
      </c>
      <c r="C58" s="31" t="s">
        <v>152</v>
      </c>
      <c r="D58" s="32" t="s">
        <v>153</v>
      </c>
      <c r="E58" s="33" t="s">
        <v>126</v>
      </c>
      <c r="F58" s="39">
        <f>VLOOKUP($B58,[1]原始成績!$B$4:$P$111,5,FALSE)</f>
        <v>35</v>
      </c>
      <c r="G58" s="40">
        <f>VLOOKUP($B58,[1]原始成績!$B$4:$P$111,6,FALSE)</f>
        <v>52</v>
      </c>
      <c r="H58" s="40">
        <f>VLOOKUP($B58,[1]原始成績!$B$4:$P$111,7,FALSE)</f>
        <v>97</v>
      </c>
      <c r="I58" s="40">
        <f>VLOOKUP($B58,[1]原始成績!$B$4:$P$111,8,FALSE)</f>
        <v>0</v>
      </c>
      <c r="J58" s="40">
        <f>VLOOKUP($B58,[1]原始成績!$B$4:$P$111,9,FALSE)</f>
        <v>91.5</v>
      </c>
      <c r="K58" s="40">
        <f t="shared" si="16"/>
        <v>97</v>
      </c>
      <c r="L58" s="41">
        <f t="shared" si="20"/>
        <v>14</v>
      </c>
      <c r="M58" s="39">
        <f>VLOOKUP($B58,[1]原始成績!$B$4:$P$111,10,FALSE)</f>
        <v>0</v>
      </c>
      <c r="N58" s="40">
        <f>VLOOKUP($B58,[1]原始成績!$B$4:$P$111,11,FALSE)</f>
        <v>0</v>
      </c>
      <c r="O58" s="40">
        <f>VLOOKUP($B58,[1]原始成績!$B$4:$P$111,12,FALSE)</f>
        <v>0</v>
      </c>
      <c r="P58" s="40">
        <f t="shared" si="17"/>
        <v>0</v>
      </c>
      <c r="Q58" s="42">
        <f t="shared" si="24"/>
        <v>5</v>
      </c>
      <c r="R58" s="43">
        <f>VLOOKUP($B58,[1]原始成績!$B$4:$P$111,13,FALSE)</f>
        <v>0</v>
      </c>
      <c r="S58" s="40">
        <f>VLOOKUP($B58,[1]原始成績!$B$4:$P$111,14,FALSE)</f>
        <v>3</v>
      </c>
      <c r="T58" s="40">
        <f>VLOOKUP($B58,[1]原始成績!$B$4:$P$111,15,FALSE)</f>
        <v>3</v>
      </c>
      <c r="U58" s="40">
        <f t="shared" si="18"/>
        <v>6</v>
      </c>
      <c r="V58" s="41">
        <f t="shared" si="22"/>
        <v>12</v>
      </c>
      <c r="W58" s="39">
        <f t="shared" si="19"/>
        <v>31</v>
      </c>
      <c r="X58" s="42">
        <f t="shared" si="23"/>
        <v>14</v>
      </c>
    </row>
    <row r="59" spans="2:24" ht="20.100000000000001" customHeight="1" thickBot="1" x14ac:dyDescent="0.3">
      <c r="B59" s="30" t="s">
        <v>154</v>
      </c>
      <c r="C59" s="31" t="s">
        <v>155</v>
      </c>
      <c r="D59" s="32" t="s">
        <v>106</v>
      </c>
      <c r="E59" s="33" t="s">
        <v>126</v>
      </c>
      <c r="F59" s="39">
        <f>VLOOKUP($B59,[1]原始成績!$B$4:$P$111,5,FALSE)</f>
        <v>80</v>
      </c>
      <c r="G59" s="40">
        <f>VLOOKUP($B59,[1]原始成績!$B$4:$P$111,6,FALSE)</f>
        <v>0</v>
      </c>
      <c r="H59" s="40">
        <f>VLOOKUP($B59,[1]原始成績!$B$4:$P$111,7,FALSE)</f>
        <v>92.1</v>
      </c>
      <c r="I59" s="40">
        <f>VLOOKUP($B59,[1]原始成績!$B$4:$P$111,8,FALSE)</f>
        <v>0</v>
      </c>
      <c r="J59" s="40">
        <f>VLOOKUP($B59,[1]原始成績!$B$4:$P$111,9,FALSE)</f>
        <v>0</v>
      </c>
      <c r="K59" s="40">
        <f t="shared" si="16"/>
        <v>92.1</v>
      </c>
      <c r="L59" s="41">
        <f t="shared" si="20"/>
        <v>15</v>
      </c>
      <c r="M59" s="39">
        <f>VLOOKUP($B59,[1]原始成績!$B$4:$P$111,10,FALSE)</f>
        <v>0</v>
      </c>
      <c r="N59" s="40">
        <f>VLOOKUP($B59,[1]原始成績!$B$4:$P$111,11,FALSE)</f>
        <v>0</v>
      </c>
      <c r="O59" s="40">
        <f>VLOOKUP($B59,[1]原始成績!$B$4:$P$111,12,FALSE)</f>
        <v>0</v>
      </c>
      <c r="P59" s="40">
        <f t="shared" si="17"/>
        <v>0</v>
      </c>
      <c r="Q59" s="42">
        <f t="shared" si="24"/>
        <v>5</v>
      </c>
      <c r="R59" s="43">
        <f>VLOOKUP($B59,[1]原始成績!$B$4:$P$111,13,FALSE)</f>
        <v>0</v>
      </c>
      <c r="S59" s="40">
        <f>VLOOKUP($B59,[1]原始成績!$B$4:$P$111,14,FALSE)</f>
        <v>2</v>
      </c>
      <c r="T59" s="40">
        <f>VLOOKUP($B59,[1]原始成績!$B$4:$P$111,15,FALSE)</f>
        <v>4</v>
      </c>
      <c r="U59" s="40">
        <f t="shared" si="18"/>
        <v>6</v>
      </c>
      <c r="V59" s="41">
        <f t="shared" si="22"/>
        <v>12</v>
      </c>
      <c r="W59" s="39">
        <f t="shared" si="19"/>
        <v>32</v>
      </c>
      <c r="X59" s="42">
        <f t="shared" si="23"/>
        <v>15</v>
      </c>
    </row>
    <row r="60" spans="2:24" ht="20.100000000000001" customHeight="1" thickBot="1" x14ac:dyDescent="0.3">
      <c r="B60" s="30" t="s">
        <v>156</v>
      </c>
      <c r="C60" s="31" t="s">
        <v>157</v>
      </c>
      <c r="D60" s="32" t="s">
        <v>153</v>
      </c>
      <c r="E60" s="33" t="s">
        <v>126</v>
      </c>
      <c r="F60" s="39">
        <f>VLOOKUP($B60,[1]原始成績!$B$4:$P$111,5,FALSE)</f>
        <v>35</v>
      </c>
      <c r="G60" s="40">
        <f>VLOOKUP($B60,[1]原始成績!$B$4:$P$111,6,FALSE)</f>
        <v>32</v>
      </c>
      <c r="H60" s="40">
        <f>VLOOKUP($B60,[1]原始成績!$B$4:$P$111,7,FALSE)</f>
        <v>15</v>
      </c>
      <c r="I60" s="40">
        <f>VLOOKUP($B60,[1]原始成績!$B$4:$P$111,8,FALSE)</f>
        <v>50</v>
      </c>
      <c r="J60" s="40">
        <f>VLOOKUP($B60,[1]原始成績!$B$4:$P$111,9,FALSE)</f>
        <v>57</v>
      </c>
      <c r="K60" s="40">
        <f t="shared" si="16"/>
        <v>57</v>
      </c>
      <c r="L60" s="41">
        <f t="shared" si="20"/>
        <v>19</v>
      </c>
      <c r="M60" s="39">
        <f>VLOOKUP($B60,[1]原始成績!$B$4:$P$111,10,FALSE)</f>
        <v>0</v>
      </c>
      <c r="N60" s="40">
        <f>VLOOKUP($B60,[1]原始成績!$B$4:$P$111,11,FALSE)</f>
        <v>0</v>
      </c>
      <c r="O60" s="40">
        <f>VLOOKUP($B60,[1]原始成績!$B$4:$P$111,12,FALSE)</f>
        <v>0</v>
      </c>
      <c r="P60" s="40">
        <f t="shared" si="17"/>
        <v>0</v>
      </c>
      <c r="Q60" s="42">
        <f t="shared" si="24"/>
        <v>5</v>
      </c>
      <c r="R60" s="43">
        <f>VLOOKUP($B60,[1]原始成績!$B$4:$P$111,13,FALSE)</f>
        <v>0</v>
      </c>
      <c r="S60" s="40">
        <f>VLOOKUP($B60,[1]原始成績!$B$4:$P$111,14,FALSE)</f>
        <v>2</v>
      </c>
      <c r="T60" s="40">
        <f>VLOOKUP($B60,[1]原始成績!$B$4:$P$111,15,FALSE)</f>
        <v>5</v>
      </c>
      <c r="U60" s="40">
        <f t="shared" si="18"/>
        <v>7</v>
      </c>
      <c r="V60" s="41">
        <f t="shared" si="22"/>
        <v>9</v>
      </c>
      <c r="W60" s="39">
        <f t="shared" si="19"/>
        <v>33</v>
      </c>
      <c r="X60" s="42">
        <f t="shared" si="23"/>
        <v>16</v>
      </c>
    </row>
    <row r="61" spans="2:24" ht="20.100000000000001" customHeight="1" thickBot="1" x14ac:dyDescent="0.3">
      <c r="B61" s="30" t="s">
        <v>158</v>
      </c>
      <c r="C61" s="31" t="s">
        <v>159</v>
      </c>
      <c r="D61" s="32" t="s">
        <v>153</v>
      </c>
      <c r="E61" s="33" t="s">
        <v>126</v>
      </c>
      <c r="F61" s="39">
        <f>VLOOKUP($B61,[1]原始成績!$B$4:$P$111,5,FALSE)</f>
        <v>91.5</v>
      </c>
      <c r="G61" s="40">
        <f>VLOOKUP($B61,[1]原始成績!$B$4:$P$111,6,FALSE)</f>
        <v>0</v>
      </c>
      <c r="H61" s="40">
        <f>VLOOKUP($B61,[1]原始成績!$B$4:$P$111,7,FALSE)</f>
        <v>0</v>
      </c>
      <c r="I61" s="40">
        <f>VLOOKUP($B61,[1]原始成績!$B$4:$P$111,8,FALSE)</f>
        <v>42</v>
      </c>
      <c r="J61" s="40">
        <f>VLOOKUP($B61,[1]原始成績!$B$4:$P$111,9,FALSE)</f>
        <v>77</v>
      </c>
      <c r="K61" s="40">
        <f t="shared" si="16"/>
        <v>91.5</v>
      </c>
      <c r="L61" s="41">
        <f t="shared" si="20"/>
        <v>16</v>
      </c>
      <c r="M61" s="39">
        <f>VLOOKUP($B61,[1]原始成績!$B$4:$P$111,10,FALSE)</f>
        <v>0</v>
      </c>
      <c r="N61" s="40">
        <f>VLOOKUP($B61,[1]原始成績!$B$4:$P$111,11,FALSE)</f>
        <v>0</v>
      </c>
      <c r="O61" s="40">
        <f>VLOOKUP($B61,[1]原始成績!$B$4:$P$111,12,FALSE)</f>
        <v>0</v>
      </c>
      <c r="P61" s="40">
        <f t="shared" si="17"/>
        <v>0</v>
      </c>
      <c r="Q61" s="42">
        <f t="shared" si="24"/>
        <v>5</v>
      </c>
      <c r="R61" s="43">
        <f>VLOOKUP($B61,[1]原始成績!$B$4:$P$111,13,FALSE)</f>
        <v>0</v>
      </c>
      <c r="S61" s="40">
        <f>VLOOKUP($B61,[1]原始成績!$B$4:$P$111,14,FALSE)</f>
        <v>2</v>
      </c>
      <c r="T61" s="40">
        <f>VLOOKUP($B61,[1]原始成績!$B$4:$P$111,15,FALSE)</f>
        <v>4</v>
      </c>
      <c r="U61" s="40">
        <f t="shared" si="18"/>
        <v>6</v>
      </c>
      <c r="V61" s="41">
        <f t="shared" si="22"/>
        <v>12</v>
      </c>
      <c r="W61" s="39">
        <f t="shared" si="19"/>
        <v>33</v>
      </c>
      <c r="X61" s="42">
        <f t="shared" si="23"/>
        <v>16</v>
      </c>
    </row>
    <row r="62" spans="2:24" ht="20.100000000000001" customHeight="1" thickBot="1" x14ac:dyDescent="0.3">
      <c r="B62" s="30" t="s">
        <v>160</v>
      </c>
      <c r="C62" s="31" t="s">
        <v>161</v>
      </c>
      <c r="D62" s="32" t="s">
        <v>106</v>
      </c>
      <c r="E62" s="33" t="s">
        <v>126</v>
      </c>
      <c r="F62" s="39">
        <f>VLOOKUP($B62,[1]原始成績!$B$4:$P$111,5,FALSE)</f>
        <v>117.7</v>
      </c>
      <c r="G62" s="40">
        <f>VLOOKUP($B62,[1]原始成績!$B$4:$P$111,6,FALSE)</f>
        <v>49.4</v>
      </c>
      <c r="H62" s="40">
        <f>VLOOKUP($B62,[1]原始成績!$B$4:$P$111,7,FALSE)</f>
        <v>107.1</v>
      </c>
      <c r="I62" s="40">
        <f>VLOOKUP($B62,[1]原始成績!$B$4:$P$111,8,FALSE)</f>
        <v>130.1</v>
      </c>
      <c r="J62" s="40">
        <f>VLOOKUP($B62,[1]原始成績!$B$4:$P$111,9,FALSE)</f>
        <v>8.6</v>
      </c>
      <c r="K62" s="40">
        <f t="shared" si="16"/>
        <v>130.1</v>
      </c>
      <c r="L62" s="41">
        <f t="shared" si="20"/>
        <v>11</v>
      </c>
      <c r="M62" s="39">
        <f>VLOOKUP($B62,[1]原始成績!$B$4:$P$111,10,FALSE)</f>
        <v>0</v>
      </c>
      <c r="N62" s="40">
        <f>VLOOKUP($B62,[1]原始成績!$B$4:$P$111,11,FALSE)</f>
        <v>0</v>
      </c>
      <c r="O62" s="40">
        <f>VLOOKUP($B62,[1]原始成績!$B$4:$P$111,12,FALSE)</f>
        <v>0</v>
      </c>
      <c r="P62" s="40">
        <f t="shared" si="17"/>
        <v>0</v>
      </c>
      <c r="Q62" s="42">
        <f t="shared" si="24"/>
        <v>5</v>
      </c>
      <c r="R62" s="43">
        <f>VLOOKUP($B62,[1]原始成績!$B$4:$P$111,13,FALSE)</f>
        <v>0</v>
      </c>
      <c r="S62" s="40">
        <f>VLOOKUP($B62,[1]原始成績!$B$4:$P$111,14,FALSE)</f>
        <v>1</v>
      </c>
      <c r="T62" s="40">
        <f>VLOOKUP($B62,[1]原始成績!$B$4:$P$111,15,FALSE)</f>
        <v>4</v>
      </c>
      <c r="U62" s="40">
        <f t="shared" si="18"/>
        <v>5</v>
      </c>
      <c r="V62" s="41">
        <f t="shared" si="22"/>
        <v>17</v>
      </c>
      <c r="W62" s="39">
        <f t="shared" si="19"/>
        <v>33</v>
      </c>
      <c r="X62" s="42">
        <f t="shared" si="23"/>
        <v>16</v>
      </c>
    </row>
    <row r="63" spans="2:24" ht="20.100000000000001" customHeight="1" thickBot="1" x14ac:dyDescent="0.3">
      <c r="B63" s="30" t="s">
        <v>162</v>
      </c>
      <c r="C63" s="31" t="s">
        <v>163</v>
      </c>
      <c r="D63" s="32" t="s">
        <v>153</v>
      </c>
      <c r="E63" s="33" t="s">
        <v>126</v>
      </c>
      <c r="F63" s="39">
        <f>VLOOKUP($B63,[1]原始成績!$B$4:$P$111,5,FALSE)</f>
        <v>52</v>
      </c>
      <c r="G63" s="40">
        <f>VLOOKUP($B63,[1]原始成績!$B$4:$P$111,6,FALSE)</f>
        <v>54</v>
      </c>
      <c r="H63" s="40">
        <f>VLOOKUP($B63,[1]原始成績!$B$4:$P$111,7,FALSE)</f>
        <v>10</v>
      </c>
      <c r="I63" s="40">
        <f>VLOOKUP($B63,[1]原始成績!$B$4:$P$111,8,FALSE)</f>
        <v>63</v>
      </c>
      <c r="J63" s="40">
        <f>VLOOKUP($B63,[1]原始成績!$B$4:$P$111,9,FALSE)</f>
        <v>62</v>
      </c>
      <c r="K63" s="40">
        <f t="shared" si="16"/>
        <v>63</v>
      </c>
      <c r="L63" s="41">
        <f t="shared" si="20"/>
        <v>17</v>
      </c>
      <c r="M63" s="39">
        <f>VLOOKUP($B63,[1]原始成績!$B$4:$P$111,10,FALSE)</f>
        <v>0</v>
      </c>
      <c r="N63" s="40">
        <f>VLOOKUP($B63,[1]原始成績!$B$4:$P$111,11,FALSE)</f>
        <v>0</v>
      </c>
      <c r="O63" s="40">
        <f>VLOOKUP($B63,[1]原始成績!$B$4:$P$111,12,FALSE)</f>
        <v>0</v>
      </c>
      <c r="P63" s="40">
        <f t="shared" si="17"/>
        <v>0</v>
      </c>
      <c r="Q63" s="42">
        <f t="shared" si="24"/>
        <v>5</v>
      </c>
      <c r="R63" s="43">
        <f>VLOOKUP($B63,[1]原始成績!$B$4:$P$111,13,FALSE)</f>
        <v>0</v>
      </c>
      <c r="S63" s="40">
        <f>VLOOKUP($B63,[1]原始成績!$B$4:$P$111,14,FALSE)</f>
        <v>3</v>
      </c>
      <c r="T63" s="40">
        <f>VLOOKUP($B63,[1]原始成績!$B$4:$P$111,15,FALSE)</f>
        <v>2</v>
      </c>
      <c r="U63" s="40">
        <f t="shared" si="18"/>
        <v>5</v>
      </c>
      <c r="V63" s="41">
        <f t="shared" si="22"/>
        <v>17</v>
      </c>
      <c r="W63" s="39">
        <f t="shared" si="19"/>
        <v>39</v>
      </c>
      <c r="X63" s="42">
        <f t="shared" si="23"/>
        <v>19</v>
      </c>
    </row>
    <row r="64" spans="2:24" ht="20.100000000000001" customHeight="1" thickBot="1" x14ac:dyDescent="0.3">
      <c r="B64" s="30" t="s">
        <v>164</v>
      </c>
      <c r="C64" s="31" t="s">
        <v>165</v>
      </c>
      <c r="D64" s="32" t="s">
        <v>153</v>
      </c>
      <c r="E64" s="33" t="s">
        <v>126</v>
      </c>
      <c r="F64" s="39">
        <f>VLOOKUP($B64,[1]原始成績!$B$4:$P$111,5,FALSE)</f>
        <v>45</v>
      </c>
      <c r="G64" s="40">
        <f>VLOOKUP($B64,[1]原始成績!$B$4:$P$111,6,FALSE)</f>
        <v>44</v>
      </c>
      <c r="H64" s="40">
        <f>VLOOKUP($B64,[1]原始成績!$B$4:$P$111,7,FALSE)</f>
        <v>46</v>
      </c>
      <c r="I64" s="40">
        <f>VLOOKUP($B64,[1]原始成績!$B$4:$P$111,8,FALSE)</f>
        <v>35</v>
      </c>
      <c r="J64" s="40">
        <f>VLOOKUP($B64,[1]原始成績!$B$4:$P$111,9,FALSE)</f>
        <v>46</v>
      </c>
      <c r="K64" s="40">
        <f t="shared" si="16"/>
        <v>46</v>
      </c>
      <c r="L64" s="41">
        <f t="shared" si="20"/>
        <v>21</v>
      </c>
      <c r="M64" s="39">
        <f>VLOOKUP($B64,[1]原始成績!$B$4:$P$111,10,FALSE)</f>
        <v>0</v>
      </c>
      <c r="N64" s="40">
        <f>VLOOKUP($B64,[1]原始成績!$B$4:$P$111,11,FALSE)</f>
        <v>0</v>
      </c>
      <c r="O64" s="40">
        <f>VLOOKUP($B64,[1]原始成績!$B$4:$P$111,12,FALSE)</f>
        <v>0</v>
      </c>
      <c r="P64" s="40">
        <f t="shared" si="17"/>
        <v>0</v>
      </c>
      <c r="Q64" s="42">
        <f t="shared" si="24"/>
        <v>5</v>
      </c>
      <c r="R64" s="43">
        <f>VLOOKUP($B64,[1]原始成績!$B$4:$P$111,13,FALSE)</f>
        <v>0</v>
      </c>
      <c r="S64" s="40">
        <f>VLOOKUP($B64,[1]原始成績!$B$4:$P$111,14,FALSE)</f>
        <v>2</v>
      </c>
      <c r="T64" s="40">
        <f>VLOOKUP($B64,[1]原始成績!$B$4:$P$111,15,FALSE)</f>
        <v>3</v>
      </c>
      <c r="U64" s="40">
        <f t="shared" si="18"/>
        <v>5</v>
      </c>
      <c r="V64" s="41">
        <f t="shared" si="22"/>
        <v>17</v>
      </c>
      <c r="W64" s="39">
        <f t="shared" si="19"/>
        <v>43</v>
      </c>
      <c r="X64" s="42">
        <f t="shared" si="23"/>
        <v>20</v>
      </c>
    </row>
    <row r="65" spans="2:24" ht="20.100000000000001" customHeight="1" thickBot="1" x14ac:dyDescent="0.3">
      <c r="B65" s="30" t="s">
        <v>166</v>
      </c>
      <c r="C65" s="31" t="s">
        <v>167</v>
      </c>
      <c r="D65" s="32" t="s">
        <v>106</v>
      </c>
      <c r="E65" s="33" t="s">
        <v>126</v>
      </c>
      <c r="F65" s="44">
        <f>VLOOKUP($B65,[1]原始成績!$B$4:$P$111,5,FALSE)</f>
        <v>0</v>
      </c>
      <c r="G65" s="45">
        <f>VLOOKUP($B65,[1]原始成績!$B$4:$P$111,6,FALSE)</f>
        <v>10</v>
      </c>
      <c r="H65" s="45">
        <f>VLOOKUP($B65,[1]原始成績!$B$4:$P$111,7,FALSE)</f>
        <v>57.4</v>
      </c>
      <c r="I65" s="45">
        <f>VLOOKUP($B65,[1]原始成績!$B$4:$P$111,8,FALSE)</f>
        <v>39.700000000000003</v>
      </c>
      <c r="J65" s="45">
        <f>VLOOKUP($B65,[1]原始成績!$B$4:$P$111,9,FALSE)</f>
        <v>39.700000000000003</v>
      </c>
      <c r="K65" s="45">
        <f t="shared" si="16"/>
        <v>57.4</v>
      </c>
      <c r="L65" s="46">
        <f t="shared" si="20"/>
        <v>18</v>
      </c>
      <c r="M65" s="44">
        <f>VLOOKUP($B65,[1]原始成績!$B$4:$P$111,10,FALSE)</f>
        <v>0</v>
      </c>
      <c r="N65" s="45">
        <f>VLOOKUP($B65,[1]原始成績!$B$4:$P$111,11,FALSE)</f>
        <v>0</v>
      </c>
      <c r="O65" s="45">
        <f>VLOOKUP($B65,[1]原始成績!$B$4:$P$111,12,FALSE)</f>
        <v>0</v>
      </c>
      <c r="P65" s="45">
        <f t="shared" si="17"/>
        <v>0</v>
      </c>
      <c r="Q65" s="47">
        <f t="shared" si="24"/>
        <v>5</v>
      </c>
      <c r="R65" s="48">
        <f>VLOOKUP($B65,[1]原始成績!$B$4:$P$111,13,FALSE)</f>
        <v>0</v>
      </c>
      <c r="S65" s="45">
        <f>VLOOKUP($B65,[1]原始成績!$B$4:$P$111,14,FALSE)</f>
        <v>0</v>
      </c>
      <c r="T65" s="45">
        <f>VLOOKUP($B65,[1]原始成績!$B$4:$P$111,15,FALSE)</f>
        <v>3</v>
      </c>
      <c r="U65" s="45">
        <f t="shared" si="18"/>
        <v>3</v>
      </c>
      <c r="V65" s="46">
        <f t="shared" si="22"/>
        <v>21</v>
      </c>
      <c r="W65" s="44">
        <f t="shared" si="19"/>
        <v>44</v>
      </c>
      <c r="X65" s="47">
        <f t="shared" si="23"/>
        <v>21</v>
      </c>
    </row>
    <row r="66" spans="2:24" ht="20.100000000000001" customHeight="1" thickBot="1" x14ac:dyDescent="0.3">
      <c r="B66" s="16" t="s">
        <v>168</v>
      </c>
      <c r="C66" s="17" t="s">
        <v>169</v>
      </c>
      <c r="D66" s="18" t="s">
        <v>170</v>
      </c>
      <c r="E66" s="19" t="s">
        <v>171</v>
      </c>
      <c r="F66" s="49">
        <f>VLOOKUP($B66,[1]原始成績!$B$4:$P$111,5,FALSE)</f>
        <v>188.6</v>
      </c>
      <c r="G66" s="50">
        <f>VLOOKUP($B66,[1]原始成績!$B$4:$P$111,6,FALSE)</f>
        <v>191.5</v>
      </c>
      <c r="H66" s="50">
        <f>VLOOKUP($B66,[1]原始成績!$B$4:$P$111,7,FALSE)</f>
        <v>180.2</v>
      </c>
      <c r="I66" s="50">
        <f>VLOOKUP($B66,[1]原始成績!$B$4:$P$111,8,FALSE)</f>
        <v>0</v>
      </c>
      <c r="J66" s="50">
        <f>VLOOKUP($B66,[1]原始成績!$B$4:$P$111,9,FALSE)</f>
        <v>0</v>
      </c>
      <c r="K66" s="50">
        <f t="shared" si="16"/>
        <v>191.5</v>
      </c>
      <c r="L66" s="51">
        <f t="shared" ref="L66:L83" si="25">RANK($K66,$K$66:$K$83)</f>
        <v>1</v>
      </c>
      <c r="M66" s="49">
        <f>VLOOKUP($B66,[1]原始成績!$B$4:$P$111,10,FALSE)</f>
        <v>0</v>
      </c>
      <c r="N66" s="50">
        <f>VLOOKUP($B66,[1]原始成績!$B$4:$P$111,11,FALSE)</f>
        <v>0</v>
      </c>
      <c r="O66" s="50">
        <f>VLOOKUP($B66,[1]原始成績!$B$4:$P$111,12,FALSE)</f>
        <v>2</v>
      </c>
      <c r="P66" s="50">
        <f t="shared" si="17"/>
        <v>2</v>
      </c>
      <c r="Q66" s="52">
        <f t="shared" ref="Q66:Q83" si="26">RANK($P66,$P$66:$P$83)</f>
        <v>2</v>
      </c>
      <c r="R66" s="53">
        <f>VLOOKUP($B66,[1]原始成績!$B$4:$P$111,13,FALSE)</f>
        <v>1</v>
      </c>
      <c r="S66" s="50">
        <f>VLOOKUP($B66,[1]原始成績!$B$4:$P$111,14,FALSE)</f>
        <v>3</v>
      </c>
      <c r="T66" s="50">
        <f>VLOOKUP($B66,[1]原始成績!$B$4:$P$111,15,FALSE)</f>
        <v>5</v>
      </c>
      <c r="U66" s="50">
        <f t="shared" si="18"/>
        <v>9</v>
      </c>
      <c r="V66" s="51">
        <v>3</v>
      </c>
      <c r="W66" s="49">
        <f t="shared" si="19"/>
        <v>6</v>
      </c>
      <c r="X66" s="52">
        <f t="shared" ref="X66:X83" si="27">RANK($W66,$W$66:$W$83,1)</f>
        <v>1</v>
      </c>
    </row>
    <row r="67" spans="2:24" ht="20.100000000000001" customHeight="1" thickBot="1" x14ac:dyDescent="0.3">
      <c r="B67" s="16" t="s">
        <v>172</v>
      </c>
      <c r="C67" s="17" t="s">
        <v>173</v>
      </c>
      <c r="D67" s="18" t="s">
        <v>174</v>
      </c>
      <c r="E67" s="19" t="s">
        <v>171</v>
      </c>
      <c r="F67" s="20">
        <f>VLOOKUP($B67,[1]原始成績!$B$4:$P$111,5,FALSE)</f>
        <v>164.3</v>
      </c>
      <c r="G67" s="21">
        <f>VLOOKUP($B67,[1]原始成績!$B$4:$P$111,6,FALSE)</f>
        <v>161.4</v>
      </c>
      <c r="H67" s="21">
        <f>VLOOKUP($B67,[1]原始成績!$B$4:$P$111,7,FALSE)</f>
        <v>148.6</v>
      </c>
      <c r="I67" s="21">
        <f>VLOOKUP($B67,[1]原始成績!$B$4:$P$111,8,FALSE)</f>
        <v>162.6</v>
      </c>
      <c r="J67" s="21">
        <f>VLOOKUP($B67,[1]原始成績!$B$4:$P$111,9,FALSE)</f>
        <v>167.4</v>
      </c>
      <c r="K67" s="21">
        <f t="shared" si="16"/>
        <v>167.4</v>
      </c>
      <c r="L67" s="22">
        <f t="shared" si="25"/>
        <v>2</v>
      </c>
      <c r="M67" s="20">
        <f>VLOOKUP($B67,[1]原始成績!$B$4:$P$111,10,FALSE)</f>
        <v>0</v>
      </c>
      <c r="N67" s="21">
        <f>VLOOKUP($B67,[1]原始成績!$B$4:$P$111,11,FALSE)</f>
        <v>0</v>
      </c>
      <c r="O67" s="21">
        <f>VLOOKUP($B67,[1]原始成績!$B$4:$P$111,12,FALSE)</f>
        <v>0</v>
      </c>
      <c r="P67" s="21">
        <f t="shared" si="17"/>
        <v>0</v>
      </c>
      <c r="Q67" s="23">
        <f t="shared" si="26"/>
        <v>5</v>
      </c>
      <c r="R67" s="24">
        <f>VLOOKUP($B67,[1]原始成績!$B$4:$P$111,13,FALSE)</f>
        <v>1</v>
      </c>
      <c r="S67" s="21">
        <f>VLOOKUP($B67,[1]原始成績!$B$4:$P$111,14,FALSE)</f>
        <v>3</v>
      </c>
      <c r="T67" s="21">
        <f>VLOOKUP($B67,[1]原始成績!$B$4:$P$111,15,FALSE)</f>
        <v>3</v>
      </c>
      <c r="U67" s="21">
        <f t="shared" si="18"/>
        <v>7</v>
      </c>
      <c r="V67" s="22">
        <f>RANK($U67,$U$66:$U$83)</f>
        <v>4</v>
      </c>
      <c r="W67" s="20">
        <f t="shared" si="19"/>
        <v>11</v>
      </c>
      <c r="X67" s="23">
        <f t="shared" si="27"/>
        <v>2</v>
      </c>
    </row>
    <row r="68" spans="2:24" ht="20.100000000000001" customHeight="1" thickBot="1" x14ac:dyDescent="0.3">
      <c r="B68" s="16" t="s">
        <v>175</v>
      </c>
      <c r="C68" s="17" t="s">
        <v>176</v>
      </c>
      <c r="D68" s="18" t="s">
        <v>96</v>
      </c>
      <c r="E68" s="19" t="s">
        <v>171</v>
      </c>
      <c r="F68" s="20">
        <f>VLOOKUP($B68,[1]原始成績!$B$4:$P$111,5,FALSE)</f>
        <v>40</v>
      </c>
      <c r="G68" s="21">
        <f>VLOOKUP($B68,[1]原始成績!$B$4:$P$111,6,FALSE)</f>
        <v>160.1</v>
      </c>
      <c r="H68" s="21">
        <f>VLOOKUP($B68,[1]原始成績!$B$4:$P$111,7,FALSE)</f>
        <v>161.1</v>
      </c>
      <c r="I68" s="21">
        <f>VLOOKUP($B68,[1]原始成績!$B$4:$P$111,8,FALSE)</f>
        <v>0</v>
      </c>
      <c r="J68" s="21">
        <f>VLOOKUP($B68,[1]原始成績!$B$4:$P$111,9,FALSE)</f>
        <v>155.19999999999999</v>
      </c>
      <c r="K68" s="21">
        <f t="shared" ref="K68:K99" si="28">LARGE(F68:J68,1)</f>
        <v>161.1</v>
      </c>
      <c r="L68" s="22">
        <f t="shared" si="25"/>
        <v>4</v>
      </c>
      <c r="M68" s="20">
        <f>VLOOKUP($B68,[1]原始成績!$B$4:$P$111,10,FALSE)</f>
        <v>0</v>
      </c>
      <c r="N68" s="21">
        <f>VLOOKUP($B68,[1]原始成績!$B$4:$P$111,11,FALSE)</f>
        <v>0</v>
      </c>
      <c r="O68" s="21">
        <f>VLOOKUP($B68,[1]原始成績!$B$4:$P$111,12,FALSE)</f>
        <v>0</v>
      </c>
      <c r="P68" s="21">
        <f t="shared" ref="P68:P99" si="29">SUM($M68:$O68)</f>
        <v>0</v>
      </c>
      <c r="Q68" s="23">
        <f t="shared" si="26"/>
        <v>5</v>
      </c>
      <c r="R68" s="24">
        <f>VLOOKUP($B68,[1]原始成績!$B$4:$P$111,13,FALSE)</f>
        <v>0</v>
      </c>
      <c r="S68" s="21">
        <f>VLOOKUP($B68,[1]原始成績!$B$4:$P$111,14,FALSE)</f>
        <v>3</v>
      </c>
      <c r="T68" s="21">
        <f>VLOOKUP($B68,[1]原始成績!$B$4:$P$111,15,FALSE)</f>
        <v>4</v>
      </c>
      <c r="U68" s="21">
        <f t="shared" ref="U68:U99" si="30">SUM($R68:$T68)</f>
        <v>7</v>
      </c>
      <c r="V68" s="22">
        <f>RANK($U68,$U$66:$U$83)</f>
        <v>4</v>
      </c>
      <c r="W68" s="20">
        <f t="shared" ref="W68:W99" si="31">L68+Q68+V68</f>
        <v>13</v>
      </c>
      <c r="X68" s="23">
        <f t="shared" si="27"/>
        <v>3</v>
      </c>
    </row>
    <row r="69" spans="2:24" ht="20.100000000000001" customHeight="1" thickBot="1" x14ac:dyDescent="0.3">
      <c r="B69" s="16" t="s">
        <v>177</v>
      </c>
      <c r="C69" s="17" t="s">
        <v>178</v>
      </c>
      <c r="D69" s="18" t="s">
        <v>96</v>
      </c>
      <c r="E69" s="19" t="s">
        <v>171</v>
      </c>
      <c r="F69" s="20">
        <f>VLOOKUP($B69,[1]原始成績!$B$4:$P$111,5,FALSE)</f>
        <v>63.7</v>
      </c>
      <c r="G69" s="21">
        <f>VLOOKUP($B69,[1]原始成績!$B$4:$P$111,6,FALSE)</f>
        <v>132.4</v>
      </c>
      <c r="H69" s="21">
        <f>VLOOKUP($B69,[1]原始成績!$B$4:$P$111,7,FALSE)</f>
        <v>126.5</v>
      </c>
      <c r="I69" s="21">
        <f>VLOOKUP($B69,[1]原始成績!$B$4:$P$111,8,FALSE)</f>
        <v>129.4</v>
      </c>
      <c r="J69" s="21">
        <f>VLOOKUP($B69,[1]原始成績!$B$4:$P$111,9,FALSE)</f>
        <v>135.6</v>
      </c>
      <c r="K69" s="21">
        <f t="shared" si="28"/>
        <v>135.6</v>
      </c>
      <c r="L69" s="22">
        <f t="shared" si="25"/>
        <v>9</v>
      </c>
      <c r="M69" s="20">
        <f>VLOOKUP($B69,[1]原始成績!$B$4:$P$111,10,FALSE)</f>
        <v>0</v>
      </c>
      <c r="N69" s="21">
        <f>VLOOKUP($B69,[1]原始成績!$B$4:$P$111,11,FALSE)</f>
        <v>0</v>
      </c>
      <c r="O69" s="21">
        <f>VLOOKUP($B69,[1]原始成績!$B$4:$P$111,12,FALSE)</f>
        <v>0</v>
      </c>
      <c r="P69" s="21">
        <f t="shared" si="29"/>
        <v>0</v>
      </c>
      <c r="Q69" s="23">
        <f t="shared" si="26"/>
        <v>5</v>
      </c>
      <c r="R69" s="24">
        <f>VLOOKUP($B69,[1]原始成績!$B$4:$P$111,13,FALSE)</f>
        <v>3</v>
      </c>
      <c r="S69" s="21">
        <f>VLOOKUP($B69,[1]原始成績!$B$4:$P$111,14,FALSE)</f>
        <v>5</v>
      </c>
      <c r="T69" s="21">
        <f>VLOOKUP($B69,[1]原始成績!$B$4:$P$111,15,FALSE)</f>
        <v>1</v>
      </c>
      <c r="U69" s="21">
        <f t="shared" si="30"/>
        <v>9</v>
      </c>
      <c r="V69" s="22">
        <v>2</v>
      </c>
      <c r="W69" s="20">
        <f t="shared" si="31"/>
        <v>16</v>
      </c>
      <c r="X69" s="23">
        <f t="shared" si="27"/>
        <v>4</v>
      </c>
    </row>
    <row r="70" spans="2:24" ht="20.100000000000001" customHeight="1" thickBot="1" x14ac:dyDescent="0.3">
      <c r="B70" s="16" t="s">
        <v>179</v>
      </c>
      <c r="C70" s="17" t="s">
        <v>180</v>
      </c>
      <c r="D70" s="18" t="s">
        <v>106</v>
      </c>
      <c r="E70" s="19" t="s">
        <v>171</v>
      </c>
      <c r="F70" s="20">
        <f>VLOOKUP($B70,[1]原始成績!$B$4:$P$111,5,FALSE)</f>
        <v>136.30000000000001</v>
      </c>
      <c r="G70" s="21">
        <f>VLOOKUP($B70,[1]原始成績!$B$4:$P$111,6,FALSE)</f>
        <v>140.5</v>
      </c>
      <c r="H70" s="21">
        <f>VLOOKUP($B70,[1]原始成績!$B$4:$P$111,7,FALSE)</f>
        <v>152.4</v>
      </c>
      <c r="I70" s="21">
        <f>VLOOKUP($B70,[1]原始成績!$B$4:$P$111,8,FALSE)</f>
        <v>118.9</v>
      </c>
      <c r="J70" s="21">
        <f>VLOOKUP($B70,[1]原始成績!$B$4:$P$111,9,FALSE)</f>
        <v>108.6</v>
      </c>
      <c r="K70" s="21">
        <f t="shared" si="28"/>
        <v>152.4</v>
      </c>
      <c r="L70" s="22">
        <f t="shared" si="25"/>
        <v>5</v>
      </c>
      <c r="M70" s="20">
        <f>VLOOKUP($B70,[1]原始成績!$B$4:$P$111,10,FALSE)</f>
        <v>0</v>
      </c>
      <c r="N70" s="21">
        <f>VLOOKUP($B70,[1]原始成績!$B$4:$P$111,11,FALSE)</f>
        <v>0</v>
      </c>
      <c r="O70" s="21">
        <f>VLOOKUP($B70,[1]原始成績!$B$4:$P$111,12,FALSE)</f>
        <v>0</v>
      </c>
      <c r="P70" s="21">
        <f t="shared" si="29"/>
        <v>0</v>
      </c>
      <c r="Q70" s="23">
        <f t="shared" si="26"/>
        <v>5</v>
      </c>
      <c r="R70" s="24">
        <f>VLOOKUP($B70,[1]原始成績!$B$4:$P$111,13,FALSE)</f>
        <v>0</v>
      </c>
      <c r="S70" s="21">
        <f>VLOOKUP($B70,[1]原始成績!$B$4:$P$111,14,FALSE)</f>
        <v>2</v>
      </c>
      <c r="T70" s="21">
        <f>VLOOKUP($B70,[1]原始成績!$B$4:$P$111,15,FALSE)</f>
        <v>4</v>
      </c>
      <c r="U70" s="21">
        <f t="shared" si="30"/>
        <v>6</v>
      </c>
      <c r="V70" s="22">
        <f t="shared" ref="V70:V83" si="32">RANK($U70,$U$66:$U$83)</f>
        <v>7</v>
      </c>
      <c r="W70" s="20">
        <f t="shared" si="31"/>
        <v>17</v>
      </c>
      <c r="X70" s="23">
        <f t="shared" si="27"/>
        <v>5</v>
      </c>
    </row>
    <row r="71" spans="2:24" ht="20.100000000000001" customHeight="1" thickBot="1" x14ac:dyDescent="0.3">
      <c r="B71" s="16" t="s">
        <v>181</v>
      </c>
      <c r="C71" s="17" t="s">
        <v>182</v>
      </c>
      <c r="D71" s="18" t="s">
        <v>183</v>
      </c>
      <c r="E71" s="19" t="s">
        <v>171</v>
      </c>
      <c r="F71" s="20">
        <f>VLOOKUP($B71,[1]原始成績!$B$4:$P$111,5,FALSE)</f>
        <v>127.1</v>
      </c>
      <c r="G71" s="21">
        <f>VLOOKUP($B71,[1]原始成績!$B$4:$P$111,6,FALSE)</f>
        <v>132.19999999999999</v>
      </c>
      <c r="H71" s="21">
        <f>VLOOKUP($B71,[1]原始成績!$B$4:$P$111,7,FALSE)</f>
        <v>130.5</v>
      </c>
      <c r="I71" s="21">
        <f>VLOOKUP($B71,[1]原始成績!$B$4:$P$111,8,FALSE)</f>
        <v>133.80000000000001</v>
      </c>
      <c r="J71" s="21">
        <f>VLOOKUP($B71,[1]原始成績!$B$4:$P$111,9,FALSE)</f>
        <v>120.9</v>
      </c>
      <c r="K71" s="21">
        <f t="shared" si="28"/>
        <v>133.80000000000001</v>
      </c>
      <c r="L71" s="22">
        <f t="shared" si="25"/>
        <v>11</v>
      </c>
      <c r="M71" s="20">
        <f>VLOOKUP($B71,[1]原始成績!$B$4:$P$111,10,FALSE)</f>
        <v>1</v>
      </c>
      <c r="N71" s="21">
        <f>VLOOKUP($B71,[1]原始成績!$B$4:$P$111,11,FALSE)</f>
        <v>0</v>
      </c>
      <c r="O71" s="21">
        <f>VLOOKUP($B71,[1]原始成績!$B$4:$P$111,12,FALSE)</f>
        <v>0</v>
      </c>
      <c r="P71" s="21">
        <f t="shared" si="29"/>
        <v>1</v>
      </c>
      <c r="Q71" s="23">
        <f t="shared" si="26"/>
        <v>3</v>
      </c>
      <c r="R71" s="24">
        <f>VLOOKUP($B71,[1]原始成績!$B$4:$P$111,13,FALSE)</f>
        <v>1</v>
      </c>
      <c r="S71" s="21">
        <f>VLOOKUP($B71,[1]原始成績!$B$4:$P$111,14,FALSE)</f>
        <v>1</v>
      </c>
      <c r="T71" s="21">
        <f>VLOOKUP($B71,[1]原始成績!$B$4:$P$111,15,FALSE)</f>
        <v>5</v>
      </c>
      <c r="U71" s="21">
        <f t="shared" si="30"/>
        <v>7</v>
      </c>
      <c r="V71" s="22">
        <f t="shared" si="32"/>
        <v>4</v>
      </c>
      <c r="W71" s="20">
        <f t="shared" si="31"/>
        <v>18</v>
      </c>
      <c r="X71" s="23">
        <f t="shared" si="27"/>
        <v>6</v>
      </c>
    </row>
    <row r="72" spans="2:24" ht="20.100000000000001" customHeight="1" thickBot="1" x14ac:dyDescent="0.3">
      <c r="B72" s="16" t="s">
        <v>184</v>
      </c>
      <c r="C72" s="17" t="s">
        <v>185</v>
      </c>
      <c r="D72" s="18" t="s">
        <v>77</v>
      </c>
      <c r="E72" s="19" t="s">
        <v>171</v>
      </c>
      <c r="F72" s="20">
        <f>VLOOKUP($B72,[1]原始成績!$B$4:$P$111,5,FALSE)</f>
        <v>132.4</v>
      </c>
      <c r="G72" s="21">
        <f>VLOOKUP($B72,[1]原始成績!$B$4:$P$111,6,FALSE)</f>
        <v>71.2</v>
      </c>
      <c r="H72" s="21">
        <f>VLOOKUP($B72,[1]原始成績!$B$4:$P$111,7,FALSE)</f>
        <v>120</v>
      </c>
      <c r="I72" s="21">
        <f>VLOOKUP($B72,[1]原始成績!$B$4:$P$111,8,FALSE)</f>
        <v>122.9</v>
      </c>
      <c r="J72" s="21">
        <f>VLOOKUP($B72,[1]原始成績!$B$4:$P$111,9,FALSE)</f>
        <v>138.9</v>
      </c>
      <c r="K72" s="21">
        <f t="shared" si="28"/>
        <v>138.9</v>
      </c>
      <c r="L72" s="22">
        <f t="shared" si="25"/>
        <v>8</v>
      </c>
      <c r="M72" s="20">
        <f>VLOOKUP($B72,[1]原始成績!$B$4:$P$111,10,FALSE)</f>
        <v>0</v>
      </c>
      <c r="N72" s="21">
        <f>VLOOKUP($B72,[1]原始成績!$B$4:$P$111,11,FALSE)</f>
        <v>0</v>
      </c>
      <c r="O72" s="21">
        <f>VLOOKUP($B72,[1]原始成績!$B$4:$P$111,12,FALSE)</f>
        <v>0</v>
      </c>
      <c r="P72" s="21">
        <f t="shared" si="29"/>
        <v>0</v>
      </c>
      <c r="Q72" s="23">
        <f t="shared" si="26"/>
        <v>5</v>
      </c>
      <c r="R72" s="24">
        <f>VLOOKUP($B72,[1]原始成績!$B$4:$P$111,13,FALSE)</f>
        <v>0</v>
      </c>
      <c r="S72" s="21">
        <f>VLOOKUP($B72,[1]原始成績!$B$4:$P$111,14,FALSE)</f>
        <v>1</v>
      </c>
      <c r="T72" s="21">
        <f>VLOOKUP($B72,[1]原始成績!$B$4:$P$111,15,FALSE)</f>
        <v>5</v>
      </c>
      <c r="U72" s="21">
        <f t="shared" si="30"/>
        <v>6</v>
      </c>
      <c r="V72" s="22">
        <f t="shared" si="32"/>
        <v>7</v>
      </c>
      <c r="W72" s="20">
        <f t="shared" si="31"/>
        <v>20</v>
      </c>
      <c r="X72" s="23">
        <f t="shared" si="27"/>
        <v>7</v>
      </c>
    </row>
    <row r="73" spans="2:24" ht="20.100000000000001" customHeight="1" thickBot="1" x14ac:dyDescent="0.3">
      <c r="B73" s="16" t="s">
        <v>186</v>
      </c>
      <c r="C73" s="17" t="s">
        <v>187</v>
      </c>
      <c r="D73" s="18" t="s">
        <v>188</v>
      </c>
      <c r="E73" s="19" t="s">
        <v>171</v>
      </c>
      <c r="F73" s="20">
        <f>VLOOKUP($B73,[1]原始成績!$B$4:$P$111,5,FALSE)</f>
        <v>85</v>
      </c>
      <c r="G73" s="21">
        <f>VLOOKUP($B73,[1]原始成績!$B$4:$P$111,6,FALSE)</f>
        <v>60.5</v>
      </c>
      <c r="H73" s="21">
        <f>VLOOKUP($B73,[1]原始成績!$B$4:$P$111,7,FALSE)</f>
        <v>113.3</v>
      </c>
      <c r="I73" s="21">
        <f>VLOOKUP($B73,[1]原始成績!$B$4:$P$111,8,FALSE)</f>
        <v>51</v>
      </c>
      <c r="J73" s="21">
        <f>VLOOKUP($B73,[1]原始成績!$B$4:$P$111,9,FALSE)</f>
        <v>115.7</v>
      </c>
      <c r="K73" s="21">
        <f t="shared" si="28"/>
        <v>115.7</v>
      </c>
      <c r="L73" s="22">
        <f t="shared" si="25"/>
        <v>15</v>
      </c>
      <c r="M73" s="20">
        <f>VLOOKUP($B73,[1]原始成績!$B$4:$P$111,10,FALSE)</f>
        <v>0</v>
      </c>
      <c r="N73" s="21">
        <f>VLOOKUP($B73,[1]原始成績!$B$4:$P$111,11,FALSE)</f>
        <v>0</v>
      </c>
      <c r="O73" s="21">
        <f>VLOOKUP($B73,[1]原始成績!$B$4:$P$111,12,FALSE)</f>
        <v>0</v>
      </c>
      <c r="P73" s="21">
        <f t="shared" si="29"/>
        <v>0</v>
      </c>
      <c r="Q73" s="23">
        <f t="shared" si="26"/>
        <v>5</v>
      </c>
      <c r="R73" s="24">
        <f>VLOOKUP($B73,[1]原始成績!$B$4:$P$111,13,FALSE)</f>
        <v>5</v>
      </c>
      <c r="S73" s="21">
        <f>VLOOKUP($B73,[1]原始成績!$B$4:$P$111,14,FALSE)</f>
        <v>0</v>
      </c>
      <c r="T73" s="21">
        <f>VLOOKUP($B73,[1]原始成績!$B$4:$P$111,15,FALSE)</f>
        <v>4</v>
      </c>
      <c r="U73" s="21">
        <f t="shared" si="30"/>
        <v>9</v>
      </c>
      <c r="V73" s="22">
        <f t="shared" si="32"/>
        <v>1</v>
      </c>
      <c r="W73" s="20">
        <f t="shared" si="31"/>
        <v>21</v>
      </c>
      <c r="X73" s="23">
        <f t="shared" si="27"/>
        <v>8</v>
      </c>
    </row>
    <row r="74" spans="2:24" ht="20.100000000000001" customHeight="1" thickBot="1" x14ac:dyDescent="0.3">
      <c r="B74" s="16" t="s">
        <v>189</v>
      </c>
      <c r="C74" s="17" t="s">
        <v>190</v>
      </c>
      <c r="D74" s="18" t="s">
        <v>77</v>
      </c>
      <c r="E74" s="19" t="s">
        <v>171</v>
      </c>
      <c r="F74" s="20">
        <f>VLOOKUP($B74,[1]原始成績!$B$4:$P$111,5,FALSE)</f>
        <v>135.19999999999999</v>
      </c>
      <c r="G74" s="21">
        <f>VLOOKUP($B74,[1]原始成績!$B$4:$P$111,6,FALSE)</f>
        <v>147.9</v>
      </c>
      <c r="H74" s="21">
        <f>VLOOKUP($B74,[1]原始成績!$B$4:$P$111,7,FALSE)</f>
        <v>140</v>
      </c>
      <c r="I74" s="21">
        <f>VLOOKUP($B74,[1]原始成績!$B$4:$P$111,8,FALSE)</f>
        <v>148.9</v>
      </c>
      <c r="J74" s="21">
        <f>VLOOKUP($B74,[1]原始成績!$B$4:$P$111,9,FALSE)</f>
        <v>146.1</v>
      </c>
      <c r="K74" s="21">
        <f t="shared" si="28"/>
        <v>148.9</v>
      </c>
      <c r="L74" s="22">
        <f t="shared" si="25"/>
        <v>6</v>
      </c>
      <c r="M74" s="20">
        <f>VLOOKUP($B74,[1]原始成績!$B$4:$P$111,10,FALSE)</f>
        <v>0</v>
      </c>
      <c r="N74" s="21">
        <f>VLOOKUP($B74,[1]原始成績!$B$4:$P$111,11,FALSE)</f>
        <v>0</v>
      </c>
      <c r="O74" s="21">
        <f>VLOOKUP($B74,[1]原始成績!$B$4:$P$111,12,FALSE)</f>
        <v>0</v>
      </c>
      <c r="P74" s="21">
        <f t="shared" si="29"/>
        <v>0</v>
      </c>
      <c r="Q74" s="23">
        <f t="shared" si="26"/>
        <v>5</v>
      </c>
      <c r="R74" s="24">
        <f>VLOOKUP($B74,[1]原始成績!$B$4:$P$111,13,FALSE)</f>
        <v>0</v>
      </c>
      <c r="S74" s="21">
        <f>VLOOKUP($B74,[1]原始成績!$B$4:$P$111,14,FALSE)</f>
        <v>1</v>
      </c>
      <c r="T74" s="21">
        <f>VLOOKUP($B74,[1]原始成績!$B$4:$P$111,15,FALSE)</f>
        <v>4</v>
      </c>
      <c r="U74" s="21">
        <f t="shared" si="30"/>
        <v>5</v>
      </c>
      <c r="V74" s="22">
        <f t="shared" si="32"/>
        <v>12</v>
      </c>
      <c r="W74" s="20">
        <f t="shared" si="31"/>
        <v>23</v>
      </c>
      <c r="X74" s="23">
        <f t="shared" si="27"/>
        <v>9</v>
      </c>
    </row>
    <row r="75" spans="2:24" ht="20.100000000000001" customHeight="1" thickBot="1" x14ac:dyDescent="0.3">
      <c r="B75" s="16" t="s">
        <v>191</v>
      </c>
      <c r="C75" s="17" t="s">
        <v>192</v>
      </c>
      <c r="D75" s="18" t="s">
        <v>80</v>
      </c>
      <c r="E75" s="19" t="s">
        <v>171</v>
      </c>
      <c r="F75" s="20">
        <f>VLOOKUP($B75,[1]原始成績!$B$4:$P$111,5,FALSE)</f>
        <v>142</v>
      </c>
      <c r="G75" s="21">
        <f>VLOOKUP($B75,[1]原始成績!$B$4:$P$111,6,FALSE)</f>
        <v>130.6</v>
      </c>
      <c r="H75" s="21">
        <f>VLOOKUP($B75,[1]原始成績!$B$4:$P$111,7,FALSE)</f>
        <v>157</v>
      </c>
      <c r="I75" s="21">
        <f>VLOOKUP($B75,[1]原始成績!$B$4:$P$111,8,FALSE)</f>
        <v>156.5</v>
      </c>
      <c r="J75" s="21">
        <f>VLOOKUP($B75,[1]原始成績!$B$4:$P$111,9,FALSE)</f>
        <v>161.80000000000001</v>
      </c>
      <c r="K75" s="21">
        <f t="shared" si="28"/>
        <v>161.80000000000001</v>
      </c>
      <c r="L75" s="22">
        <f t="shared" si="25"/>
        <v>3</v>
      </c>
      <c r="M75" s="20">
        <f>VLOOKUP($B75,[1]原始成績!$B$4:$P$111,10,FALSE)</f>
        <v>0</v>
      </c>
      <c r="N75" s="21">
        <f>VLOOKUP($B75,[1]原始成績!$B$4:$P$111,11,FALSE)</f>
        <v>0</v>
      </c>
      <c r="O75" s="21">
        <f>VLOOKUP($B75,[1]原始成績!$B$4:$P$111,12,FALSE)</f>
        <v>0</v>
      </c>
      <c r="P75" s="21">
        <f t="shared" si="29"/>
        <v>0</v>
      </c>
      <c r="Q75" s="23">
        <f t="shared" si="26"/>
        <v>5</v>
      </c>
      <c r="R75" s="24">
        <f>VLOOKUP($B75,[1]原始成績!$B$4:$P$111,13,FALSE)</f>
        <v>0</v>
      </c>
      <c r="S75" s="21">
        <f>VLOOKUP($B75,[1]原始成績!$B$4:$P$111,14,FALSE)</f>
        <v>0</v>
      </c>
      <c r="T75" s="21">
        <f>VLOOKUP($B75,[1]原始成績!$B$4:$P$111,15,FALSE)</f>
        <v>4</v>
      </c>
      <c r="U75" s="21">
        <f t="shared" si="30"/>
        <v>4</v>
      </c>
      <c r="V75" s="22">
        <f t="shared" si="32"/>
        <v>15</v>
      </c>
      <c r="W75" s="20">
        <f t="shared" si="31"/>
        <v>23</v>
      </c>
      <c r="X75" s="23">
        <f t="shared" si="27"/>
        <v>9</v>
      </c>
    </row>
    <row r="76" spans="2:24" ht="20.100000000000001" customHeight="1" thickBot="1" x14ac:dyDescent="0.3">
      <c r="B76" s="16" t="s">
        <v>193</v>
      </c>
      <c r="C76" s="17" t="s">
        <v>194</v>
      </c>
      <c r="D76" s="18" t="s">
        <v>77</v>
      </c>
      <c r="E76" s="19" t="s">
        <v>171</v>
      </c>
      <c r="F76" s="20">
        <f>VLOOKUP($B76,[1]原始成績!$B$4:$P$111,5,FALSE)</f>
        <v>101.6</v>
      </c>
      <c r="G76" s="21">
        <f>VLOOKUP($B76,[1]原始成績!$B$4:$P$111,6,FALSE)</f>
        <v>122.5</v>
      </c>
      <c r="H76" s="21">
        <f>VLOOKUP($B76,[1]原始成績!$B$4:$P$111,7,FALSE)</f>
        <v>117.9</v>
      </c>
      <c r="I76" s="21">
        <f>VLOOKUP($B76,[1]原始成績!$B$4:$P$111,8,FALSE)</f>
        <v>131.9</v>
      </c>
      <c r="J76" s="21">
        <f>VLOOKUP($B76,[1]原始成績!$B$4:$P$111,9,FALSE)</f>
        <v>126.5</v>
      </c>
      <c r="K76" s="21">
        <f t="shared" si="28"/>
        <v>131.9</v>
      </c>
      <c r="L76" s="22">
        <f t="shared" si="25"/>
        <v>12</v>
      </c>
      <c r="M76" s="20">
        <f>VLOOKUP($B76,[1]原始成績!$B$4:$P$111,10,FALSE)</f>
        <v>0</v>
      </c>
      <c r="N76" s="21">
        <f>VLOOKUP($B76,[1]原始成績!$B$4:$P$111,11,FALSE)</f>
        <v>0</v>
      </c>
      <c r="O76" s="21">
        <f>VLOOKUP($B76,[1]原始成績!$B$4:$P$111,12,FALSE)</f>
        <v>0</v>
      </c>
      <c r="P76" s="21">
        <f t="shared" si="29"/>
        <v>0</v>
      </c>
      <c r="Q76" s="23">
        <f t="shared" si="26"/>
        <v>5</v>
      </c>
      <c r="R76" s="24">
        <f>VLOOKUP($B76,[1]原始成績!$B$4:$P$111,13,FALSE)</f>
        <v>0</v>
      </c>
      <c r="S76" s="21">
        <f>VLOOKUP($B76,[1]原始成績!$B$4:$P$111,14,FALSE)</f>
        <v>2</v>
      </c>
      <c r="T76" s="21">
        <f>VLOOKUP($B76,[1]原始成績!$B$4:$P$111,15,FALSE)</f>
        <v>4</v>
      </c>
      <c r="U76" s="21">
        <f t="shared" si="30"/>
        <v>6</v>
      </c>
      <c r="V76" s="22">
        <f t="shared" si="32"/>
        <v>7</v>
      </c>
      <c r="W76" s="20">
        <f t="shared" si="31"/>
        <v>24</v>
      </c>
      <c r="X76" s="23">
        <f t="shared" si="27"/>
        <v>11</v>
      </c>
    </row>
    <row r="77" spans="2:24" ht="20.100000000000001" customHeight="1" thickBot="1" x14ac:dyDescent="0.3">
      <c r="B77" s="16" t="s">
        <v>195</v>
      </c>
      <c r="C77" s="17" t="s">
        <v>196</v>
      </c>
      <c r="D77" s="18" t="s">
        <v>197</v>
      </c>
      <c r="E77" s="19" t="s">
        <v>171</v>
      </c>
      <c r="F77" s="20">
        <f>VLOOKUP($B77,[1]原始成績!$B$4:$P$111,5,FALSE)</f>
        <v>33.4</v>
      </c>
      <c r="G77" s="21">
        <f>VLOOKUP($B77,[1]原始成績!$B$4:$P$111,6,FALSE)</f>
        <v>144.80000000000001</v>
      </c>
      <c r="H77" s="21">
        <f>VLOOKUP($B77,[1]原始成績!$B$4:$P$111,7,FALSE)</f>
        <v>141.1</v>
      </c>
      <c r="I77" s="21">
        <f>VLOOKUP($B77,[1]原始成績!$B$4:$P$111,8,FALSE)</f>
        <v>103.7</v>
      </c>
      <c r="J77" s="21">
        <f>VLOOKUP($B77,[1]原始成績!$B$4:$P$111,9,FALSE)</f>
        <v>39.9</v>
      </c>
      <c r="K77" s="21">
        <f t="shared" si="28"/>
        <v>144.80000000000001</v>
      </c>
      <c r="L77" s="22">
        <f t="shared" si="25"/>
        <v>7</v>
      </c>
      <c r="M77" s="20">
        <f>VLOOKUP($B77,[1]原始成績!$B$4:$P$111,10,FALSE)</f>
        <v>0</v>
      </c>
      <c r="N77" s="21">
        <f>VLOOKUP($B77,[1]原始成績!$B$4:$P$111,11,FALSE)</f>
        <v>0</v>
      </c>
      <c r="O77" s="21">
        <f>VLOOKUP($B77,[1]原始成績!$B$4:$P$111,12,FALSE)</f>
        <v>0</v>
      </c>
      <c r="P77" s="21">
        <f t="shared" si="29"/>
        <v>0</v>
      </c>
      <c r="Q77" s="23">
        <f t="shared" si="26"/>
        <v>5</v>
      </c>
      <c r="R77" s="24">
        <f>VLOOKUP($B77,[1]原始成績!$B$4:$P$111,13,FALSE)</f>
        <v>2</v>
      </c>
      <c r="S77" s="21">
        <f>VLOOKUP($B77,[1]原始成績!$B$4:$P$111,14,FALSE)</f>
        <v>1</v>
      </c>
      <c r="T77" s="21">
        <f>VLOOKUP($B77,[1]原始成績!$B$4:$P$111,15,FALSE)</f>
        <v>2</v>
      </c>
      <c r="U77" s="21">
        <f t="shared" si="30"/>
        <v>5</v>
      </c>
      <c r="V77" s="22">
        <f t="shared" si="32"/>
        <v>12</v>
      </c>
      <c r="W77" s="20">
        <f t="shared" si="31"/>
        <v>24</v>
      </c>
      <c r="X77" s="23">
        <f t="shared" si="27"/>
        <v>11</v>
      </c>
    </row>
    <row r="78" spans="2:24" ht="20.100000000000001" customHeight="1" thickBot="1" x14ac:dyDescent="0.3">
      <c r="B78" s="16" t="s">
        <v>198</v>
      </c>
      <c r="C78" s="17" t="s">
        <v>199</v>
      </c>
      <c r="D78" s="18" t="s">
        <v>83</v>
      </c>
      <c r="E78" s="19" t="s">
        <v>171</v>
      </c>
      <c r="F78" s="20">
        <f>VLOOKUP($B78,[1]原始成績!$B$4:$P$111,5,FALSE)</f>
        <v>109.5</v>
      </c>
      <c r="G78" s="21">
        <f>VLOOKUP($B78,[1]原始成績!$B$4:$P$111,6,FALSE)</f>
        <v>19</v>
      </c>
      <c r="H78" s="21">
        <f>VLOOKUP($B78,[1]原始成績!$B$4:$P$111,7,FALSE)</f>
        <v>72.2</v>
      </c>
      <c r="I78" s="21">
        <f>VLOOKUP($B78,[1]原始成績!$B$4:$P$111,8,FALSE)</f>
        <v>78</v>
      </c>
      <c r="J78" s="21">
        <f>VLOOKUP($B78,[1]原始成績!$B$4:$P$111,9,FALSE)</f>
        <v>122.5</v>
      </c>
      <c r="K78" s="21">
        <f t="shared" si="28"/>
        <v>122.5</v>
      </c>
      <c r="L78" s="22">
        <f t="shared" si="25"/>
        <v>13</v>
      </c>
      <c r="M78" s="20">
        <f>VLOOKUP($B78,[1]原始成績!$B$4:$P$111,10,FALSE)</f>
        <v>0</v>
      </c>
      <c r="N78" s="21">
        <f>VLOOKUP($B78,[1]原始成績!$B$4:$P$111,11,FALSE)</f>
        <v>0</v>
      </c>
      <c r="O78" s="21">
        <f>VLOOKUP($B78,[1]原始成績!$B$4:$P$111,12,FALSE)</f>
        <v>0</v>
      </c>
      <c r="P78" s="21">
        <f t="shared" si="29"/>
        <v>0</v>
      </c>
      <c r="Q78" s="23">
        <f t="shared" si="26"/>
        <v>5</v>
      </c>
      <c r="R78" s="24">
        <f>VLOOKUP($B78,[1]原始成績!$B$4:$P$111,13,FALSE)</f>
        <v>0</v>
      </c>
      <c r="S78" s="21">
        <f>VLOOKUP($B78,[1]原始成績!$B$4:$P$111,14,FALSE)</f>
        <v>2</v>
      </c>
      <c r="T78" s="21">
        <f>VLOOKUP($B78,[1]原始成績!$B$4:$P$111,15,FALSE)</f>
        <v>4</v>
      </c>
      <c r="U78" s="21">
        <f t="shared" si="30"/>
        <v>6</v>
      </c>
      <c r="V78" s="22">
        <f t="shared" si="32"/>
        <v>7</v>
      </c>
      <c r="W78" s="20">
        <f t="shared" si="31"/>
        <v>25</v>
      </c>
      <c r="X78" s="23">
        <f t="shared" si="27"/>
        <v>13</v>
      </c>
    </row>
    <row r="79" spans="2:24" ht="20.100000000000001" customHeight="1" thickBot="1" x14ac:dyDescent="0.3">
      <c r="B79" s="16" t="s">
        <v>200</v>
      </c>
      <c r="C79" s="17" t="s">
        <v>201</v>
      </c>
      <c r="D79" s="18" t="s">
        <v>153</v>
      </c>
      <c r="E79" s="19" t="s">
        <v>171</v>
      </c>
      <c r="F79" s="20">
        <f>VLOOKUP($B79,[1]原始成績!$B$4:$P$111,5,FALSE)</f>
        <v>114</v>
      </c>
      <c r="G79" s="21">
        <f>VLOOKUP($B79,[1]原始成績!$B$4:$P$111,6,FALSE)</f>
        <v>53.9</v>
      </c>
      <c r="H79" s="21">
        <f>VLOOKUP($B79,[1]原始成績!$B$4:$P$111,7,FALSE)</f>
        <v>72.7</v>
      </c>
      <c r="I79" s="21">
        <f>VLOOKUP($B79,[1]原始成績!$B$4:$P$111,8,FALSE)</f>
        <v>31.4</v>
      </c>
      <c r="J79" s="21">
        <f>VLOOKUP($B79,[1]原始成績!$B$4:$P$111,9,FALSE)</f>
        <v>57.6</v>
      </c>
      <c r="K79" s="21">
        <f t="shared" si="28"/>
        <v>114</v>
      </c>
      <c r="L79" s="22">
        <f t="shared" si="25"/>
        <v>16</v>
      </c>
      <c r="M79" s="20">
        <f>VLOOKUP($B79,[1]原始成績!$B$4:$P$111,10,FALSE)</f>
        <v>0</v>
      </c>
      <c r="N79" s="21">
        <f>VLOOKUP($B79,[1]原始成績!$B$4:$P$111,11,FALSE)</f>
        <v>0</v>
      </c>
      <c r="O79" s="21">
        <f>VLOOKUP($B79,[1]原始成績!$B$4:$P$111,12,FALSE)</f>
        <v>1</v>
      </c>
      <c r="P79" s="21">
        <f t="shared" si="29"/>
        <v>1</v>
      </c>
      <c r="Q79" s="23">
        <f t="shared" si="26"/>
        <v>3</v>
      </c>
      <c r="R79" s="24">
        <f>VLOOKUP($B79,[1]原始成績!$B$4:$P$111,13,FALSE)</f>
        <v>0</v>
      </c>
      <c r="S79" s="21">
        <f>VLOOKUP($B79,[1]原始成績!$B$4:$P$111,14,FALSE)</f>
        <v>3</v>
      </c>
      <c r="T79" s="21">
        <f>VLOOKUP($B79,[1]原始成績!$B$4:$P$111,15,FALSE)</f>
        <v>3</v>
      </c>
      <c r="U79" s="21">
        <f t="shared" si="30"/>
        <v>6</v>
      </c>
      <c r="V79" s="22">
        <f t="shared" si="32"/>
        <v>7</v>
      </c>
      <c r="W79" s="20">
        <f t="shared" si="31"/>
        <v>26</v>
      </c>
      <c r="X79" s="23">
        <f t="shared" si="27"/>
        <v>14</v>
      </c>
    </row>
    <row r="80" spans="2:24" ht="20.100000000000001" customHeight="1" thickBot="1" x14ac:dyDescent="0.3">
      <c r="B80" s="16" t="s">
        <v>202</v>
      </c>
      <c r="C80" s="17" t="s">
        <v>203</v>
      </c>
      <c r="D80" s="18" t="s">
        <v>106</v>
      </c>
      <c r="E80" s="19" t="s">
        <v>171</v>
      </c>
      <c r="F80" s="20">
        <f>VLOOKUP($B80,[1]原始成績!$B$4:$P$111,5,FALSE)</f>
        <v>124.9</v>
      </c>
      <c r="G80" s="21">
        <f>VLOOKUP($B80,[1]原始成績!$B$4:$P$111,6,FALSE)</f>
        <v>134.9</v>
      </c>
      <c r="H80" s="21">
        <f>VLOOKUP($B80,[1]原始成績!$B$4:$P$111,7,FALSE)</f>
        <v>126.2</v>
      </c>
      <c r="I80" s="21">
        <f>VLOOKUP($B80,[1]原始成績!$B$4:$P$111,8,FALSE)</f>
        <v>126.2</v>
      </c>
      <c r="J80" s="21">
        <f>VLOOKUP($B80,[1]原始成績!$B$4:$P$111,9,FALSE)</f>
        <v>66.900000000000006</v>
      </c>
      <c r="K80" s="21">
        <f t="shared" si="28"/>
        <v>134.9</v>
      </c>
      <c r="L80" s="22">
        <f t="shared" si="25"/>
        <v>10</v>
      </c>
      <c r="M80" s="20">
        <f>VLOOKUP($B80,[1]原始成績!$B$4:$P$111,10,FALSE)</f>
        <v>0</v>
      </c>
      <c r="N80" s="21">
        <f>VLOOKUP($B80,[1]原始成績!$B$4:$P$111,11,FALSE)</f>
        <v>3</v>
      </c>
      <c r="O80" s="21">
        <f>VLOOKUP($B80,[1]原始成績!$B$4:$P$111,12,FALSE)</f>
        <v>0</v>
      </c>
      <c r="P80" s="21">
        <f t="shared" si="29"/>
        <v>3</v>
      </c>
      <c r="Q80" s="23">
        <f t="shared" si="26"/>
        <v>1</v>
      </c>
      <c r="R80" s="24">
        <f>VLOOKUP($B80,[1]原始成績!$B$4:$P$111,13,FALSE)</f>
        <v>0</v>
      </c>
      <c r="S80" s="21">
        <f>VLOOKUP($B80,[1]原始成績!$B$4:$P$111,14,FALSE)</f>
        <v>0</v>
      </c>
      <c r="T80" s="21">
        <f>VLOOKUP($B80,[1]原始成績!$B$4:$P$111,15,FALSE)</f>
        <v>3</v>
      </c>
      <c r="U80" s="21">
        <f t="shared" si="30"/>
        <v>3</v>
      </c>
      <c r="V80" s="22">
        <f t="shared" si="32"/>
        <v>17</v>
      </c>
      <c r="W80" s="20">
        <f t="shared" si="31"/>
        <v>28</v>
      </c>
      <c r="X80" s="23">
        <f t="shared" si="27"/>
        <v>15</v>
      </c>
    </row>
    <row r="81" spans="2:24" ht="20.100000000000001" customHeight="1" thickBot="1" x14ac:dyDescent="0.3">
      <c r="B81" s="16" t="s">
        <v>204</v>
      </c>
      <c r="C81" s="17" t="s">
        <v>205</v>
      </c>
      <c r="D81" s="18" t="s">
        <v>77</v>
      </c>
      <c r="E81" s="19" t="s">
        <v>171</v>
      </c>
      <c r="F81" s="20">
        <f>VLOOKUP($B81,[1]原始成績!$B$4:$P$111,5,FALSE)</f>
        <v>101.3</v>
      </c>
      <c r="G81" s="21">
        <f>VLOOKUP($B81,[1]原始成績!$B$4:$P$111,6,FALSE)</f>
        <v>90.7</v>
      </c>
      <c r="H81" s="21">
        <f>VLOOKUP($B81,[1]原始成績!$B$4:$P$111,7,FALSE)</f>
        <v>0</v>
      </c>
      <c r="I81" s="21">
        <f>VLOOKUP($B81,[1]原始成績!$B$4:$P$111,8,FALSE)</f>
        <v>121.8</v>
      </c>
      <c r="J81" s="21">
        <f>VLOOKUP($B81,[1]原始成績!$B$4:$P$111,9,FALSE)</f>
        <v>0</v>
      </c>
      <c r="K81" s="21">
        <f t="shared" si="28"/>
        <v>121.8</v>
      </c>
      <c r="L81" s="22">
        <f t="shared" si="25"/>
        <v>14</v>
      </c>
      <c r="M81" s="20">
        <f>VLOOKUP($B81,[1]原始成績!$B$4:$P$111,10,FALSE)</f>
        <v>0</v>
      </c>
      <c r="N81" s="21">
        <f>VLOOKUP($B81,[1]原始成績!$B$4:$P$111,11,FALSE)</f>
        <v>0</v>
      </c>
      <c r="O81" s="21">
        <f>VLOOKUP($B81,[1]原始成績!$B$4:$P$111,12,FALSE)</f>
        <v>0</v>
      </c>
      <c r="P81" s="21">
        <f t="shared" si="29"/>
        <v>0</v>
      </c>
      <c r="Q81" s="23">
        <f t="shared" si="26"/>
        <v>5</v>
      </c>
      <c r="R81" s="24">
        <f>VLOOKUP($B81,[1]原始成績!$B$4:$P$111,13,FALSE)</f>
        <v>0</v>
      </c>
      <c r="S81" s="21">
        <f>VLOOKUP($B81,[1]原始成績!$B$4:$P$111,14,FALSE)</f>
        <v>0</v>
      </c>
      <c r="T81" s="21">
        <f>VLOOKUP($B81,[1]原始成績!$B$4:$P$111,15,FALSE)</f>
        <v>4</v>
      </c>
      <c r="U81" s="21">
        <f t="shared" si="30"/>
        <v>4</v>
      </c>
      <c r="V81" s="22">
        <f t="shared" si="32"/>
        <v>15</v>
      </c>
      <c r="W81" s="20">
        <f t="shared" si="31"/>
        <v>34</v>
      </c>
      <c r="X81" s="23">
        <f t="shared" si="27"/>
        <v>16</v>
      </c>
    </row>
    <row r="82" spans="2:24" ht="20.100000000000001" customHeight="1" thickBot="1" x14ac:dyDescent="0.3">
      <c r="B82" s="16" t="s">
        <v>206</v>
      </c>
      <c r="C82" s="17" t="s">
        <v>207</v>
      </c>
      <c r="D82" s="18" t="s">
        <v>153</v>
      </c>
      <c r="E82" s="19" t="s">
        <v>171</v>
      </c>
      <c r="F82" s="20">
        <f>VLOOKUP($B82,[1]原始成績!$B$4:$P$111,5,FALSE)</f>
        <v>0</v>
      </c>
      <c r="G82" s="21">
        <f>VLOOKUP($B82,[1]原始成績!$B$4:$P$111,6,FALSE)</f>
        <v>0</v>
      </c>
      <c r="H82" s="21">
        <f>VLOOKUP($B82,[1]原始成績!$B$4:$P$111,7,FALSE)</f>
        <v>101.4</v>
      </c>
      <c r="I82" s="21">
        <f>VLOOKUP($B82,[1]原始成績!$B$4:$P$111,8,FALSE)</f>
        <v>0</v>
      </c>
      <c r="J82" s="21">
        <f>VLOOKUP($B82,[1]原始成績!$B$4:$P$111,9,FALSE)</f>
        <v>0</v>
      </c>
      <c r="K82" s="21">
        <f t="shared" si="28"/>
        <v>101.4</v>
      </c>
      <c r="L82" s="22">
        <f t="shared" si="25"/>
        <v>18</v>
      </c>
      <c r="M82" s="20">
        <f>VLOOKUP($B82,[1]原始成績!$B$4:$P$111,10,FALSE)</f>
        <v>0</v>
      </c>
      <c r="N82" s="21">
        <f>VLOOKUP($B82,[1]原始成績!$B$4:$P$111,11,FALSE)</f>
        <v>0</v>
      </c>
      <c r="O82" s="21">
        <f>VLOOKUP($B82,[1]原始成績!$B$4:$P$111,12,FALSE)</f>
        <v>0</v>
      </c>
      <c r="P82" s="21">
        <f t="shared" si="29"/>
        <v>0</v>
      </c>
      <c r="Q82" s="23">
        <f t="shared" si="26"/>
        <v>5</v>
      </c>
      <c r="R82" s="24">
        <f>VLOOKUP($B82,[1]原始成績!$B$4:$P$111,13,FALSE)</f>
        <v>0</v>
      </c>
      <c r="S82" s="21">
        <f>VLOOKUP($B82,[1]原始成績!$B$4:$P$111,14,FALSE)</f>
        <v>1</v>
      </c>
      <c r="T82" s="21">
        <f>VLOOKUP($B82,[1]原始成績!$B$4:$P$111,15,FALSE)</f>
        <v>4</v>
      </c>
      <c r="U82" s="21">
        <f t="shared" si="30"/>
        <v>5</v>
      </c>
      <c r="V82" s="22">
        <f t="shared" si="32"/>
        <v>12</v>
      </c>
      <c r="W82" s="20">
        <f t="shared" si="31"/>
        <v>35</v>
      </c>
      <c r="X82" s="23">
        <f t="shared" si="27"/>
        <v>17</v>
      </c>
    </row>
    <row r="83" spans="2:24" ht="20.100000000000001" customHeight="1" thickBot="1" x14ac:dyDescent="0.3">
      <c r="B83" s="16" t="s">
        <v>208</v>
      </c>
      <c r="C83" s="17" t="s">
        <v>209</v>
      </c>
      <c r="D83" s="18" t="s">
        <v>106</v>
      </c>
      <c r="E83" s="19" t="s">
        <v>171</v>
      </c>
      <c r="F83" s="25">
        <f>VLOOKUP($B83,[1]原始成績!$B$4:$P$111,5,FALSE)</f>
        <v>108.2</v>
      </c>
      <c r="G83" s="26">
        <f>VLOOKUP($B83,[1]原始成績!$B$4:$P$111,6,FALSE)</f>
        <v>72.8</v>
      </c>
      <c r="H83" s="26">
        <f>VLOOKUP($B83,[1]原始成績!$B$4:$P$111,7,FALSE)</f>
        <v>109.7</v>
      </c>
      <c r="I83" s="26">
        <f>VLOOKUP($B83,[1]原始成績!$B$4:$P$111,8,FALSE)</f>
        <v>37</v>
      </c>
      <c r="J83" s="26">
        <f>VLOOKUP($B83,[1]原始成績!$B$4:$P$111,9,FALSE)</f>
        <v>100.2</v>
      </c>
      <c r="K83" s="26">
        <f t="shared" si="28"/>
        <v>109.7</v>
      </c>
      <c r="L83" s="27">
        <f t="shared" si="25"/>
        <v>17</v>
      </c>
      <c r="M83" s="25">
        <f>VLOOKUP($B83,[1]原始成績!$B$4:$P$111,10,FALSE)</f>
        <v>0</v>
      </c>
      <c r="N83" s="26">
        <f>VLOOKUP($B83,[1]原始成績!$B$4:$P$111,11,FALSE)</f>
        <v>0</v>
      </c>
      <c r="O83" s="26">
        <f>VLOOKUP($B83,[1]原始成績!$B$4:$P$111,12,FALSE)</f>
        <v>0</v>
      </c>
      <c r="P83" s="26">
        <f t="shared" si="29"/>
        <v>0</v>
      </c>
      <c r="Q83" s="28">
        <f t="shared" si="26"/>
        <v>5</v>
      </c>
      <c r="R83" s="29">
        <f>VLOOKUP($B83,[1]原始成績!$B$4:$P$111,13,FALSE)</f>
        <v>1</v>
      </c>
      <c r="S83" s="26">
        <f>VLOOKUP($B83,[1]原始成績!$B$4:$P$111,14,FALSE)</f>
        <v>1</v>
      </c>
      <c r="T83" s="26">
        <f>VLOOKUP($B83,[1]原始成績!$B$4:$P$111,15,FALSE)</f>
        <v>1</v>
      </c>
      <c r="U83" s="26">
        <f t="shared" si="30"/>
        <v>3</v>
      </c>
      <c r="V83" s="27">
        <f t="shared" si="32"/>
        <v>17</v>
      </c>
      <c r="W83" s="25">
        <f t="shared" si="31"/>
        <v>39</v>
      </c>
      <c r="X83" s="28">
        <f t="shared" si="27"/>
        <v>18</v>
      </c>
    </row>
    <row r="84" spans="2:24" ht="20.100000000000001" customHeight="1" thickTop="1" thickBot="1" x14ac:dyDescent="0.3">
      <c r="B84" s="30" t="s">
        <v>210</v>
      </c>
      <c r="C84" s="31" t="s">
        <v>211</v>
      </c>
      <c r="D84" s="32" t="s">
        <v>212</v>
      </c>
      <c r="E84" s="33" t="s">
        <v>213</v>
      </c>
      <c r="F84" s="34">
        <f>VLOOKUP($B84,[1]原始成績!$B$4:$P$111,5,FALSE)</f>
        <v>104.2</v>
      </c>
      <c r="G84" s="35">
        <f>VLOOKUP($B84,[1]原始成績!$B$4:$P$111,6,FALSE)</f>
        <v>154</v>
      </c>
      <c r="H84" s="35">
        <f>VLOOKUP($B84,[1]原始成績!$B$4:$P$111,7,FALSE)</f>
        <v>155.30000000000001</v>
      </c>
      <c r="I84" s="35">
        <f>VLOOKUP($B84,[1]原始成績!$B$4:$P$111,8,FALSE)</f>
        <v>156.69999999999999</v>
      </c>
      <c r="J84" s="35">
        <f>VLOOKUP($B84,[1]原始成績!$B$4:$P$111,9,FALSE)</f>
        <v>153</v>
      </c>
      <c r="K84" s="35">
        <f t="shared" si="28"/>
        <v>156.69999999999999</v>
      </c>
      <c r="L84" s="36">
        <f t="shared" ref="L84:L96" si="33">RANK($K84,$K$84:$K$96)</f>
        <v>1</v>
      </c>
      <c r="M84" s="34">
        <f>VLOOKUP($B84,[1]原始成績!$B$4:$P$111,10,FALSE)</f>
        <v>0</v>
      </c>
      <c r="N84" s="35">
        <f>VLOOKUP($B84,[1]原始成績!$B$4:$P$111,11,FALSE)</f>
        <v>1</v>
      </c>
      <c r="O84" s="35">
        <f>VLOOKUP($B84,[1]原始成績!$B$4:$P$111,12,FALSE)</f>
        <v>2</v>
      </c>
      <c r="P84" s="35">
        <f t="shared" si="29"/>
        <v>3</v>
      </c>
      <c r="Q84" s="37">
        <f t="shared" ref="Q84:Q96" si="34">RANK($P84,$P$84:$P$96)</f>
        <v>1</v>
      </c>
      <c r="R84" s="38">
        <f>VLOOKUP($B84,[1]原始成績!$B$4:$P$111,13,FALSE)</f>
        <v>0</v>
      </c>
      <c r="S84" s="35">
        <f>VLOOKUP($B84,[1]原始成績!$B$4:$P$111,14,FALSE)</f>
        <v>3</v>
      </c>
      <c r="T84" s="35">
        <f>VLOOKUP($B84,[1]原始成績!$B$4:$P$111,15,FALSE)</f>
        <v>4</v>
      </c>
      <c r="U84" s="35">
        <f t="shared" si="30"/>
        <v>7</v>
      </c>
      <c r="V84" s="36">
        <f>RANK($U84,$U$84:$U$96)</f>
        <v>4</v>
      </c>
      <c r="W84" s="34">
        <f t="shared" si="31"/>
        <v>6</v>
      </c>
      <c r="X84" s="37">
        <f t="shared" ref="X84:X96" si="35">RANK($W84,$W$84:$W$96,1)</f>
        <v>1</v>
      </c>
    </row>
    <row r="85" spans="2:24" ht="20.100000000000001" customHeight="1" thickBot="1" x14ac:dyDescent="0.3">
      <c r="B85" s="30" t="s">
        <v>214</v>
      </c>
      <c r="C85" s="31" t="s">
        <v>215</v>
      </c>
      <c r="D85" s="32" t="s">
        <v>106</v>
      </c>
      <c r="E85" s="33" t="s">
        <v>213</v>
      </c>
      <c r="F85" s="39">
        <f>VLOOKUP($B85,[1]原始成績!$B$4:$P$111,5,FALSE)</f>
        <v>124</v>
      </c>
      <c r="G85" s="40">
        <f>VLOOKUP($B85,[1]原始成績!$B$4:$P$111,6,FALSE)</f>
        <v>69.5</v>
      </c>
      <c r="H85" s="40">
        <f>VLOOKUP($B85,[1]原始成績!$B$4:$P$111,7,FALSE)</f>
        <v>101</v>
      </c>
      <c r="I85" s="40">
        <f>VLOOKUP($B85,[1]原始成績!$B$4:$P$111,8,FALSE)</f>
        <v>5</v>
      </c>
      <c r="J85" s="40">
        <f>VLOOKUP($B85,[1]原始成績!$B$4:$P$111,9,FALSE)</f>
        <v>30</v>
      </c>
      <c r="K85" s="40">
        <f t="shared" si="28"/>
        <v>124</v>
      </c>
      <c r="L85" s="41">
        <f t="shared" si="33"/>
        <v>4</v>
      </c>
      <c r="M85" s="39">
        <f>VLOOKUP($B85,[1]原始成績!$B$4:$P$111,10,FALSE)</f>
        <v>2</v>
      </c>
      <c r="N85" s="40">
        <f>VLOOKUP($B85,[1]原始成績!$B$4:$P$111,11,FALSE)</f>
        <v>0</v>
      </c>
      <c r="O85" s="40">
        <f>VLOOKUP($B85,[1]原始成績!$B$4:$P$111,12,FALSE)</f>
        <v>0</v>
      </c>
      <c r="P85" s="40">
        <f t="shared" si="29"/>
        <v>2</v>
      </c>
      <c r="Q85" s="42">
        <f t="shared" si="34"/>
        <v>2</v>
      </c>
      <c r="R85" s="43">
        <f>VLOOKUP($B85,[1]原始成績!$B$4:$P$111,13,FALSE)</f>
        <v>0</v>
      </c>
      <c r="S85" s="40">
        <f>VLOOKUP($B85,[1]原始成績!$B$4:$P$111,14,FALSE)</f>
        <v>4</v>
      </c>
      <c r="T85" s="40">
        <f>VLOOKUP($B85,[1]原始成績!$B$4:$P$111,15,FALSE)</f>
        <v>4</v>
      </c>
      <c r="U85" s="40">
        <f t="shared" si="30"/>
        <v>8</v>
      </c>
      <c r="V85" s="41">
        <f>RANK($U85,$U$84:$U$96)</f>
        <v>1</v>
      </c>
      <c r="W85" s="39">
        <f t="shared" si="31"/>
        <v>7</v>
      </c>
      <c r="X85" s="42">
        <f t="shared" si="35"/>
        <v>2</v>
      </c>
    </row>
    <row r="86" spans="2:24" ht="20.100000000000001" customHeight="1" thickBot="1" x14ac:dyDescent="0.3">
      <c r="B86" s="30" t="s">
        <v>216</v>
      </c>
      <c r="C86" s="31" t="s">
        <v>217</v>
      </c>
      <c r="D86" s="32" t="s">
        <v>77</v>
      </c>
      <c r="E86" s="33" t="s">
        <v>213</v>
      </c>
      <c r="F86" s="39">
        <f>VLOOKUP($B86,[1]原始成績!$B$4:$P$111,5,FALSE)</f>
        <v>119.8</v>
      </c>
      <c r="G86" s="40">
        <f>VLOOKUP($B86,[1]原始成績!$B$4:$P$111,6,FALSE)</f>
        <v>148</v>
      </c>
      <c r="H86" s="40">
        <f>VLOOKUP($B86,[1]原始成績!$B$4:$P$111,7,FALSE)</f>
        <v>144.1</v>
      </c>
      <c r="I86" s="40">
        <f>VLOOKUP($B86,[1]原始成績!$B$4:$P$111,8,FALSE)</f>
        <v>133.6</v>
      </c>
      <c r="J86" s="40">
        <f>VLOOKUP($B86,[1]原始成績!$B$4:$P$111,9,FALSE)</f>
        <v>145.6</v>
      </c>
      <c r="K86" s="40">
        <f t="shared" si="28"/>
        <v>148</v>
      </c>
      <c r="L86" s="41">
        <f t="shared" si="33"/>
        <v>2</v>
      </c>
      <c r="M86" s="39">
        <f>VLOOKUP($B86,[1]原始成績!$B$4:$P$111,10,FALSE)</f>
        <v>0</v>
      </c>
      <c r="N86" s="40">
        <f>VLOOKUP($B86,[1]原始成績!$B$4:$P$111,11,FALSE)</f>
        <v>0</v>
      </c>
      <c r="O86" s="40">
        <f>VLOOKUP($B86,[1]原始成績!$B$4:$P$111,12,FALSE)</f>
        <v>0</v>
      </c>
      <c r="P86" s="40">
        <f t="shared" si="29"/>
        <v>0</v>
      </c>
      <c r="Q86" s="42">
        <f t="shared" si="34"/>
        <v>5</v>
      </c>
      <c r="R86" s="43">
        <f>VLOOKUP($B86,[1]原始成績!$B$4:$P$111,13,FALSE)</f>
        <v>2</v>
      </c>
      <c r="S86" s="40">
        <f>VLOOKUP($B86,[1]原始成績!$B$4:$P$111,14,FALSE)</f>
        <v>2</v>
      </c>
      <c r="T86" s="40">
        <f>VLOOKUP($B86,[1]原始成績!$B$4:$P$111,15,FALSE)</f>
        <v>4</v>
      </c>
      <c r="U86" s="40">
        <f t="shared" si="30"/>
        <v>8</v>
      </c>
      <c r="V86" s="41">
        <v>2</v>
      </c>
      <c r="W86" s="39">
        <f t="shared" si="31"/>
        <v>9</v>
      </c>
      <c r="X86" s="42">
        <f t="shared" si="35"/>
        <v>3</v>
      </c>
    </row>
    <row r="87" spans="2:24" ht="20.100000000000001" customHeight="1" thickBot="1" x14ac:dyDescent="0.3">
      <c r="B87" s="30" t="s">
        <v>218</v>
      </c>
      <c r="C87" s="31" t="s">
        <v>219</v>
      </c>
      <c r="D87" s="32" t="s">
        <v>106</v>
      </c>
      <c r="E87" s="33" t="s">
        <v>213</v>
      </c>
      <c r="F87" s="39">
        <f>VLOOKUP($B87,[1]原始成績!$B$4:$P$111,5,FALSE)</f>
        <v>63.6</v>
      </c>
      <c r="G87" s="40">
        <f>VLOOKUP($B87,[1]原始成績!$B$4:$P$111,6,FALSE)</f>
        <v>92.9</v>
      </c>
      <c r="H87" s="40">
        <f>VLOOKUP($B87,[1]原始成績!$B$4:$P$111,7,FALSE)</f>
        <v>0</v>
      </c>
      <c r="I87" s="40">
        <f>VLOOKUP($B87,[1]原始成績!$B$4:$P$111,8,FALSE)</f>
        <v>10</v>
      </c>
      <c r="J87" s="40">
        <f>VLOOKUP($B87,[1]原始成績!$B$4:$P$111,9,FALSE)</f>
        <v>124</v>
      </c>
      <c r="K87" s="40">
        <f t="shared" si="28"/>
        <v>124</v>
      </c>
      <c r="L87" s="41">
        <f t="shared" si="33"/>
        <v>4</v>
      </c>
      <c r="M87" s="39">
        <f>VLOOKUP($B87,[1]原始成績!$B$4:$P$111,10,FALSE)</f>
        <v>0</v>
      </c>
      <c r="N87" s="40">
        <f>VLOOKUP($B87,[1]原始成績!$B$4:$P$111,11,FALSE)</f>
        <v>0</v>
      </c>
      <c r="O87" s="40">
        <f>VLOOKUP($B87,[1]原始成績!$B$4:$P$111,12,FALSE)</f>
        <v>0</v>
      </c>
      <c r="P87" s="40">
        <f t="shared" si="29"/>
        <v>0</v>
      </c>
      <c r="Q87" s="42">
        <f t="shared" si="34"/>
        <v>5</v>
      </c>
      <c r="R87" s="43">
        <f>VLOOKUP($B87,[1]原始成績!$B$4:$P$111,13,FALSE)</f>
        <v>2</v>
      </c>
      <c r="S87" s="40">
        <f>VLOOKUP($B87,[1]原始成績!$B$4:$P$111,14,FALSE)</f>
        <v>1</v>
      </c>
      <c r="T87" s="40">
        <f>VLOOKUP($B87,[1]原始成績!$B$4:$P$111,15,FALSE)</f>
        <v>5</v>
      </c>
      <c r="U87" s="40">
        <f t="shared" si="30"/>
        <v>8</v>
      </c>
      <c r="V87" s="41">
        <v>3</v>
      </c>
      <c r="W87" s="39">
        <f t="shared" si="31"/>
        <v>12</v>
      </c>
      <c r="X87" s="42">
        <f t="shared" si="35"/>
        <v>4</v>
      </c>
    </row>
    <row r="88" spans="2:24" ht="20.100000000000001" customHeight="1" thickBot="1" x14ac:dyDescent="0.3">
      <c r="B88" s="30" t="s">
        <v>220</v>
      </c>
      <c r="C88" s="31" t="s">
        <v>221</v>
      </c>
      <c r="D88" s="32" t="s">
        <v>77</v>
      </c>
      <c r="E88" s="33" t="s">
        <v>213</v>
      </c>
      <c r="F88" s="39">
        <f>VLOOKUP($B88,[1]原始成績!$B$4:$P$111,5,FALSE)</f>
        <v>128.9</v>
      </c>
      <c r="G88" s="40">
        <f>VLOOKUP($B88,[1]原始成績!$B$4:$P$111,6,FALSE)</f>
        <v>112.3</v>
      </c>
      <c r="H88" s="40">
        <f>VLOOKUP($B88,[1]原始成績!$B$4:$P$111,7,FALSE)</f>
        <v>133.30000000000001</v>
      </c>
      <c r="I88" s="40">
        <f>VLOOKUP($B88,[1]原始成績!$B$4:$P$111,8,FALSE)</f>
        <v>123</v>
      </c>
      <c r="J88" s="40">
        <f>VLOOKUP($B88,[1]原始成績!$B$4:$P$111,9,FALSE)</f>
        <v>126.1</v>
      </c>
      <c r="K88" s="40">
        <f t="shared" si="28"/>
        <v>133.30000000000001</v>
      </c>
      <c r="L88" s="41">
        <f t="shared" si="33"/>
        <v>3</v>
      </c>
      <c r="M88" s="39">
        <f>VLOOKUP($B88,[1]原始成績!$B$4:$P$111,10,FALSE)</f>
        <v>0</v>
      </c>
      <c r="N88" s="40">
        <f>VLOOKUP($B88,[1]原始成績!$B$4:$P$111,11,FALSE)</f>
        <v>0</v>
      </c>
      <c r="O88" s="40">
        <f>VLOOKUP($B88,[1]原始成績!$B$4:$P$111,12,FALSE)</f>
        <v>0</v>
      </c>
      <c r="P88" s="40">
        <f t="shared" si="29"/>
        <v>0</v>
      </c>
      <c r="Q88" s="42">
        <f t="shared" si="34"/>
        <v>5</v>
      </c>
      <c r="R88" s="43">
        <f>VLOOKUP($B88,[1]原始成績!$B$4:$P$111,13,FALSE)</f>
        <v>2</v>
      </c>
      <c r="S88" s="40">
        <f>VLOOKUP($B88,[1]原始成績!$B$4:$P$111,14,FALSE)</f>
        <v>2</v>
      </c>
      <c r="T88" s="40">
        <f>VLOOKUP($B88,[1]原始成績!$B$4:$P$111,15,FALSE)</f>
        <v>3</v>
      </c>
      <c r="U88" s="40">
        <f t="shared" si="30"/>
        <v>7</v>
      </c>
      <c r="V88" s="41">
        <f t="shared" ref="V88:V96" si="36">RANK($U88,$U$84:$U$96)</f>
        <v>4</v>
      </c>
      <c r="W88" s="39">
        <f t="shared" si="31"/>
        <v>12</v>
      </c>
      <c r="X88" s="42">
        <f t="shared" si="35"/>
        <v>4</v>
      </c>
    </row>
    <row r="89" spans="2:24" ht="20.100000000000001" customHeight="1" thickBot="1" x14ac:dyDescent="0.3">
      <c r="B89" s="30" t="s">
        <v>222</v>
      </c>
      <c r="C89" s="31" t="s">
        <v>223</v>
      </c>
      <c r="D89" s="32" t="s">
        <v>224</v>
      </c>
      <c r="E89" s="33" t="s">
        <v>213</v>
      </c>
      <c r="F89" s="39">
        <f>VLOOKUP($B89,[1]原始成績!$B$4:$P$111,5,FALSE)</f>
        <v>105.5</v>
      </c>
      <c r="G89" s="40">
        <f>VLOOKUP($B89,[1]原始成績!$B$4:$P$111,6,FALSE)</f>
        <v>112.2</v>
      </c>
      <c r="H89" s="40">
        <f>VLOOKUP($B89,[1]原始成績!$B$4:$P$111,7,FALSE)</f>
        <v>106.7</v>
      </c>
      <c r="I89" s="40">
        <f>VLOOKUP($B89,[1]原始成績!$B$4:$P$111,8,FALSE)</f>
        <v>112.1</v>
      </c>
      <c r="J89" s="40">
        <f>VLOOKUP($B89,[1]原始成績!$B$4:$P$111,9,FALSE)</f>
        <v>76.5</v>
      </c>
      <c r="K89" s="40">
        <f t="shared" si="28"/>
        <v>112.2</v>
      </c>
      <c r="L89" s="41">
        <f t="shared" si="33"/>
        <v>8</v>
      </c>
      <c r="M89" s="39">
        <f>VLOOKUP($B89,[1]原始成績!$B$4:$P$111,10,FALSE)</f>
        <v>0</v>
      </c>
      <c r="N89" s="40">
        <f>VLOOKUP($B89,[1]原始成績!$B$4:$P$111,11,FALSE)</f>
        <v>0</v>
      </c>
      <c r="O89" s="40">
        <f>VLOOKUP($B89,[1]原始成績!$B$4:$P$111,12,FALSE)</f>
        <v>0</v>
      </c>
      <c r="P89" s="40">
        <f t="shared" si="29"/>
        <v>0</v>
      </c>
      <c r="Q89" s="42">
        <f t="shared" si="34"/>
        <v>5</v>
      </c>
      <c r="R89" s="43">
        <f>VLOOKUP($B89,[1]原始成績!$B$4:$P$111,13,FALSE)</f>
        <v>0</v>
      </c>
      <c r="S89" s="40">
        <f>VLOOKUP($B89,[1]原始成績!$B$4:$P$111,14,FALSE)</f>
        <v>2</v>
      </c>
      <c r="T89" s="40">
        <f>VLOOKUP($B89,[1]原始成績!$B$4:$P$111,15,FALSE)</f>
        <v>5</v>
      </c>
      <c r="U89" s="40">
        <f t="shared" si="30"/>
        <v>7</v>
      </c>
      <c r="V89" s="41">
        <f t="shared" si="36"/>
        <v>4</v>
      </c>
      <c r="W89" s="39">
        <f t="shared" si="31"/>
        <v>17</v>
      </c>
      <c r="X89" s="42">
        <f t="shared" si="35"/>
        <v>6</v>
      </c>
    </row>
    <row r="90" spans="2:24" ht="20.100000000000001" customHeight="1" thickBot="1" x14ac:dyDescent="0.3">
      <c r="B90" s="30" t="s">
        <v>225</v>
      </c>
      <c r="C90" s="31" t="s">
        <v>226</v>
      </c>
      <c r="D90" s="32" t="s">
        <v>153</v>
      </c>
      <c r="E90" s="33" t="s">
        <v>213</v>
      </c>
      <c r="F90" s="39">
        <f>VLOOKUP($B90,[1]原始成績!$B$4:$P$111,5,FALSE)</f>
        <v>98.2</v>
      </c>
      <c r="G90" s="40">
        <f>VLOOKUP($B90,[1]原始成績!$B$4:$P$111,6,FALSE)</f>
        <v>121.8</v>
      </c>
      <c r="H90" s="40">
        <f>VLOOKUP($B90,[1]原始成績!$B$4:$P$111,7,FALSE)</f>
        <v>107.1</v>
      </c>
      <c r="I90" s="40">
        <f>VLOOKUP($B90,[1]原始成績!$B$4:$P$111,8,FALSE)</f>
        <v>99.5</v>
      </c>
      <c r="J90" s="40">
        <f>VLOOKUP($B90,[1]原始成績!$B$4:$P$111,9,FALSE)</f>
        <v>118.9</v>
      </c>
      <c r="K90" s="40">
        <f t="shared" si="28"/>
        <v>121.8</v>
      </c>
      <c r="L90" s="41">
        <f t="shared" si="33"/>
        <v>6</v>
      </c>
      <c r="M90" s="39">
        <f>VLOOKUP($B90,[1]原始成績!$B$4:$P$111,10,FALSE)</f>
        <v>0</v>
      </c>
      <c r="N90" s="40">
        <f>VLOOKUP($B90,[1]原始成績!$B$4:$P$111,11,FALSE)</f>
        <v>0</v>
      </c>
      <c r="O90" s="40">
        <f>VLOOKUP($B90,[1]原始成績!$B$4:$P$111,12,FALSE)</f>
        <v>0</v>
      </c>
      <c r="P90" s="40">
        <f t="shared" si="29"/>
        <v>0</v>
      </c>
      <c r="Q90" s="42">
        <f t="shared" si="34"/>
        <v>5</v>
      </c>
      <c r="R90" s="43">
        <f>VLOOKUP($B90,[1]原始成績!$B$4:$P$111,13,FALSE)</f>
        <v>1</v>
      </c>
      <c r="S90" s="40">
        <f>VLOOKUP($B90,[1]原始成績!$B$4:$P$111,14,FALSE)</f>
        <v>1</v>
      </c>
      <c r="T90" s="40">
        <f>VLOOKUP($B90,[1]原始成績!$B$4:$P$111,15,FALSE)</f>
        <v>4</v>
      </c>
      <c r="U90" s="40">
        <f t="shared" si="30"/>
        <v>6</v>
      </c>
      <c r="V90" s="41">
        <f t="shared" si="36"/>
        <v>8</v>
      </c>
      <c r="W90" s="39">
        <f t="shared" si="31"/>
        <v>19</v>
      </c>
      <c r="X90" s="42">
        <f t="shared" si="35"/>
        <v>7</v>
      </c>
    </row>
    <row r="91" spans="2:24" ht="20.100000000000001" customHeight="1" thickBot="1" x14ac:dyDescent="0.3">
      <c r="B91" s="30" t="s">
        <v>227</v>
      </c>
      <c r="C91" s="31" t="s">
        <v>228</v>
      </c>
      <c r="D91" s="32" t="s">
        <v>224</v>
      </c>
      <c r="E91" s="33" t="s">
        <v>213</v>
      </c>
      <c r="F91" s="39">
        <f>VLOOKUP($B91,[1]原始成績!$B$4:$P$111,5,FALSE)</f>
        <v>1</v>
      </c>
      <c r="G91" s="40">
        <f>VLOOKUP($B91,[1]原始成績!$B$4:$P$111,6,FALSE)</f>
        <v>22.6</v>
      </c>
      <c r="H91" s="40">
        <f>VLOOKUP($B91,[1]原始成績!$B$4:$P$111,7,FALSE)</f>
        <v>16.5</v>
      </c>
      <c r="I91" s="40">
        <f>VLOOKUP($B91,[1]原始成績!$B$4:$P$111,8,FALSE)</f>
        <v>25.2</v>
      </c>
      <c r="J91" s="40">
        <f>VLOOKUP($B91,[1]原始成績!$B$4:$P$111,9,FALSE)</f>
        <v>42.6</v>
      </c>
      <c r="K91" s="40">
        <f t="shared" si="28"/>
        <v>42.6</v>
      </c>
      <c r="L91" s="41">
        <f t="shared" si="33"/>
        <v>13</v>
      </c>
      <c r="M91" s="39">
        <f>VLOOKUP($B91,[1]原始成績!$B$4:$P$111,10,FALSE)</f>
        <v>0</v>
      </c>
      <c r="N91" s="40">
        <f>VLOOKUP($B91,[1]原始成績!$B$4:$P$111,11,FALSE)</f>
        <v>0</v>
      </c>
      <c r="O91" s="40">
        <f>VLOOKUP($B91,[1]原始成績!$B$4:$P$111,12,FALSE)</f>
        <v>0</v>
      </c>
      <c r="P91" s="40">
        <f t="shared" si="29"/>
        <v>0</v>
      </c>
      <c r="Q91" s="42">
        <f t="shared" si="34"/>
        <v>5</v>
      </c>
      <c r="R91" s="43">
        <f>VLOOKUP($B91,[1]原始成績!$B$4:$P$111,13,FALSE)</f>
        <v>0</v>
      </c>
      <c r="S91" s="40">
        <f>VLOOKUP($B91,[1]原始成績!$B$4:$P$111,14,FALSE)</f>
        <v>2</v>
      </c>
      <c r="T91" s="40">
        <f>VLOOKUP($B91,[1]原始成績!$B$4:$P$111,15,FALSE)</f>
        <v>5</v>
      </c>
      <c r="U91" s="40">
        <f t="shared" si="30"/>
        <v>7</v>
      </c>
      <c r="V91" s="41">
        <f t="shared" si="36"/>
        <v>4</v>
      </c>
      <c r="W91" s="39">
        <f t="shared" si="31"/>
        <v>22</v>
      </c>
      <c r="X91" s="42">
        <f t="shared" si="35"/>
        <v>8</v>
      </c>
    </row>
    <row r="92" spans="2:24" ht="20.100000000000001" customHeight="1" thickBot="1" x14ac:dyDescent="0.3">
      <c r="B92" s="30" t="s">
        <v>229</v>
      </c>
      <c r="C92" s="31" t="s">
        <v>230</v>
      </c>
      <c r="D92" s="32" t="s">
        <v>188</v>
      </c>
      <c r="E92" s="33" t="s">
        <v>213</v>
      </c>
      <c r="F92" s="39">
        <f>VLOOKUP($B92,[1]原始成績!$B$4:$P$111,5,FALSE)</f>
        <v>61.7</v>
      </c>
      <c r="G92" s="40">
        <f>VLOOKUP($B92,[1]原始成績!$B$4:$P$111,6,FALSE)</f>
        <v>55.6</v>
      </c>
      <c r="H92" s="40">
        <f>VLOOKUP($B92,[1]原始成績!$B$4:$P$111,7,FALSE)</f>
        <v>92.1</v>
      </c>
      <c r="I92" s="40">
        <f>VLOOKUP($B92,[1]原始成績!$B$4:$P$111,8,FALSE)</f>
        <v>111.7</v>
      </c>
      <c r="J92" s="40">
        <f>VLOOKUP($B92,[1]原始成績!$B$4:$P$111,9,FALSE)</f>
        <v>93.3</v>
      </c>
      <c r="K92" s="40">
        <f t="shared" si="28"/>
        <v>111.7</v>
      </c>
      <c r="L92" s="41">
        <f t="shared" si="33"/>
        <v>9</v>
      </c>
      <c r="M92" s="39">
        <f>VLOOKUP($B92,[1]原始成績!$B$4:$P$111,10,FALSE)</f>
        <v>0</v>
      </c>
      <c r="N92" s="40">
        <f>VLOOKUP($B92,[1]原始成績!$B$4:$P$111,11,FALSE)</f>
        <v>1</v>
      </c>
      <c r="O92" s="40">
        <f>VLOOKUP($B92,[1]原始成績!$B$4:$P$111,12,FALSE)</f>
        <v>0</v>
      </c>
      <c r="P92" s="40">
        <f t="shared" si="29"/>
        <v>1</v>
      </c>
      <c r="Q92" s="42">
        <f t="shared" si="34"/>
        <v>3</v>
      </c>
      <c r="R92" s="43">
        <f>VLOOKUP($B92,[1]原始成績!$B$4:$P$111,13,FALSE)</f>
        <v>0</v>
      </c>
      <c r="S92" s="40">
        <f>VLOOKUP($B92,[1]原始成績!$B$4:$P$111,14,FALSE)</f>
        <v>1</v>
      </c>
      <c r="T92" s="40">
        <f>VLOOKUP($B92,[1]原始成績!$B$4:$P$111,15,FALSE)</f>
        <v>3</v>
      </c>
      <c r="U92" s="40">
        <f t="shared" si="30"/>
        <v>4</v>
      </c>
      <c r="V92" s="41">
        <f t="shared" si="36"/>
        <v>10</v>
      </c>
      <c r="W92" s="39">
        <f t="shared" si="31"/>
        <v>22</v>
      </c>
      <c r="X92" s="42">
        <f t="shared" si="35"/>
        <v>8</v>
      </c>
    </row>
    <row r="93" spans="2:24" ht="20.100000000000001" customHeight="1" thickBot="1" x14ac:dyDescent="0.3">
      <c r="B93" s="30" t="s">
        <v>231</v>
      </c>
      <c r="C93" s="31" t="s">
        <v>232</v>
      </c>
      <c r="D93" s="32" t="s">
        <v>233</v>
      </c>
      <c r="E93" s="33" t="s">
        <v>213</v>
      </c>
      <c r="F93" s="39">
        <f>VLOOKUP($B93,[1]原始成績!$B$4:$P$111,5,FALSE)</f>
        <v>13.6</v>
      </c>
      <c r="G93" s="40">
        <f>VLOOKUP($B93,[1]原始成績!$B$4:$P$111,6,FALSE)</f>
        <v>14.7</v>
      </c>
      <c r="H93" s="40">
        <f>VLOOKUP($B93,[1]原始成績!$B$4:$P$111,7,FALSE)</f>
        <v>49</v>
      </c>
      <c r="I93" s="40">
        <f>VLOOKUP($B93,[1]原始成績!$B$4:$P$111,8,FALSE)</f>
        <v>38.5</v>
      </c>
      <c r="J93" s="40">
        <f>VLOOKUP($B93,[1]原始成績!$B$4:$P$111,9,FALSE)</f>
        <v>5</v>
      </c>
      <c r="K93" s="40">
        <f t="shared" si="28"/>
        <v>49</v>
      </c>
      <c r="L93" s="41">
        <f t="shared" si="33"/>
        <v>12</v>
      </c>
      <c r="M93" s="39">
        <f>VLOOKUP($B93,[1]原始成績!$B$4:$P$111,10,FALSE)</f>
        <v>0</v>
      </c>
      <c r="N93" s="40">
        <f>VLOOKUP($B93,[1]原始成績!$B$4:$P$111,11,FALSE)</f>
        <v>0</v>
      </c>
      <c r="O93" s="40">
        <f>VLOOKUP($B93,[1]原始成績!$B$4:$P$111,12,FALSE)</f>
        <v>1</v>
      </c>
      <c r="P93" s="40">
        <f t="shared" si="29"/>
        <v>1</v>
      </c>
      <c r="Q93" s="42">
        <f t="shared" si="34"/>
        <v>3</v>
      </c>
      <c r="R93" s="43">
        <f>VLOOKUP($B93,[1]原始成績!$B$4:$P$111,13,FALSE)</f>
        <v>0</v>
      </c>
      <c r="S93" s="40">
        <f>VLOOKUP($B93,[1]原始成績!$B$4:$P$111,14,FALSE)</f>
        <v>1</v>
      </c>
      <c r="T93" s="40">
        <f>VLOOKUP($B93,[1]原始成績!$B$4:$P$111,15,FALSE)</f>
        <v>4</v>
      </c>
      <c r="U93" s="40">
        <f t="shared" si="30"/>
        <v>5</v>
      </c>
      <c r="V93" s="41">
        <f t="shared" si="36"/>
        <v>9</v>
      </c>
      <c r="W93" s="39">
        <f t="shared" si="31"/>
        <v>24</v>
      </c>
      <c r="X93" s="42">
        <f t="shared" si="35"/>
        <v>10</v>
      </c>
    </row>
    <row r="94" spans="2:24" ht="20.100000000000001" customHeight="1" thickBot="1" x14ac:dyDescent="0.3">
      <c r="B94" s="30" t="s">
        <v>234</v>
      </c>
      <c r="C94" s="31" t="s">
        <v>235</v>
      </c>
      <c r="D94" s="32" t="s">
        <v>153</v>
      </c>
      <c r="E94" s="33" t="s">
        <v>213</v>
      </c>
      <c r="F94" s="39">
        <f>VLOOKUP($B94,[1]原始成績!$B$4:$P$111,5,FALSE)</f>
        <v>103.4</v>
      </c>
      <c r="G94" s="40">
        <f>VLOOKUP($B94,[1]原始成績!$B$4:$P$111,6,FALSE)</f>
        <v>107.9</v>
      </c>
      <c r="H94" s="40">
        <f>VLOOKUP($B94,[1]原始成績!$B$4:$P$111,7,FALSE)</f>
        <v>100.3</v>
      </c>
      <c r="I94" s="40">
        <f>VLOOKUP($B94,[1]原始成績!$B$4:$P$111,8,FALSE)</f>
        <v>117.1</v>
      </c>
      <c r="J94" s="40">
        <f>VLOOKUP($B94,[1]原始成績!$B$4:$P$111,9,FALSE)</f>
        <v>64.400000000000006</v>
      </c>
      <c r="K94" s="40">
        <f t="shared" si="28"/>
        <v>117.1</v>
      </c>
      <c r="L94" s="41">
        <f t="shared" si="33"/>
        <v>7</v>
      </c>
      <c r="M94" s="39">
        <f>VLOOKUP($B94,[1]原始成績!$B$4:$P$111,10,FALSE)</f>
        <v>0</v>
      </c>
      <c r="N94" s="40">
        <f>VLOOKUP($B94,[1]原始成績!$B$4:$P$111,11,FALSE)</f>
        <v>0</v>
      </c>
      <c r="O94" s="40">
        <f>VLOOKUP($B94,[1]原始成績!$B$4:$P$111,12,FALSE)</f>
        <v>0</v>
      </c>
      <c r="P94" s="40">
        <f t="shared" si="29"/>
        <v>0</v>
      </c>
      <c r="Q94" s="42">
        <f t="shared" si="34"/>
        <v>5</v>
      </c>
      <c r="R94" s="43">
        <f>VLOOKUP($B94,[1]原始成績!$B$4:$P$111,13,FALSE)</f>
        <v>0</v>
      </c>
      <c r="S94" s="40">
        <f>VLOOKUP($B94,[1]原始成績!$B$4:$P$111,14,FALSE)</f>
        <v>0</v>
      </c>
      <c r="T94" s="40">
        <f>VLOOKUP($B94,[1]原始成績!$B$4:$P$111,15,FALSE)</f>
        <v>3</v>
      </c>
      <c r="U94" s="40">
        <f t="shared" si="30"/>
        <v>3</v>
      </c>
      <c r="V94" s="41">
        <f t="shared" si="36"/>
        <v>12</v>
      </c>
      <c r="W94" s="39">
        <f t="shared" si="31"/>
        <v>24</v>
      </c>
      <c r="X94" s="42">
        <f t="shared" si="35"/>
        <v>10</v>
      </c>
    </row>
    <row r="95" spans="2:24" ht="20.100000000000001" customHeight="1" thickBot="1" x14ac:dyDescent="0.3">
      <c r="B95" s="30" t="s">
        <v>236</v>
      </c>
      <c r="C95" s="31" t="s">
        <v>237</v>
      </c>
      <c r="D95" s="32" t="s">
        <v>188</v>
      </c>
      <c r="E95" s="33" t="s">
        <v>213</v>
      </c>
      <c r="F95" s="39">
        <f>VLOOKUP($B95,[1]原始成績!$B$4:$P$111,5,FALSE)</f>
        <v>107.6</v>
      </c>
      <c r="G95" s="40">
        <f>VLOOKUP($B95,[1]原始成績!$B$4:$P$111,6,FALSE)</f>
        <v>86.5</v>
      </c>
      <c r="H95" s="40">
        <f>VLOOKUP($B95,[1]原始成績!$B$4:$P$111,7,FALSE)</f>
        <v>0</v>
      </c>
      <c r="I95" s="40">
        <f>VLOOKUP($B95,[1]原始成績!$B$4:$P$111,8,FALSE)</f>
        <v>0</v>
      </c>
      <c r="J95" s="40">
        <f>VLOOKUP($B95,[1]原始成績!$B$4:$P$111,9,FALSE)</f>
        <v>47.1</v>
      </c>
      <c r="K95" s="40">
        <f t="shared" si="28"/>
        <v>107.6</v>
      </c>
      <c r="L95" s="41">
        <f t="shared" si="33"/>
        <v>10</v>
      </c>
      <c r="M95" s="39">
        <f>VLOOKUP($B95,[1]原始成績!$B$4:$P$111,10,FALSE)</f>
        <v>0</v>
      </c>
      <c r="N95" s="40">
        <f>VLOOKUP($B95,[1]原始成績!$B$4:$P$111,11,FALSE)</f>
        <v>0</v>
      </c>
      <c r="O95" s="40">
        <f>VLOOKUP($B95,[1]原始成績!$B$4:$P$111,12,FALSE)</f>
        <v>0</v>
      </c>
      <c r="P95" s="40">
        <f t="shared" si="29"/>
        <v>0</v>
      </c>
      <c r="Q95" s="42">
        <f t="shared" si="34"/>
        <v>5</v>
      </c>
      <c r="R95" s="43">
        <f>VLOOKUP($B95,[1]原始成績!$B$4:$P$111,13,FALSE)</f>
        <v>0</v>
      </c>
      <c r="S95" s="40">
        <f>VLOOKUP($B95,[1]原始成績!$B$4:$P$111,14,FALSE)</f>
        <v>0</v>
      </c>
      <c r="T95" s="40">
        <f>VLOOKUP($B95,[1]原始成績!$B$4:$P$111,15,FALSE)</f>
        <v>4</v>
      </c>
      <c r="U95" s="40">
        <f t="shared" si="30"/>
        <v>4</v>
      </c>
      <c r="V95" s="41">
        <f t="shared" si="36"/>
        <v>10</v>
      </c>
      <c r="W95" s="39">
        <f t="shared" si="31"/>
        <v>25</v>
      </c>
      <c r="X95" s="42">
        <f t="shared" si="35"/>
        <v>12</v>
      </c>
    </row>
    <row r="96" spans="2:24" ht="20.100000000000001" customHeight="1" thickBot="1" x14ac:dyDescent="0.3">
      <c r="B96" s="30" t="s">
        <v>238</v>
      </c>
      <c r="C96" s="31" t="s">
        <v>239</v>
      </c>
      <c r="D96" s="32" t="s">
        <v>106</v>
      </c>
      <c r="E96" s="33" t="s">
        <v>213</v>
      </c>
      <c r="F96" s="44">
        <f>VLOOKUP($B96,[1]原始成績!$B$4:$P$111,5,FALSE)</f>
        <v>104.6</v>
      </c>
      <c r="G96" s="45">
        <f>VLOOKUP($B96,[1]原始成績!$B$4:$P$111,6,FALSE)</f>
        <v>103.4</v>
      </c>
      <c r="H96" s="45">
        <f>VLOOKUP($B96,[1]原始成績!$B$4:$P$111,7,FALSE)</f>
        <v>65</v>
      </c>
      <c r="I96" s="45">
        <f>VLOOKUP($B96,[1]原始成績!$B$4:$P$111,8,FALSE)</f>
        <v>0</v>
      </c>
      <c r="J96" s="45">
        <f>VLOOKUP($B96,[1]原始成績!$B$4:$P$111,9,FALSE)</f>
        <v>6</v>
      </c>
      <c r="K96" s="45">
        <f t="shared" si="28"/>
        <v>104.6</v>
      </c>
      <c r="L96" s="46">
        <f t="shared" si="33"/>
        <v>11</v>
      </c>
      <c r="M96" s="44">
        <f>VLOOKUP($B96,[1]原始成績!$B$4:$P$111,10,FALSE)</f>
        <v>0</v>
      </c>
      <c r="N96" s="45">
        <f>VLOOKUP($B96,[1]原始成績!$B$4:$P$111,11,FALSE)</f>
        <v>0</v>
      </c>
      <c r="O96" s="45">
        <f>VLOOKUP($B96,[1]原始成績!$B$4:$P$111,12,FALSE)</f>
        <v>0</v>
      </c>
      <c r="P96" s="45">
        <f t="shared" si="29"/>
        <v>0</v>
      </c>
      <c r="Q96" s="47">
        <f t="shared" si="34"/>
        <v>5</v>
      </c>
      <c r="R96" s="48">
        <f>VLOOKUP($B96,[1]原始成績!$B$4:$P$111,13,FALSE)</f>
        <v>0</v>
      </c>
      <c r="S96" s="45">
        <f>VLOOKUP($B96,[1]原始成績!$B$4:$P$111,14,FALSE)</f>
        <v>0</v>
      </c>
      <c r="T96" s="45">
        <f>VLOOKUP($B96,[1]原始成績!$B$4:$P$111,15,FALSE)</f>
        <v>1</v>
      </c>
      <c r="U96" s="45">
        <f t="shared" si="30"/>
        <v>1</v>
      </c>
      <c r="V96" s="46">
        <f t="shared" si="36"/>
        <v>13</v>
      </c>
      <c r="W96" s="44">
        <f t="shared" si="31"/>
        <v>29</v>
      </c>
      <c r="X96" s="47">
        <f t="shared" si="35"/>
        <v>13</v>
      </c>
    </row>
    <row r="97" spans="2:24" ht="20.100000000000001" customHeight="1" thickBot="1" x14ac:dyDescent="0.3">
      <c r="B97" s="16" t="s">
        <v>240</v>
      </c>
      <c r="C97" s="17" t="s">
        <v>241</v>
      </c>
      <c r="D97" s="18" t="s">
        <v>77</v>
      </c>
      <c r="E97" s="19" t="s">
        <v>242</v>
      </c>
      <c r="F97" s="49">
        <f>VLOOKUP($B97,[1]原始成績!$B$4:$P$111,5,FALSE)</f>
        <v>72.7</v>
      </c>
      <c r="G97" s="50">
        <f>VLOOKUP($B97,[1]原始成績!$B$4:$P$111,6,FALSE)</f>
        <v>144.9</v>
      </c>
      <c r="H97" s="50">
        <f>VLOOKUP($B97,[1]原始成績!$B$4:$P$111,7,FALSE)</f>
        <v>149</v>
      </c>
      <c r="I97" s="50">
        <f>VLOOKUP($B97,[1]原始成績!$B$4:$P$111,8,FALSE)</f>
        <v>152.30000000000001</v>
      </c>
      <c r="J97" s="50">
        <f>VLOOKUP($B97,[1]原始成績!$B$4:$P$111,9,FALSE)</f>
        <v>145</v>
      </c>
      <c r="K97" s="50">
        <f t="shared" si="28"/>
        <v>152.30000000000001</v>
      </c>
      <c r="L97" s="51">
        <f t="shared" ref="L97:L104" si="37">RANK($K97,$K$97:$K$104)</f>
        <v>1</v>
      </c>
      <c r="M97" s="49">
        <f>VLOOKUP($B97,[1]原始成績!$B$4:$P$111,10,FALSE)</f>
        <v>1</v>
      </c>
      <c r="N97" s="50">
        <f>VLOOKUP($B97,[1]原始成績!$B$4:$P$111,11,FALSE)</f>
        <v>0</v>
      </c>
      <c r="O97" s="50">
        <f>VLOOKUP($B97,[1]原始成績!$B$4:$P$111,12,FALSE)</f>
        <v>0</v>
      </c>
      <c r="P97" s="50">
        <f t="shared" si="29"/>
        <v>1</v>
      </c>
      <c r="Q97" s="52">
        <f>RANK($P97,$P$97:$P$104)</f>
        <v>1</v>
      </c>
      <c r="R97" s="53">
        <f>VLOOKUP($B97,[1]原始成績!$B$4:$P$111,13,FALSE)</f>
        <v>0</v>
      </c>
      <c r="S97" s="50">
        <f>VLOOKUP($B97,[1]原始成績!$B$4:$P$111,14,FALSE)</f>
        <v>2</v>
      </c>
      <c r="T97" s="50">
        <f>VLOOKUP($B97,[1]原始成績!$B$4:$P$111,15,FALSE)</f>
        <v>5</v>
      </c>
      <c r="U97" s="50">
        <f t="shared" si="30"/>
        <v>7</v>
      </c>
      <c r="V97" s="51">
        <f t="shared" ref="V97:V104" si="38">RANK($U97,$U$97:$U$104)</f>
        <v>1</v>
      </c>
      <c r="W97" s="49">
        <f t="shared" si="31"/>
        <v>3</v>
      </c>
      <c r="X97" s="52">
        <f>RANK($W97,$W$97:$W$104,1)</f>
        <v>1</v>
      </c>
    </row>
    <row r="98" spans="2:24" ht="20.100000000000001" customHeight="1" thickBot="1" x14ac:dyDescent="0.3">
      <c r="B98" s="16" t="s">
        <v>243</v>
      </c>
      <c r="C98" s="17" t="s">
        <v>244</v>
      </c>
      <c r="D98" s="18" t="s">
        <v>245</v>
      </c>
      <c r="E98" s="19" t="s">
        <v>242</v>
      </c>
      <c r="F98" s="20">
        <f>VLOOKUP($B98,[1]原始成績!$B$4:$P$111,5,FALSE)</f>
        <v>84.8</v>
      </c>
      <c r="G98" s="21">
        <f>VLOOKUP($B98,[1]原始成績!$B$4:$P$111,6,FALSE)</f>
        <v>100.7</v>
      </c>
      <c r="H98" s="21">
        <f>VLOOKUP($B98,[1]原始成績!$B$4:$P$111,7,FALSE)</f>
        <v>73.599999999999994</v>
      </c>
      <c r="I98" s="21">
        <f>VLOOKUP($B98,[1]原始成績!$B$4:$P$111,8,FALSE)</f>
        <v>80</v>
      </c>
      <c r="J98" s="21">
        <f>VLOOKUP($B98,[1]原始成績!$B$4:$P$111,9,FALSE)</f>
        <v>72.5</v>
      </c>
      <c r="K98" s="21">
        <f t="shared" si="28"/>
        <v>100.7</v>
      </c>
      <c r="L98" s="22">
        <f t="shared" si="37"/>
        <v>2</v>
      </c>
      <c r="M98" s="20">
        <f>VLOOKUP($B98,[1]原始成績!$B$4:$P$111,10,FALSE)</f>
        <v>0</v>
      </c>
      <c r="N98" s="21">
        <f>VLOOKUP($B98,[1]原始成績!$B$4:$P$111,11,FALSE)</f>
        <v>0</v>
      </c>
      <c r="O98" s="21">
        <f>VLOOKUP($B98,[1]原始成績!$B$4:$P$111,12,FALSE)</f>
        <v>0</v>
      </c>
      <c r="P98" s="21">
        <f t="shared" si="29"/>
        <v>0</v>
      </c>
      <c r="Q98" s="23">
        <f>RANK($P98,$P$97:$P$104)</f>
        <v>3</v>
      </c>
      <c r="R98" s="24">
        <f>VLOOKUP($B98,[1]原始成績!$B$4:$P$111,13,FALSE)</f>
        <v>0</v>
      </c>
      <c r="S98" s="21">
        <f>VLOOKUP($B98,[1]原始成績!$B$4:$P$111,14,FALSE)</f>
        <v>1</v>
      </c>
      <c r="T98" s="21">
        <f>VLOOKUP($B98,[1]原始成績!$B$4:$P$111,15,FALSE)</f>
        <v>4</v>
      </c>
      <c r="U98" s="21">
        <f t="shared" si="30"/>
        <v>5</v>
      </c>
      <c r="V98" s="22">
        <f t="shared" si="38"/>
        <v>4</v>
      </c>
      <c r="W98" s="20">
        <f t="shared" si="31"/>
        <v>9</v>
      </c>
      <c r="X98" s="23">
        <f>RANK($W98,$W$97:$W$104,1)</f>
        <v>2</v>
      </c>
    </row>
    <row r="99" spans="2:24" ht="20.100000000000001" customHeight="1" thickBot="1" x14ac:dyDescent="0.3">
      <c r="B99" s="16" t="s">
        <v>250</v>
      </c>
      <c r="C99" s="17" t="s">
        <v>251</v>
      </c>
      <c r="D99" s="18" t="s">
        <v>252</v>
      </c>
      <c r="E99" s="19" t="s">
        <v>242</v>
      </c>
      <c r="F99" s="20">
        <f>VLOOKUP($B99,[1]原始成績!$B$4:$P$111,5,FALSE)</f>
        <v>82.6</v>
      </c>
      <c r="G99" s="21">
        <f>VLOOKUP($B99,[1]原始成績!$B$4:$P$111,6,FALSE)</f>
        <v>86</v>
      </c>
      <c r="H99" s="21">
        <f>VLOOKUP($B99,[1]原始成績!$B$4:$P$111,7,FALSE)</f>
        <v>82.8</v>
      </c>
      <c r="I99" s="21">
        <f>VLOOKUP($B99,[1]原始成績!$B$4:$P$111,8,FALSE)</f>
        <v>70</v>
      </c>
      <c r="J99" s="21">
        <f>VLOOKUP($B99,[1]原始成績!$B$4:$P$111,9,FALSE)</f>
        <v>62</v>
      </c>
      <c r="K99" s="21">
        <f t="shared" si="28"/>
        <v>86</v>
      </c>
      <c r="L99" s="22">
        <f t="shared" si="37"/>
        <v>3</v>
      </c>
      <c r="M99" s="20">
        <f>VLOOKUP($B99,[1]原始成績!$B$4:$P$111,10,FALSE)</f>
        <v>0</v>
      </c>
      <c r="N99" s="21">
        <f>VLOOKUP($B99,[1]原始成績!$B$4:$P$111,11,FALSE)</f>
        <v>0</v>
      </c>
      <c r="O99" s="21">
        <f>VLOOKUP($B99,[1]原始成績!$B$4:$P$111,12,FALSE)</f>
        <v>1</v>
      </c>
      <c r="P99" s="21">
        <f t="shared" si="29"/>
        <v>1</v>
      </c>
      <c r="Q99" s="23">
        <v>2</v>
      </c>
      <c r="R99" s="24">
        <f>VLOOKUP($B99,[1]原始成績!$B$4:$P$111,13,FALSE)</f>
        <v>0</v>
      </c>
      <c r="S99" s="21">
        <f>VLOOKUP($B99,[1]原始成績!$B$4:$P$111,14,FALSE)</f>
        <v>0</v>
      </c>
      <c r="T99" s="21">
        <f>VLOOKUP($B99,[1]原始成績!$B$4:$P$111,15,FALSE)</f>
        <v>4</v>
      </c>
      <c r="U99" s="21">
        <f t="shared" si="30"/>
        <v>4</v>
      </c>
      <c r="V99" s="22">
        <f t="shared" si="38"/>
        <v>6</v>
      </c>
      <c r="W99" s="20">
        <f t="shared" si="31"/>
        <v>11</v>
      </c>
      <c r="X99" s="23">
        <f>RANK($W99,$W$97:$W$104,1)</f>
        <v>3</v>
      </c>
    </row>
    <row r="100" spans="2:24" ht="20.100000000000001" customHeight="1" thickBot="1" x14ac:dyDescent="0.3">
      <c r="B100" s="16" t="s">
        <v>248</v>
      </c>
      <c r="C100" s="17" t="s">
        <v>249</v>
      </c>
      <c r="D100" s="18" t="s">
        <v>77</v>
      </c>
      <c r="E100" s="19" t="s">
        <v>242</v>
      </c>
      <c r="F100" s="20">
        <f>VLOOKUP($B100,[1]原始成績!$B$4:$P$111,5,FALSE)</f>
        <v>35</v>
      </c>
      <c r="G100" s="21">
        <f>VLOOKUP($B100,[1]原始成績!$B$4:$P$111,6,FALSE)</f>
        <v>36.4</v>
      </c>
      <c r="H100" s="21">
        <f>VLOOKUP($B100,[1]原始成績!$B$4:$P$111,7,FALSE)</f>
        <v>44</v>
      </c>
      <c r="I100" s="21">
        <f>VLOOKUP($B100,[1]原始成績!$B$4:$P$111,8,FALSE)</f>
        <v>84.1</v>
      </c>
      <c r="J100" s="21">
        <f>VLOOKUP($B100,[1]原始成績!$B$4:$P$111,9,FALSE)</f>
        <v>22.8</v>
      </c>
      <c r="K100" s="21">
        <f t="shared" ref="K100:K109" si="39">LARGE(F100:J100,1)</f>
        <v>84.1</v>
      </c>
      <c r="L100" s="22">
        <f t="shared" si="37"/>
        <v>4</v>
      </c>
      <c r="M100" s="20">
        <f>VLOOKUP($B100,[1]原始成績!$B$4:$P$111,10,FALSE)</f>
        <v>0</v>
      </c>
      <c r="N100" s="21">
        <f>VLOOKUP($B100,[1]原始成績!$B$4:$P$111,11,FALSE)</f>
        <v>0</v>
      </c>
      <c r="O100" s="21">
        <f>VLOOKUP($B100,[1]原始成績!$B$4:$P$111,12,FALSE)</f>
        <v>0</v>
      </c>
      <c r="P100" s="21">
        <f t="shared" ref="P100:P109" si="40">SUM($M100:$O100)</f>
        <v>0</v>
      </c>
      <c r="Q100" s="23">
        <f>RANK($P100,$P$97:$P$104)</f>
        <v>3</v>
      </c>
      <c r="R100" s="24">
        <f>VLOOKUP($B100,[1]原始成績!$B$4:$P$111,13,FALSE)</f>
        <v>0</v>
      </c>
      <c r="S100" s="21">
        <f>VLOOKUP($B100,[1]原始成績!$B$4:$P$111,14,FALSE)</f>
        <v>1</v>
      </c>
      <c r="T100" s="21">
        <f>VLOOKUP($B100,[1]原始成績!$B$4:$P$111,15,FALSE)</f>
        <v>4</v>
      </c>
      <c r="U100" s="21">
        <f t="shared" ref="U100:U109" si="41">SUM($R100:$T100)</f>
        <v>5</v>
      </c>
      <c r="V100" s="22">
        <f t="shared" si="38"/>
        <v>4</v>
      </c>
      <c r="W100" s="20">
        <f t="shared" ref="W100:W109" si="42">L100+Q100+V100</f>
        <v>11</v>
      </c>
      <c r="X100" s="23">
        <v>4</v>
      </c>
    </row>
    <row r="101" spans="2:24" ht="20.100000000000001" customHeight="1" thickBot="1" x14ac:dyDescent="0.3">
      <c r="B101" s="16" t="s">
        <v>246</v>
      </c>
      <c r="C101" s="17" t="s">
        <v>247</v>
      </c>
      <c r="D101" s="18" t="s">
        <v>77</v>
      </c>
      <c r="E101" s="19" t="s">
        <v>242</v>
      </c>
      <c r="F101" s="20">
        <f>VLOOKUP($B101,[1]原始成績!$B$4:$P$111,5,FALSE)</f>
        <v>53</v>
      </c>
      <c r="G101" s="21">
        <f>VLOOKUP($B101,[1]原始成績!$B$4:$P$111,6,FALSE)</f>
        <v>38</v>
      </c>
      <c r="H101" s="21">
        <f>VLOOKUP($B101,[1]原始成績!$B$4:$P$111,7,FALSE)</f>
        <v>70.5</v>
      </c>
      <c r="I101" s="21">
        <f>VLOOKUP($B101,[1]原始成績!$B$4:$P$111,8,FALSE)</f>
        <v>21.9</v>
      </c>
      <c r="J101" s="21">
        <f>VLOOKUP($B101,[1]原始成績!$B$4:$P$111,9,FALSE)</f>
        <v>0</v>
      </c>
      <c r="K101" s="21">
        <f t="shared" si="39"/>
        <v>70.5</v>
      </c>
      <c r="L101" s="22">
        <f t="shared" si="37"/>
        <v>6</v>
      </c>
      <c r="M101" s="20">
        <f>VLOOKUP($B101,[1]原始成績!$B$4:$P$111,10,FALSE)</f>
        <v>0</v>
      </c>
      <c r="N101" s="21">
        <f>VLOOKUP($B101,[1]原始成績!$B$4:$P$111,11,FALSE)</f>
        <v>0</v>
      </c>
      <c r="O101" s="21">
        <f>VLOOKUP($B101,[1]原始成績!$B$4:$P$111,12,FALSE)</f>
        <v>0</v>
      </c>
      <c r="P101" s="21">
        <f t="shared" si="40"/>
        <v>0</v>
      </c>
      <c r="Q101" s="23">
        <f>RANK($P101,$P$97:$P$104)</f>
        <v>3</v>
      </c>
      <c r="R101" s="24">
        <f>VLOOKUP($B101,[1]原始成績!$B$4:$P$111,13,FALSE)</f>
        <v>0</v>
      </c>
      <c r="S101" s="21">
        <f>VLOOKUP($B101,[1]原始成績!$B$4:$P$111,14,FALSE)</f>
        <v>3</v>
      </c>
      <c r="T101" s="21">
        <f>VLOOKUP($B101,[1]原始成績!$B$4:$P$111,15,FALSE)</f>
        <v>3</v>
      </c>
      <c r="U101" s="21">
        <f t="shared" si="41"/>
        <v>6</v>
      </c>
      <c r="V101" s="22">
        <f t="shared" si="38"/>
        <v>2</v>
      </c>
      <c r="W101" s="20">
        <f t="shared" si="42"/>
        <v>11</v>
      </c>
      <c r="X101" s="23">
        <v>4</v>
      </c>
    </row>
    <row r="102" spans="2:24" ht="20.100000000000001" customHeight="1" thickBot="1" x14ac:dyDescent="0.3">
      <c r="B102" s="16" t="s">
        <v>253</v>
      </c>
      <c r="C102" s="17" t="s">
        <v>254</v>
      </c>
      <c r="D102" s="18" t="s">
        <v>80</v>
      </c>
      <c r="E102" s="19" t="s">
        <v>242</v>
      </c>
      <c r="F102" s="20">
        <f>VLOOKUP($B102,[1]原始成績!$B$4:$P$111,5,FALSE)</f>
        <v>0</v>
      </c>
      <c r="G102" s="21">
        <f>VLOOKUP($B102,[1]原始成績!$B$4:$P$111,6,FALSE)</f>
        <v>51.3</v>
      </c>
      <c r="H102" s="21">
        <f>VLOOKUP($B102,[1]原始成績!$B$4:$P$111,7,FALSE)</f>
        <v>50.9</v>
      </c>
      <c r="I102" s="21">
        <f>VLOOKUP($B102,[1]原始成績!$B$4:$P$111,8,FALSE)</f>
        <v>31.4</v>
      </c>
      <c r="J102" s="21">
        <f>VLOOKUP($B102,[1]原始成績!$B$4:$P$111,9,FALSE)</f>
        <v>0</v>
      </c>
      <c r="K102" s="21">
        <f t="shared" si="39"/>
        <v>51.3</v>
      </c>
      <c r="L102" s="22">
        <f t="shared" si="37"/>
        <v>7</v>
      </c>
      <c r="M102" s="20">
        <f>VLOOKUP($B102,[1]原始成績!$B$4:$P$111,10,FALSE)</f>
        <v>0</v>
      </c>
      <c r="N102" s="21">
        <f>VLOOKUP($B102,[1]原始成績!$B$4:$P$111,11,FALSE)</f>
        <v>0</v>
      </c>
      <c r="O102" s="21">
        <f>VLOOKUP($B102,[1]原始成績!$B$4:$P$111,12,FALSE)</f>
        <v>0</v>
      </c>
      <c r="P102" s="21">
        <f t="shared" si="40"/>
        <v>0</v>
      </c>
      <c r="Q102" s="23">
        <f>RANK($P102,$P$97:$P$104)</f>
        <v>3</v>
      </c>
      <c r="R102" s="24">
        <f>VLOOKUP($B102,[1]原始成績!$B$4:$P$111,13,FALSE)</f>
        <v>0</v>
      </c>
      <c r="S102" s="21">
        <f>VLOOKUP($B102,[1]原始成績!$B$4:$P$111,14,FALSE)</f>
        <v>1</v>
      </c>
      <c r="T102" s="21">
        <f>VLOOKUP($B102,[1]原始成績!$B$4:$P$111,15,FALSE)</f>
        <v>5</v>
      </c>
      <c r="U102" s="21">
        <f t="shared" si="41"/>
        <v>6</v>
      </c>
      <c r="V102" s="22">
        <f t="shared" si="38"/>
        <v>2</v>
      </c>
      <c r="W102" s="20">
        <f t="shared" si="42"/>
        <v>12</v>
      </c>
      <c r="X102" s="23">
        <f>RANK($W102,$W$97:$W$104,1)</f>
        <v>6</v>
      </c>
    </row>
    <row r="103" spans="2:24" ht="16.5" thickBot="1" x14ac:dyDescent="0.3">
      <c r="B103" s="16" t="s">
        <v>255</v>
      </c>
      <c r="C103" s="17" t="s">
        <v>256</v>
      </c>
      <c r="D103" s="18" t="s">
        <v>80</v>
      </c>
      <c r="E103" s="19" t="s">
        <v>242</v>
      </c>
      <c r="F103" s="20">
        <f>VLOOKUP($B103,[1]原始成績!$B$4:$P$111,5,FALSE)</f>
        <v>79.7</v>
      </c>
      <c r="G103" s="21">
        <f>VLOOKUP($B103,[1]原始成績!$B$4:$P$111,6,FALSE)</f>
        <v>14.6</v>
      </c>
      <c r="H103" s="21">
        <f>VLOOKUP($B103,[1]原始成績!$B$4:$P$111,7,FALSE)</f>
        <v>52</v>
      </c>
      <c r="I103" s="21">
        <f>VLOOKUP($B103,[1]原始成績!$B$4:$P$111,8,FALSE)</f>
        <v>41.4</v>
      </c>
      <c r="J103" s="21">
        <f>VLOOKUP($B103,[1]原始成績!$B$4:$P$111,9,FALSE)</f>
        <v>37.4</v>
      </c>
      <c r="K103" s="21">
        <f t="shared" si="39"/>
        <v>79.7</v>
      </c>
      <c r="L103" s="22">
        <f t="shared" si="37"/>
        <v>5</v>
      </c>
      <c r="M103" s="20">
        <f>VLOOKUP($B103,[1]原始成績!$B$4:$P$111,10,FALSE)</f>
        <v>0</v>
      </c>
      <c r="N103" s="21">
        <f>VLOOKUP($B103,[1]原始成績!$B$4:$P$111,11,FALSE)</f>
        <v>0</v>
      </c>
      <c r="O103" s="21">
        <f>VLOOKUP($B103,[1]原始成績!$B$4:$P$111,12,FALSE)</f>
        <v>0</v>
      </c>
      <c r="P103" s="21">
        <f t="shared" si="40"/>
        <v>0</v>
      </c>
      <c r="Q103" s="23">
        <f>RANK($P103,$P$97:$P$104)</f>
        <v>3</v>
      </c>
      <c r="R103" s="24">
        <f>VLOOKUP($B103,[1]原始成績!$B$4:$P$111,13,FALSE)</f>
        <v>0</v>
      </c>
      <c r="S103" s="21">
        <f>VLOOKUP($B103,[1]原始成績!$B$4:$P$111,14,FALSE)</f>
        <v>1</v>
      </c>
      <c r="T103" s="21">
        <f>VLOOKUP($B103,[1]原始成績!$B$4:$P$111,15,FALSE)</f>
        <v>2</v>
      </c>
      <c r="U103" s="21">
        <f t="shared" si="41"/>
        <v>3</v>
      </c>
      <c r="V103" s="22">
        <f t="shared" si="38"/>
        <v>7</v>
      </c>
      <c r="W103" s="20">
        <f t="shared" si="42"/>
        <v>15</v>
      </c>
      <c r="X103" s="23">
        <f>RANK($W103,$W$97:$W$104,1)</f>
        <v>7</v>
      </c>
    </row>
    <row r="104" spans="2:24" ht="16.5" thickBot="1" x14ac:dyDescent="0.3">
      <c r="B104" s="16" t="s">
        <v>257</v>
      </c>
      <c r="C104" s="17" t="s">
        <v>258</v>
      </c>
      <c r="D104" s="18" t="s">
        <v>80</v>
      </c>
      <c r="E104" s="19" t="s">
        <v>242</v>
      </c>
      <c r="F104" s="25">
        <f>VLOOKUP($B104,[1]原始成績!$B$4:$P$111,5,FALSE)</f>
        <v>10</v>
      </c>
      <c r="G104" s="26">
        <f>VLOOKUP($B104,[1]原始成績!$B$4:$P$111,6,FALSE)</f>
        <v>0</v>
      </c>
      <c r="H104" s="26">
        <f>VLOOKUP($B104,[1]原始成績!$B$4:$P$111,7,FALSE)</f>
        <v>36</v>
      </c>
      <c r="I104" s="26">
        <f>VLOOKUP($B104,[1]原始成績!$B$4:$P$111,8,FALSE)</f>
        <v>29.6</v>
      </c>
      <c r="J104" s="26">
        <f>VLOOKUP($B104,[1]原始成績!$B$4:$P$111,9,FALSE)</f>
        <v>10.199999999999999</v>
      </c>
      <c r="K104" s="26">
        <f t="shared" si="39"/>
        <v>36</v>
      </c>
      <c r="L104" s="27">
        <f t="shared" si="37"/>
        <v>8</v>
      </c>
      <c r="M104" s="25">
        <f>VLOOKUP($B104,[1]原始成績!$B$4:$P$111,10,FALSE)</f>
        <v>0</v>
      </c>
      <c r="N104" s="26">
        <f>VLOOKUP($B104,[1]原始成績!$B$4:$P$111,11,FALSE)</f>
        <v>0</v>
      </c>
      <c r="O104" s="26">
        <f>VLOOKUP($B104,[1]原始成績!$B$4:$P$111,12,FALSE)</f>
        <v>0</v>
      </c>
      <c r="P104" s="26">
        <f t="shared" si="40"/>
        <v>0</v>
      </c>
      <c r="Q104" s="28">
        <f>RANK($P104,$P$97:$P$104)</f>
        <v>3</v>
      </c>
      <c r="R104" s="29">
        <f>VLOOKUP($B104,[1]原始成績!$B$4:$P$111,13,FALSE)</f>
        <v>0</v>
      </c>
      <c r="S104" s="26">
        <f>VLOOKUP($B104,[1]原始成績!$B$4:$P$111,14,FALSE)</f>
        <v>0</v>
      </c>
      <c r="T104" s="26">
        <f>VLOOKUP($B104,[1]原始成績!$B$4:$P$111,15,FALSE)</f>
        <v>2</v>
      </c>
      <c r="U104" s="26">
        <f t="shared" si="41"/>
        <v>2</v>
      </c>
      <c r="V104" s="27">
        <f t="shared" si="38"/>
        <v>8</v>
      </c>
      <c r="W104" s="25">
        <f t="shared" si="42"/>
        <v>19</v>
      </c>
      <c r="X104" s="28">
        <f>RANK($W104,$W$97:$W$104,1)</f>
        <v>8</v>
      </c>
    </row>
    <row r="105" spans="2:24" ht="17.25" thickTop="1" thickBot="1" x14ac:dyDescent="0.3">
      <c r="B105" s="30" t="s">
        <v>259</v>
      </c>
      <c r="C105" s="31" t="s">
        <v>260</v>
      </c>
      <c r="D105" s="32" t="s">
        <v>261</v>
      </c>
      <c r="E105" s="33" t="s">
        <v>262</v>
      </c>
      <c r="F105" s="34">
        <f>VLOOKUP($B105,[1]原始成績!$B$4:$P$111,5,FALSE)</f>
        <v>178.3</v>
      </c>
      <c r="G105" s="35">
        <f>VLOOKUP($B105,[1]原始成績!$B$4:$P$111,6,FALSE)</f>
        <v>180.7</v>
      </c>
      <c r="H105" s="35">
        <f>VLOOKUP($B105,[1]原始成績!$B$4:$P$111,7,FALSE)</f>
        <v>182.5</v>
      </c>
      <c r="I105" s="35">
        <f>VLOOKUP($B105,[1]原始成績!$B$4:$P$111,8,FALSE)</f>
        <v>176.2</v>
      </c>
      <c r="J105" s="35">
        <f>VLOOKUP($B105,[1]原始成績!$B$4:$P$111,9,FALSE)</f>
        <v>186</v>
      </c>
      <c r="K105" s="35">
        <f t="shared" si="39"/>
        <v>186</v>
      </c>
      <c r="L105" s="36">
        <f>RANK($K105,$K$105:$K$109)</f>
        <v>1</v>
      </c>
      <c r="M105" s="34">
        <f>VLOOKUP($B105,[1]原始成績!$B$4:$P$111,10,FALSE)</f>
        <v>1</v>
      </c>
      <c r="N105" s="35">
        <f>VLOOKUP($B105,[1]原始成績!$B$4:$P$111,11,FALSE)</f>
        <v>0</v>
      </c>
      <c r="O105" s="35">
        <f>VLOOKUP($B105,[1]原始成績!$B$4:$P$111,12,FALSE)</f>
        <v>0</v>
      </c>
      <c r="P105" s="35">
        <f t="shared" si="40"/>
        <v>1</v>
      </c>
      <c r="Q105" s="37">
        <f>RANK($P105,$P$105:$P$109)</f>
        <v>1</v>
      </c>
      <c r="R105" s="38">
        <f>VLOOKUP($B105,[1]原始成績!$B$4:$P$111,13,FALSE)</f>
        <v>0</v>
      </c>
      <c r="S105" s="35">
        <f>VLOOKUP($B105,[1]原始成績!$B$4:$P$111,14,FALSE)</f>
        <v>3</v>
      </c>
      <c r="T105" s="35">
        <f>VLOOKUP($B105,[1]原始成績!$B$4:$P$111,15,FALSE)</f>
        <v>4</v>
      </c>
      <c r="U105" s="35">
        <f t="shared" si="41"/>
        <v>7</v>
      </c>
      <c r="V105" s="36">
        <f>RANK($U105,$U$105:$U$109)</f>
        <v>1</v>
      </c>
      <c r="W105" s="34">
        <f t="shared" si="42"/>
        <v>3</v>
      </c>
      <c r="X105" s="37">
        <f>RANK($W105,$W$105:$W$109,1)</f>
        <v>1</v>
      </c>
    </row>
    <row r="106" spans="2:24" ht="16.5" thickBot="1" x14ac:dyDescent="0.3">
      <c r="B106" s="30" t="s">
        <v>263</v>
      </c>
      <c r="C106" s="31" t="s">
        <v>264</v>
      </c>
      <c r="D106" s="32" t="s">
        <v>153</v>
      </c>
      <c r="E106" s="33" t="s">
        <v>262</v>
      </c>
      <c r="F106" s="39">
        <f>VLOOKUP($B106,[1]原始成績!$B$4:$P$111,5,FALSE)</f>
        <v>68.900000000000006</v>
      </c>
      <c r="G106" s="40">
        <f>VLOOKUP($B106,[1]原始成績!$B$4:$P$111,6,FALSE)</f>
        <v>44</v>
      </c>
      <c r="H106" s="40">
        <f>VLOOKUP($B106,[1]原始成績!$B$4:$P$111,7,FALSE)</f>
        <v>65.400000000000006</v>
      </c>
      <c r="I106" s="40">
        <f>VLOOKUP($B106,[1]原始成績!$B$4:$P$111,8,FALSE)</f>
        <v>74.7</v>
      </c>
      <c r="J106" s="40">
        <f>VLOOKUP($B106,[1]原始成績!$B$4:$P$111,9,FALSE)</f>
        <v>42.1</v>
      </c>
      <c r="K106" s="40">
        <f t="shared" si="39"/>
        <v>74.7</v>
      </c>
      <c r="L106" s="41">
        <f>RANK($K106,$K$105:$K$109)</f>
        <v>2</v>
      </c>
      <c r="M106" s="39">
        <f>VLOOKUP($B106,[1]原始成績!$B$4:$P$111,10,FALSE)</f>
        <v>0</v>
      </c>
      <c r="N106" s="40">
        <f>VLOOKUP($B106,[1]原始成績!$B$4:$P$111,11,FALSE)</f>
        <v>0</v>
      </c>
      <c r="O106" s="40">
        <f>VLOOKUP($B106,[1]原始成績!$B$4:$P$111,12,FALSE)</f>
        <v>0</v>
      </c>
      <c r="P106" s="40">
        <f t="shared" si="40"/>
        <v>0</v>
      </c>
      <c r="Q106" s="42">
        <f>RANK($P106,$P$105:$P$109)</f>
        <v>2</v>
      </c>
      <c r="R106" s="43">
        <f>VLOOKUP($B106,[1]原始成績!$B$4:$P$111,13,FALSE)</f>
        <v>0</v>
      </c>
      <c r="S106" s="40">
        <f>VLOOKUP($B106,[1]原始成績!$B$4:$P$111,14,FALSE)</f>
        <v>3</v>
      </c>
      <c r="T106" s="40">
        <f>VLOOKUP($B106,[1]原始成績!$B$4:$P$111,15,FALSE)</f>
        <v>3</v>
      </c>
      <c r="U106" s="40">
        <f t="shared" si="41"/>
        <v>6</v>
      </c>
      <c r="V106" s="41">
        <f>RANK($U106,$U$105:$U$109)</f>
        <v>2</v>
      </c>
      <c r="W106" s="39">
        <f t="shared" si="42"/>
        <v>6</v>
      </c>
      <c r="X106" s="42">
        <f>RANK($W106,$W$105:$W$109,1)</f>
        <v>2</v>
      </c>
    </row>
    <row r="107" spans="2:24" ht="16.5" thickBot="1" x14ac:dyDescent="0.3">
      <c r="B107" s="30" t="s">
        <v>265</v>
      </c>
      <c r="C107" s="31" t="s">
        <v>266</v>
      </c>
      <c r="D107" s="32" t="s">
        <v>233</v>
      </c>
      <c r="E107" s="33" t="s">
        <v>262</v>
      </c>
      <c r="F107" s="39">
        <f>VLOOKUP($B107,[1]原始成績!$B$4:$P$111,5,FALSE)</f>
        <v>0</v>
      </c>
      <c r="G107" s="40">
        <f>VLOOKUP($B107,[1]原始成績!$B$4:$P$111,6,FALSE)</f>
        <v>35.799999999999997</v>
      </c>
      <c r="H107" s="40">
        <f>VLOOKUP($B107,[1]原始成績!$B$4:$P$111,7,FALSE)</f>
        <v>41.8</v>
      </c>
      <c r="I107" s="40">
        <f>VLOOKUP($B107,[1]原始成績!$B$4:$P$111,8,FALSE)</f>
        <v>69.3</v>
      </c>
      <c r="J107" s="40">
        <f>VLOOKUP($B107,[1]原始成績!$B$4:$P$111,9,FALSE)</f>
        <v>0</v>
      </c>
      <c r="K107" s="40">
        <f t="shared" si="39"/>
        <v>69.3</v>
      </c>
      <c r="L107" s="41">
        <f>RANK($K107,$K$105:$K$109)</f>
        <v>3</v>
      </c>
      <c r="M107" s="39">
        <f>VLOOKUP($B107,[1]原始成績!$B$4:$P$111,10,FALSE)</f>
        <v>0</v>
      </c>
      <c r="N107" s="40">
        <f>VLOOKUP($B107,[1]原始成績!$B$4:$P$111,11,FALSE)</f>
        <v>0</v>
      </c>
      <c r="O107" s="40">
        <f>VLOOKUP($B107,[1]原始成績!$B$4:$P$111,12,FALSE)</f>
        <v>0</v>
      </c>
      <c r="P107" s="40">
        <f t="shared" si="40"/>
        <v>0</v>
      </c>
      <c r="Q107" s="42">
        <f>RANK($P107,$P$105:$P$109)</f>
        <v>2</v>
      </c>
      <c r="R107" s="43">
        <f>VLOOKUP($B107,[1]原始成績!$B$4:$P$111,13,FALSE)</f>
        <v>0</v>
      </c>
      <c r="S107" s="40">
        <f>VLOOKUP($B107,[1]原始成績!$B$4:$P$111,14,FALSE)</f>
        <v>0</v>
      </c>
      <c r="T107" s="40">
        <f>VLOOKUP($B107,[1]原始成績!$B$4:$P$111,15,FALSE)</f>
        <v>4</v>
      </c>
      <c r="U107" s="40">
        <f t="shared" si="41"/>
        <v>4</v>
      </c>
      <c r="V107" s="41">
        <f>RANK($U107,$U$105:$U$109)</f>
        <v>4</v>
      </c>
      <c r="W107" s="39">
        <f t="shared" si="42"/>
        <v>9</v>
      </c>
      <c r="X107" s="42">
        <f>RANK($W107,$W$105:$W$109,1)</f>
        <v>3</v>
      </c>
    </row>
    <row r="108" spans="2:24" ht="16.5" thickBot="1" x14ac:dyDescent="0.3">
      <c r="B108" s="30" t="s">
        <v>267</v>
      </c>
      <c r="C108" s="31" t="s">
        <v>268</v>
      </c>
      <c r="D108" s="32" t="s">
        <v>269</v>
      </c>
      <c r="E108" s="33" t="s">
        <v>262</v>
      </c>
      <c r="F108" s="39">
        <f>VLOOKUP($B108,[1]原始成績!$B$4:$P$111,5,FALSE)</f>
        <v>29</v>
      </c>
      <c r="G108" s="40">
        <f>VLOOKUP($B108,[1]原始成績!$B$4:$P$111,6,FALSE)</f>
        <v>0</v>
      </c>
      <c r="H108" s="40">
        <f>VLOOKUP($B108,[1]原始成績!$B$4:$P$111,7,FALSE)</f>
        <v>30.4</v>
      </c>
      <c r="I108" s="40">
        <f>VLOOKUP($B108,[1]原始成績!$B$4:$P$111,8,FALSE)</f>
        <v>25.4</v>
      </c>
      <c r="J108" s="40">
        <f>VLOOKUP($B108,[1]原始成績!$B$4:$P$111,9,FALSE)</f>
        <v>18.100000000000001</v>
      </c>
      <c r="K108" s="40">
        <f t="shared" si="39"/>
        <v>30.4</v>
      </c>
      <c r="L108" s="41">
        <f>RANK($K108,$K$105:$K$109)</f>
        <v>5</v>
      </c>
      <c r="M108" s="39">
        <f>VLOOKUP($B108,[1]原始成績!$B$4:$P$111,10,FALSE)</f>
        <v>0</v>
      </c>
      <c r="N108" s="40">
        <f>VLOOKUP($B108,[1]原始成績!$B$4:$P$111,11,FALSE)</f>
        <v>0</v>
      </c>
      <c r="O108" s="40">
        <f>VLOOKUP($B108,[1]原始成績!$B$4:$P$111,12,FALSE)</f>
        <v>0</v>
      </c>
      <c r="P108" s="40">
        <f t="shared" si="40"/>
        <v>0</v>
      </c>
      <c r="Q108" s="42">
        <f>RANK($P108,$P$105:$P$109)</f>
        <v>2</v>
      </c>
      <c r="R108" s="43">
        <f>VLOOKUP($B108,[1]原始成績!$B$4:$P$111,13,FALSE)</f>
        <v>1</v>
      </c>
      <c r="S108" s="40">
        <f>VLOOKUP($B108,[1]原始成績!$B$4:$P$111,14,FALSE)</f>
        <v>0</v>
      </c>
      <c r="T108" s="40">
        <f>VLOOKUP($B108,[1]原始成績!$B$4:$P$111,15,FALSE)</f>
        <v>4</v>
      </c>
      <c r="U108" s="40">
        <f t="shared" si="41"/>
        <v>5</v>
      </c>
      <c r="V108" s="41">
        <f>RANK($U108,$U$105:$U$109)</f>
        <v>3</v>
      </c>
      <c r="W108" s="39">
        <f t="shared" si="42"/>
        <v>10</v>
      </c>
      <c r="X108" s="42">
        <f>RANK($W108,$W$105:$W$109,1)</f>
        <v>4</v>
      </c>
    </row>
    <row r="109" spans="2:24" ht="16.5" thickBot="1" x14ac:dyDescent="0.3">
      <c r="B109" s="30" t="s">
        <v>270</v>
      </c>
      <c r="C109" s="31" t="s">
        <v>271</v>
      </c>
      <c r="D109" s="32" t="s">
        <v>80</v>
      </c>
      <c r="E109" s="33" t="s">
        <v>262</v>
      </c>
      <c r="F109" s="44">
        <f>VLOOKUP($B109,[1]原始成績!$B$4:$P$111,5,FALSE)</f>
        <v>0</v>
      </c>
      <c r="G109" s="45">
        <f>VLOOKUP($B109,[1]原始成績!$B$4:$P$111,6,FALSE)</f>
        <v>21</v>
      </c>
      <c r="H109" s="45">
        <f>VLOOKUP($B109,[1]原始成績!$B$4:$P$111,7,FALSE)</f>
        <v>45</v>
      </c>
      <c r="I109" s="45">
        <f>VLOOKUP($B109,[1]原始成績!$B$4:$P$111,8,FALSE)</f>
        <v>52.9</v>
      </c>
      <c r="J109" s="45">
        <f>VLOOKUP($B109,[1]原始成績!$B$4:$P$111,9,FALSE)</f>
        <v>54</v>
      </c>
      <c r="K109" s="45">
        <f t="shared" si="39"/>
        <v>54</v>
      </c>
      <c r="L109" s="46">
        <f>RANK($K109,$K$105:$K$109)</f>
        <v>4</v>
      </c>
      <c r="M109" s="44">
        <f>VLOOKUP($B109,[1]原始成績!$B$4:$P$111,10,FALSE)</f>
        <v>0</v>
      </c>
      <c r="N109" s="45">
        <f>VLOOKUP($B109,[1]原始成績!$B$4:$P$111,11,FALSE)</f>
        <v>0</v>
      </c>
      <c r="O109" s="45">
        <f>VLOOKUP($B109,[1]原始成績!$B$4:$P$111,12,FALSE)</f>
        <v>0</v>
      </c>
      <c r="P109" s="45">
        <f t="shared" si="40"/>
        <v>0</v>
      </c>
      <c r="Q109" s="47">
        <f>RANK($P109,$P$105:$P$109)</f>
        <v>2</v>
      </c>
      <c r="R109" s="48">
        <f>VLOOKUP($B109,[1]原始成績!$B$4:$P$111,13,FALSE)</f>
        <v>0</v>
      </c>
      <c r="S109" s="45">
        <f>VLOOKUP($B109,[1]原始成績!$B$4:$P$111,14,FALSE)</f>
        <v>0</v>
      </c>
      <c r="T109" s="45">
        <f>VLOOKUP($B109,[1]原始成績!$B$4:$P$111,15,FALSE)</f>
        <v>4</v>
      </c>
      <c r="U109" s="45">
        <f t="shared" si="41"/>
        <v>4</v>
      </c>
      <c r="V109" s="46">
        <f>RANK($U109,$U$105:$U$109)</f>
        <v>4</v>
      </c>
      <c r="W109" s="44">
        <f t="shared" si="42"/>
        <v>10</v>
      </c>
      <c r="X109" s="47">
        <f>RANK($W109,$W$105:$W$109,1)</f>
        <v>4</v>
      </c>
    </row>
    <row r="110" spans="2:24" ht="16.5" thickBot="1" x14ac:dyDescent="0.3">
      <c r="B110" s="16" t="s">
        <v>272</v>
      </c>
      <c r="C110" s="17" t="s">
        <v>273</v>
      </c>
      <c r="D110" s="18" t="s">
        <v>274</v>
      </c>
      <c r="E110" s="19" t="s">
        <v>275</v>
      </c>
      <c r="F110" s="54">
        <f>VLOOKUP($B110,[1]原始成績!$B$4:$P$111,5,FALSE)</f>
        <v>0</v>
      </c>
      <c r="G110" s="55">
        <f>VLOOKUP($B110,[1]原始成績!$B$4:$P$111,6,FALSE)</f>
        <v>0</v>
      </c>
      <c r="H110" s="55">
        <f>VLOOKUP($B110,[1]原始成績!$B$4:$P$111,7,FALSE)</f>
        <v>0</v>
      </c>
      <c r="I110" s="55">
        <f>VLOOKUP($B110,[1]原始成績!$B$4:$P$111,8,FALSE)</f>
        <v>0</v>
      </c>
      <c r="J110" s="55">
        <f>VLOOKUP($B110,[1]原始成績!$B$4:$P$111,9,FALSE)</f>
        <v>0</v>
      </c>
      <c r="K110" s="55">
        <f t="shared" ref="K110:K111" si="43">LARGE(F110:J110,1)</f>
        <v>0</v>
      </c>
      <c r="L110" s="56">
        <f>RANK($K110,$K$110:$K$110)</f>
        <v>1</v>
      </c>
      <c r="M110" s="54">
        <f>VLOOKUP($B110,[1]原始成績!$B$4:$P$111,10,FALSE)</f>
        <v>0</v>
      </c>
      <c r="N110" s="55">
        <f>VLOOKUP($B110,[1]原始成績!$B$4:$P$111,11,FALSE)</f>
        <v>0</v>
      </c>
      <c r="O110" s="55">
        <f>VLOOKUP($B110,[1]原始成績!$B$4:$P$111,12,FALSE)</f>
        <v>0</v>
      </c>
      <c r="P110" s="55">
        <f t="shared" ref="P110:P111" si="44">SUM($M110:$O110)</f>
        <v>0</v>
      </c>
      <c r="Q110" s="57">
        <f>RANK($P110,$P$110:$P$110)</f>
        <v>1</v>
      </c>
      <c r="R110" s="58">
        <f>VLOOKUP($B110,[1]原始成績!$B$4:$P$111,13,FALSE)</f>
        <v>4</v>
      </c>
      <c r="S110" s="55">
        <f>VLOOKUP($B110,[1]原始成績!$B$4:$P$111,14,FALSE)</f>
        <v>1</v>
      </c>
      <c r="T110" s="55">
        <f>VLOOKUP($B110,[1]原始成績!$B$4:$P$111,15,FALSE)</f>
        <v>3</v>
      </c>
      <c r="U110" s="55">
        <f t="shared" ref="U110:U111" si="45">SUM($R110:$T110)</f>
        <v>8</v>
      </c>
      <c r="V110" s="56">
        <f>RANK($U110,$U$110:$U$110)</f>
        <v>1</v>
      </c>
      <c r="W110" s="54">
        <f t="shared" ref="W110:W111" si="46">L110+Q110+V110</f>
        <v>3</v>
      </c>
      <c r="X110" s="57">
        <f>RANK($W110,$W$110:$W$110,1)</f>
        <v>1</v>
      </c>
    </row>
    <row r="111" spans="2:24" ht="17.25" thickTop="1" thickBot="1" x14ac:dyDescent="0.3">
      <c r="B111" s="59" t="s">
        <v>276</v>
      </c>
      <c r="C111" s="60" t="s">
        <v>277</v>
      </c>
      <c r="D111" s="61" t="s">
        <v>278</v>
      </c>
      <c r="E111" s="62" t="s">
        <v>279</v>
      </c>
      <c r="F111" s="63">
        <f>VLOOKUP($B111,[1]原始成績!$B$4:$P$111,5,FALSE)</f>
        <v>0</v>
      </c>
      <c r="G111" s="64">
        <f>VLOOKUP($B111,[1]原始成績!$B$4:$P$111,6,FALSE)</f>
        <v>0</v>
      </c>
      <c r="H111" s="64">
        <f>VLOOKUP($B111,[1]原始成績!$B$4:$P$111,7,FALSE)</f>
        <v>0</v>
      </c>
      <c r="I111" s="64">
        <f>VLOOKUP($B111,[1]原始成績!$B$4:$P$111,8,FALSE)</f>
        <v>0</v>
      </c>
      <c r="J111" s="64">
        <f>VLOOKUP($B111,[1]原始成績!$B$4:$P$111,9,FALSE)</f>
        <v>0</v>
      </c>
      <c r="K111" s="64">
        <f t="shared" si="43"/>
        <v>0</v>
      </c>
      <c r="L111" s="65">
        <f>RANK($K111,$K$111:$K$111)</f>
        <v>1</v>
      </c>
      <c r="M111" s="63">
        <f>VLOOKUP($B111,[1]原始成績!$B$4:$P$111,10,FALSE)</f>
        <v>0</v>
      </c>
      <c r="N111" s="64">
        <f>VLOOKUP($B111,[1]原始成績!$B$4:$P$111,11,FALSE)</f>
        <v>0</v>
      </c>
      <c r="O111" s="64">
        <f>VLOOKUP($B111,[1]原始成績!$B$4:$P$111,12,FALSE)</f>
        <v>0</v>
      </c>
      <c r="P111" s="64">
        <f t="shared" si="44"/>
        <v>0</v>
      </c>
      <c r="Q111" s="66">
        <f>RANK($P111,$P$111:$P$111)</f>
        <v>1</v>
      </c>
      <c r="R111" s="67">
        <f>VLOOKUP($B111,[1]原始成績!$B$4:$P$111,13,FALSE)</f>
        <v>0</v>
      </c>
      <c r="S111" s="64">
        <f>VLOOKUP($B111,[1]原始成績!$B$4:$P$111,14,FALSE)</f>
        <v>0</v>
      </c>
      <c r="T111" s="64">
        <f>VLOOKUP($B111,[1]原始成績!$B$4:$P$111,15,FALSE)</f>
        <v>4</v>
      </c>
      <c r="U111" s="64">
        <f t="shared" si="45"/>
        <v>4</v>
      </c>
      <c r="V111" s="65">
        <f>RANK($U111,$U$111:$U$111)</f>
        <v>1</v>
      </c>
      <c r="W111" s="63">
        <f t="shared" si="46"/>
        <v>3</v>
      </c>
      <c r="X111" s="66">
        <f>RANK($W111,$W$111:$W$111,1)</f>
        <v>1</v>
      </c>
    </row>
    <row r="112" spans="2:24" ht="17.25" thickTop="1" x14ac:dyDescent="0.25">
      <c r="B112" s="68"/>
      <c r="C112" s="68"/>
      <c r="D112" s="69"/>
      <c r="E112" s="68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</row>
    <row r="113" spans="2:24" ht="16.5" x14ac:dyDescent="0.25">
      <c r="B113" s="71"/>
      <c r="C113" s="71"/>
      <c r="D113" s="72"/>
      <c r="E113" s="71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</row>
    <row r="114" spans="2:24" ht="16.5" x14ac:dyDescent="0.25">
      <c r="B114" s="71"/>
      <c r="C114" s="71"/>
      <c r="D114" s="72"/>
      <c r="E114" s="71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</row>
    <row r="115" spans="2:24" ht="16.5" x14ac:dyDescent="0.25">
      <c r="B115" s="71"/>
      <c r="C115" s="71"/>
      <c r="D115" s="72"/>
      <c r="E115" s="71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</row>
    <row r="116" spans="2:24" ht="16.5" x14ac:dyDescent="0.25">
      <c r="B116" s="71"/>
      <c r="C116" s="71"/>
      <c r="D116" s="72"/>
      <c r="E116" s="71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</row>
    <row r="117" spans="2:24" ht="16.5" x14ac:dyDescent="0.25">
      <c r="B117" s="71"/>
      <c r="C117" s="71"/>
      <c r="D117" s="72"/>
      <c r="E117" s="71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</row>
    <row r="118" spans="2:24" ht="16.5" x14ac:dyDescent="0.25">
      <c r="B118" s="71"/>
      <c r="C118" s="71"/>
      <c r="D118" s="72"/>
      <c r="E118" s="71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</row>
    <row r="119" spans="2:24" ht="16.5" x14ac:dyDescent="0.25">
      <c r="B119" s="71"/>
      <c r="C119" s="71"/>
      <c r="D119" s="72"/>
      <c r="E119" s="71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</row>
    <row r="120" spans="2:24" ht="16.5" x14ac:dyDescent="0.25">
      <c r="B120" s="71"/>
      <c r="C120" s="71"/>
      <c r="D120" s="72"/>
      <c r="E120" s="71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</row>
    <row r="121" spans="2:24" ht="16.5" x14ac:dyDescent="0.25">
      <c r="B121" s="71"/>
      <c r="C121" s="71"/>
      <c r="D121" s="72"/>
      <c r="E121" s="71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</row>
    <row r="122" spans="2:24" ht="16.5" x14ac:dyDescent="0.25">
      <c r="B122" s="71"/>
      <c r="C122" s="71"/>
      <c r="D122" s="72"/>
      <c r="E122" s="71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</row>
    <row r="123" spans="2:24" ht="16.5" x14ac:dyDescent="0.25">
      <c r="B123" s="71"/>
      <c r="C123" s="71"/>
      <c r="D123" s="72"/>
      <c r="E123" s="71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</row>
    <row r="124" spans="2:24" ht="16.5" x14ac:dyDescent="0.25">
      <c r="B124" s="71"/>
      <c r="C124" s="71"/>
      <c r="D124" s="72"/>
      <c r="E124" s="71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</row>
    <row r="125" spans="2:24" ht="16.5" x14ac:dyDescent="0.25">
      <c r="B125" s="71"/>
      <c r="C125" s="71"/>
      <c r="D125" s="72"/>
      <c r="E125" s="71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</row>
    <row r="126" spans="2:24" ht="16.5" x14ac:dyDescent="0.25">
      <c r="B126" s="71"/>
      <c r="C126" s="71"/>
      <c r="D126" s="72"/>
      <c r="E126" s="71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</row>
    <row r="127" spans="2:24" ht="16.5" x14ac:dyDescent="0.25">
      <c r="B127" s="71"/>
      <c r="C127" s="71"/>
      <c r="D127" s="72"/>
      <c r="E127" s="71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</row>
    <row r="128" spans="2:24" ht="16.5" x14ac:dyDescent="0.25">
      <c r="B128" s="71"/>
      <c r="C128" s="71"/>
      <c r="D128" s="72"/>
      <c r="E128" s="71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</row>
    <row r="129" spans="2:24" ht="16.5" x14ac:dyDescent="0.25">
      <c r="B129" s="71"/>
      <c r="C129" s="71"/>
      <c r="D129" s="72"/>
      <c r="E129" s="71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</row>
    <row r="130" spans="2:24" ht="16.5" x14ac:dyDescent="0.25">
      <c r="B130" s="71"/>
      <c r="C130" s="71"/>
      <c r="D130" s="72"/>
      <c r="E130" s="71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</row>
    <row r="131" spans="2:24" ht="16.5" x14ac:dyDescent="0.25">
      <c r="B131" s="71"/>
      <c r="C131" s="71"/>
      <c r="D131" s="72"/>
      <c r="E131" s="71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</row>
    <row r="132" spans="2:24" ht="16.5" x14ac:dyDescent="0.25">
      <c r="B132" s="71"/>
      <c r="C132" s="71"/>
      <c r="D132" s="72"/>
      <c r="E132" s="71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</row>
    <row r="133" spans="2:24" ht="16.5" x14ac:dyDescent="0.25">
      <c r="B133" s="71"/>
      <c r="C133" s="72"/>
      <c r="D133" s="73"/>
      <c r="E133" s="71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</row>
    <row r="134" spans="2:24" ht="16.5" x14ac:dyDescent="0.25">
      <c r="B134" s="71"/>
      <c r="C134" s="71"/>
      <c r="D134" s="72"/>
      <c r="E134" s="71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</row>
    <row r="135" spans="2:24" ht="16.5" x14ac:dyDescent="0.25">
      <c r="B135" s="71"/>
      <c r="C135" s="71"/>
      <c r="D135" s="72"/>
      <c r="E135" s="74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</row>
    <row r="136" spans="2:24" ht="16.5" x14ac:dyDescent="0.25">
      <c r="B136" s="71"/>
      <c r="C136" s="71"/>
      <c r="D136" s="72"/>
      <c r="E136" s="74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</row>
    <row r="137" spans="2:24" ht="16.5" x14ac:dyDescent="0.25">
      <c r="B137" s="71"/>
      <c r="C137" s="71"/>
      <c r="D137" s="72"/>
      <c r="E137" s="74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</row>
    <row r="138" spans="2:24" ht="16.5" x14ac:dyDescent="0.25">
      <c r="B138" s="71"/>
      <c r="C138" s="71"/>
      <c r="D138" s="72"/>
      <c r="E138" s="74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</row>
    <row r="139" spans="2:24" ht="16.5" x14ac:dyDescent="0.25">
      <c r="B139" s="71"/>
      <c r="C139" s="71"/>
      <c r="D139" s="72"/>
      <c r="E139" s="74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</row>
    <row r="140" spans="2:24" ht="16.5" x14ac:dyDescent="0.25">
      <c r="B140" s="71"/>
      <c r="C140" s="71"/>
      <c r="D140" s="72"/>
      <c r="E140" s="74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</row>
    <row r="141" spans="2:24" ht="16.5" x14ac:dyDescent="0.25">
      <c r="B141" s="71"/>
      <c r="C141" s="71"/>
      <c r="D141" s="72"/>
      <c r="E141" s="74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</row>
    <row r="142" spans="2:24" ht="16.5" x14ac:dyDescent="0.25">
      <c r="B142" s="71"/>
      <c r="C142" s="71"/>
      <c r="D142" s="72"/>
      <c r="E142" s="74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</row>
    <row r="143" spans="2:24" ht="16.5" x14ac:dyDescent="0.25">
      <c r="B143" s="71"/>
      <c r="C143" s="71"/>
      <c r="D143" s="72"/>
      <c r="E143" s="74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</row>
    <row r="144" spans="2:24" ht="16.5" x14ac:dyDescent="0.25">
      <c r="B144" s="71"/>
      <c r="C144" s="71"/>
      <c r="D144" s="72"/>
      <c r="E144" s="74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</row>
    <row r="145" spans="2:24" ht="16.5" x14ac:dyDescent="0.25">
      <c r="B145" s="71"/>
      <c r="C145" s="71"/>
      <c r="D145" s="72"/>
      <c r="E145" s="74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</row>
    <row r="146" spans="2:24" ht="16.5" x14ac:dyDescent="0.25">
      <c r="B146" s="71"/>
      <c r="C146" s="71"/>
      <c r="D146" s="72"/>
      <c r="E146" s="74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</row>
    <row r="147" spans="2:24" ht="16.5" x14ac:dyDescent="0.25">
      <c r="B147" s="71"/>
      <c r="C147" s="71"/>
      <c r="D147" s="72"/>
      <c r="E147" s="74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</row>
    <row r="148" spans="2:24" ht="16.5" x14ac:dyDescent="0.25">
      <c r="B148" s="71"/>
      <c r="C148" s="71"/>
      <c r="D148" s="72"/>
      <c r="E148" s="74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</row>
    <row r="149" spans="2:24" ht="16.5" x14ac:dyDescent="0.25">
      <c r="B149" s="71"/>
      <c r="C149" s="71"/>
      <c r="D149" s="72"/>
      <c r="E149" s="74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</row>
    <row r="150" spans="2:24" ht="16.5" x14ac:dyDescent="0.25">
      <c r="B150" s="71"/>
      <c r="C150" s="71"/>
      <c r="D150" s="72"/>
      <c r="E150" s="74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</row>
    <row r="151" spans="2:24" ht="16.5" x14ac:dyDescent="0.25">
      <c r="B151" s="71"/>
      <c r="C151" s="71"/>
      <c r="D151" s="72"/>
      <c r="E151" s="74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</row>
    <row r="152" spans="2:24" ht="16.5" x14ac:dyDescent="0.25">
      <c r="B152" s="71"/>
      <c r="C152" s="71"/>
      <c r="D152" s="72"/>
      <c r="E152" s="74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</row>
    <row r="153" spans="2:24" ht="16.5" x14ac:dyDescent="0.25">
      <c r="B153" s="71"/>
      <c r="C153" s="71"/>
      <c r="D153" s="72"/>
      <c r="E153" s="74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</row>
    <row r="154" spans="2:24" ht="16.5" x14ac:dyDescent="0.25">
      <c r="B154" s="71"/>
      <c r="C154" s="71"/>
      <c r="D154" s="72"/>
      <c r="E154" s="74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</row>
    <row r="155" spans="2:24" ht="16.5" x14ac:dyDescent="0.25">
      <c r="B155" s="71"/>
      <c r="C155" s="71"/>
      <c r="D155" s="72"/>
      <c r="E155" s="74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</row>
    <row r="156" spans="2:24" ht="16.5" x14ac:dyDescent="0.25">
      <c r="B156" s="71"/>
      <c r="C156" s="71"/>
      <c r="D156" s="72"/>
      <c r="E156" s="74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</row>
    <row r="157" spans="2:24" ht="16.5" x14ac:dyDescent="0.25">
      <c r="B157" s="71"/>
      <c r="C157" s="71"/>
      <c r="D157" s="72"/>
      <c r="E157" s="74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</row>
    <row r="158" spans="2:24" ht="16.5" x14ac:dyDescent="0.25">
      <c r="B158" s="71"/>
      <c r="C158" s="71"/>
      <c r="D158" s="72"/>
      <c r="E158" s="74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</row>
    <row r="159" spans="2:24" ht="16.5" x14ac:dyDescent="0.25">
      <c r="B159" s="71"/>
      <c r="C159" s="71"/>
      <c r="D159" s="72"/>
      <c r="E159" s="74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</row>
    <row r="160" spans="2:24" ht="16.5" x14ac:dyDescent="0.25">
      <c r="B160" s="71"/>
      <c r="C160" s="71"/>
      <c r="D160" s="72"/>
      <c r="E160" s="74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</row>
    <row r="161" spans="2:24" ht="16.5" x14ac:dyDescent="0.25">
      <c r="B161" s="71"/>
      <c r="C161" s="71"/>
      <c r="D161" s="72"/>
      <c r="E161" s="74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</row>
    <row r="162" spans="2:24" ht="16.5" x14ac:dyDescent="0.25">
      <c r="B162" s="71"/>
      <c r="C162" s="71"/>
      <c r="D162" s="72"/>
      <c r="E162" s="74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</row>
    <row r="163" spans="2:24" ht="16.5" x14ac:dyDescent="0.25">
      <c r="B163" s="71"/>
      <c r="C163" s="71"/>
      <c r="D163" s="72"/>
      <c r="E163" s="74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</row>
    <row r="164" spans="2:24" ht="16.5" x14ac:dyDescent="0.25">
      <c r="B164" s="71"/>
      <c r="C164" s="71"/>
      <c r="D164" s="72"/>
      <c r="E164" s="74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</row>
    <row r="165" spans="2:24" ht="16.5" x14ac:dyDescent="0.25">
      <c r="B165" s="71"/>
      <c r="C165" s="71"/>
      <c r="D165" s="72"/>
      <c r="E165" s="74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</row>
    <row r="166" spans="2:24" ht="16.5" x14ac:dyDescent="0.25">
      <c r="B166" s="71"/>
      <c r="C166" s="71"/>
      <c r="D166" s="72"/>
      <c r="E166" s="74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</row>
    <row r="167" spans="2:24" ht="16.5" x14ac:dyDescent="0.25">
      <c r="B167" s="71"/>
      <c r="C167" s="71"/>
      <c r="D167" s="72"/>
      <c r="E167" s="74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</row>
    <row r="168" spans="2:24" ht="16.5" x14ac:dyDescent="0.25">
      <c r="B168" s="71"/>
      <c r="C168" s="71"/>
      <c r="D168" s="72"/>
      <c r="E168" s="74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</row>
    <row r="169" spans="2:24" ht="16.5" x14ac:dyDescent="0.25">
      <c r="B169" s="71"/>
      <c r="C169" s="71"/>
      <c r="D169" s="72"/>
      <c r="E169" s="74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</row>
    <row r="170" spans="2:24" ht="16.5" x14ac:dyDescent="0.25">
      <c r="B170" s="71"/>
      <c r="C170" s="71"/>
      <c r="D170" s="72"/>
      <c r="E170" s="74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</row>
    <row r="171" spans="2:24" ht="16.5" x14ac:dyDescent="0.25">
      <c r="B171" s="71"/>
      <c r="C171" s="71"/>
      <c r="D171" s="72"/>
      <c r="E171" s="74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</row>
    <row r="172" spans="2:24" ht="16.5" x14ac:dyDescent="0.25">
      <c r="B172" s="71"/>
      <c r="C172" s="72"/>
      <c r="D172" s="72"/>
      <c r="E172" s="74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</row>
    <row r="173" spans="2:24" ht="16.5" x14ac:dyDescent="0.25">
      <c r="B173" s="71"/>
      <c r="C173" s="72"/>
      <c r="D173" s="72"/>
      <c r="E173" s="74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</row>
    <row r="174" spans="2:24" ht="16.5" x14ac:dyDescent="0.25">
      <c r="B174" s="71"/>
      <c r="C174" s="71"/>
      <c r="D174" s="72"/>
      <c r="E174" s="74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</row>
    <row r="175" spans="2:24" ht="16.5" x14ac:dyDescent="0.25">
      <c r="B175" s="71"/>
      <c r="C175" s="71"/>
      <c r="D175" s="72"/>
      <c r="E175" s="74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</row>
    <row r="176" spans="2:24" ht="16.5" x14ac:dyDescent="0.25">
      <c r="B176" s="71"/>
      <c r="C176" s="71"/>
      <c r="D176" s="72"/>
      <c r="E176" s="74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</row>
    <row r="177" spans="2:24" ht="16.5" x14ac:dyDescent="0.25">
      <c r="B177" s="71"/>
      <c r="C177" s="75"/>
      <c r="D177" s="72"/>
      <c r="E177" s="74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</row>
    <row r="178" spans="2:24" ht="16.5" x14ac:dyDescent="0.25">
      <c r="B178" s="71"/>
      <c r="C178" s="75"/>
      <c r="D178" s="72"/>
      <c r="E178" s="74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</row>
    <row r="179" spans="2:24" ht="16.5" x14ac:dyDescent="0.25">
      <c r="B179" s="71"/>
      <c r="C179" s="75"/>
      <c r="D179" s="72"/>
      <c r="E179" s="74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</row>
    <row r="180" spans="2:24" ht="16.5" x14ac:dyDescent="0.25">
      <c r="B180" s="71"/>
      <c r="C180" s="75"/>
      <c r="D180" s="72"/>
      <c r="E180" s="74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</row>
    <row r="181" spans="2:24" ht="16.5" x14ac:dyDescent="0.25">
      <c r="B181" s="71"/>
      <c r="C181" s="75"/>
      <c r="D181" s="72"/>
      <c r="E181" s="74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</row>
    <row r="182" spans="2:24" ht="16.5" x14ac:dyDescent="0.25">
      <c r="B182" s="71"/>
      <c r="C182" s="75"/>
      <c r="D182" s="72"/>
      <c r="E182" s="74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</row>
    <row r="183" spans="2:24" ht="16.5" x14ac:dyDescent="0.25">
      <c r="B183" s="71"/>
      <c r="C183" s="75"/>
      <c r="D183" s="72"/>
      <c r="E183" s="74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</row>
    <row r="184" spans="2:24" ht="16.5" x14ac:dyDescent="0.25">
      <c r="B184" s="71"/>
      <c r="C184" s="75"/>
      <c r="D184" s="72"/>
      <c r="E184" s="74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</row>
    <row r="185" spans="2:24" ht="16.5" x14ac:dyDescent="0.25">
      <c r="B185" s="71"/>
      <c r="C185" s="75"/>
      <c r="D185" s="72"/>
      <c r="E185" s="74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</row>
    <row r="186" spans="2:24" ht="16.5" x14ac:dyDescent="0.25">
      <c r="B186" s="71"/>
      <c r="C186" s="75"/>
      <c r="D186" s="72"/>
      <c r="E186" s="74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</row>
    <row r="187" spans="2:24" ht="16.5" x14ac:dyDescent="0.25">
      <c r="B187" s="71"/>
      <c r="C187" s="75"/>
      <c r="D187" s="72"/>
      <c r="E187" s="74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</row>
    <row r="188" spans="2:24" ht="16.5" x14ac:dyDescent="0.25">
      <c r="B188" s="71"/>
      <c r="C188" s="75"/>
      <c r="D188" s="72"/>
      <c r="E188" s="74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</row>
    <row r="189" spans="2:24" ht="16.5" x14ac:dyDescent="0.25">
      <c r="B189" s="71"/>
      <c r="C189" s="75"/>
      <c r="D189" s="72"/>
      <c r="E189" s="74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</row>
    <row r="190" spans="2:24" ht="16.5" x14ac:dyDescent="0.25">
      <c r="B190" s="71"/>
      <c r="C190" s="72"/>
      <c r="D190" s="72"/>
      <c r="E190" s="74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</row>
    <row r="191" spans="2:24" ht="16.5" x14ac:dyDescent="0.25">
      <c r="B191" s="71"/>
      <c r="C191" s="72"/>
      <c r="D191" s="76"/>
      <c r="E191" s="74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</row>
    <row r="192" spans="2:24" ht="16.5" x14ac:dyDescent="0.25">
      <c r="B192" s="71"/>
      <c r="C192" s="71"/>
      <c r="D192" s="72"/>
      <c r="E192" s="74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</row>
    <row r="193" spans="2:24" ht="16.5" x14ac:dyDescent="0.25">
      <c r="B193" s="71"/>
      <c r="C193" s="71"/>
      <c r="D193" s="72"/>
      <c r="E193" s="74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</row>
    <row r="194" spans="2:24" ht="16.5" x14ac:dyDescent="0.25">
      <c r="B194" s="71"/>
      <c r="C194" s="75"/>
      <c r="D194" s="72"/>
      <c r="E194" s="74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</row>
    <row r="195" spans="2:24" ht="16.5" x14ac:dyDescent="0.25">
      <c r="B195" s="71"/>
      <c r="C195" s="72"/>
      <c r="D195" s="72"/>
      <c r="E195" s="74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</row>
    <row r="196" spans="2:24" ht="16.5" x14ac:dyDescent="0.25">
      <c r="B196" s="71"/>
      <c r="C196" s="72"/>
      <c r="D196" s="72"/>
      <c r="E196" s="74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</row>
    <row r="197" spans="2:24" ht="16.5" x14ac:dyDescent="0.25">
      <c r="B197" s="71"/>
      <c r="C197" s="72"/>
      <c r="D197" s="72"/>
      <c r="E197" s="74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</row>
    <row r="198" spans="2:24" ht="16.5" x14ac:dyDescent="0.25">
      <c r="B198" s="71"/>
      <c r="C198" s="72"/>
      <c r="D198" s="72"/>
      <c r="E198" s="74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</row>
    <row r="199" spans="2:24" ht="16.5" x14ac:dyDescent="0.25">
      <c r="B199" s="71"/>
      <c r="C199" s="75"/>
      <c r="D199" s="72"/>
      <c r="E199" s="74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</row>
    <row r="200" spans="2:24" ht="16.5" x14ac:dyDescent="0.25">
      <c r="B200" s="71"/>
      <c r="C200" s="75"/>
      <c r="D200" s="72"/>
      <c r="E200" s="74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</row>
    <row r="201" spans="2:24" ht="16.5" x14ac:dyDescent="0.25">
      <c r="B201" s="71"/>
      <c r="C201" s="75"/>
      <c r="D201" s="72"/>
      <c r="E201" s="74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</row>
    <row r="202" spans="2:24" ht="16.5" x14ac:dyDescent="0.25">
      <c r="B202" s="71"/>
      <c r="C202" s="75"/>
      <c r="D202" s="72"/>
      <c r="E202" s="74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</row>
    <row r="203" spans="2:24" ht="16.5" x14ac:dyDescent="0.25">
      <c r="B203" s="71"/>
      <c r="C203" s="75"/>
      <c r="D203" s="72"/>
      <c r="E203" s="74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</row>
    <row r="204" spans="2:24" ht="16.5" x14ac:dyDescent="0.25">
      <c r="B204" s="71"/>
      <c r="C204" s="75"/>
      <c r="D204" s="72"/>
      <c r="E204" s="74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</row>
    <row r="205" spans="2:24" ht="16.5" x14ac:dyDescent="0.25">
      <c r="B205" s="71"/>
      <c r="C205" s="75"/>
      <c r="D205" s="72"/>
      <c r="E205" s="74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</row>
    <row r="206" spans="2:24" ht="16.5" x14ac:dyDescent="0.25">
      <c r="B206" s="71"/>
      <c r="C206" s="75"/>
      <c r="D206" s="72"/>
      <c r="E206" s="74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</row>
    <row r="207" spans="2:24" ht="16.5" x14ac:dyDescent="0.25">
      <c r="B207" s="71"/>
      <c r="C207" s="75"/>
      <c r="D207" s="73"/>
      <c r="E207" s="74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</row>
    <row r="208" spans="2:24" ht="16.5" x14ac:dyDescent="0.25">
      <c r="B208" s="71"/>
      <c r="C208" s="72"/>
      <c r="D208" s="72"/>
      <c r="E208" s="74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</row>
    <row r="209" spans="2:24" ht="16.5" x14ac:dyDescent="0.25">
      <c r="B209" s="71"/>
      <c r="C209" s="72"/>
      <c r="D209" s="72"/>
      <c r="E209" s="74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</row>
    <row r="210" spans="2:24" ht="16.5" x14ac:dyDescent="0.25">
      <c r="B210" s="71"/>
      <c r="C210" s="72"/>
      <c r="D210" s="72"/>
      <c r="E210" s="74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</row>
    <row r="211" spans="2:24" ht="16.5" x14ac:dyDescent="0.25">
      <c r="B211" s="71"/>
      <c r="C211" s="72"/>
      <c r="D211" s="72"/>
      <c r="E211" s="74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</row>
    <row r="212" spans="2:24" ht="16.5" x14ac:dyDescent="0.25">
      <c r="B212" s="71"/>
      <c r="C212" s="72"/>
      <c r="D212" s="72"/>
      <c r="E212" s="74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</row>
    <row r="213" spans="2:24" ht="16.5" x14ac:dyDescent="0.25">
      <c r="B213" s="71"/>
      <c r="C213" s="72"/>
      <c r="D213" s="72"/>
      <c r="E213" s="74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</row>
    <row r="214" spans="2:24" ht="16.5" x14ac:dyDescent="0.25">
      <c r="B214" s="71"/>
      <c r="C214" s="77"/>
      <c r="D214" s="72"/>
      <c r="E214" s="72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</row>
    <row r="215" spans="2:24" ht="16.5" x14ac:dyDescent="0.25">
      <c r="B215" s="71"/>
      <c r="C215" s="77"/>
      <c r="D215" s="72"/>
      <c r="E215" s="72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</row>
    <row r="216" spans="2:24" ht="16.5" x14ac:dyDescent="0.25">
      <c r="B216" s="71"/>
      <c r="C216" s="72"/>
      <c r="D216" s="72"/>
      <c r="E216" s="72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</row>
    <row r="217" spans="2:24" ht="16.5" x14ac:dyDescent="0.25">
      <c r="B217" s="71"/>
      <c r="C217" s="72"/>
      <c r="D217" s="72"/>
      <c r="E217" s="72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</row>
    <row r="218" spans="2:24" ht="16.5" x14ac:dyDescent="0.25">
      <c r="B218" s="71"/>
      <c r="C218" s="75"/>
      <c r="D218" s="72"/>
      <c r="E218" s="72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</row>
    <row r="219" spans="2:24" ht="16.5" x14ac:dyDescent="0.25">
      <c r="B219" s="71"/>
      <c r="C219" s="72"/>
      <c r="D219" s="78"/>
      <c r="E219" s="72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</row>
    <row r="220" spans="2:24" ht="16.5" x14ac:dyDescent="0.25">
      <c r="B220" s="71"/>
      <c r="C220" s="77"/>
      <c r="D220" s="78"/>
      <c r="E220" s="72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</row>
  </sheetData>
  <sortState ref="B99:X101">
    <sortCondition descending="1" ref="K99:K101"/>
  </sortState>
  <mergeCells count="3">
    <mergeCell ref="F2:L2"/>
    <mergeCell ref="M2:Q2"/>
    <mergeCell ref="R2:V2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輸出</vt:lpstr>
      <vt:lpstr>名次成績(2)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Jeremy-Lenovo</dc:creator>
  <cp:lastModifiedBy>陳連淦</cp:lastModifiedBy>
  <dcterms:created xsi:type="dcterms:W3CDTF">2018-11-18T04:17:03Z</dcterms:created>
  <dcterms:modified xsi:type="dcterms:W3CDTF">2018-11-19T03:55:08Z</dcterms:modified>
</cp:coreProperties>
</file>