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440"/>
  </bookViews>
  <sheets>
    <sheet name="輸出成績表" sheetId="2" r:id="rId1"/>
    <sheet name="名次成績" sheetId="1" r:id="rId2"/>
  </sheets>
  <externalReferences>
    <externalReference r:id="rId3"/>
  </externalReferences>
  <definedNames>
    <definedName name="_xlnm._FilterDatabase" localSheetId="1" hidden="1">名次成績!$B$30:$X$40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65" i="1" l="1"/>
  <c r="S165" i="1"/>
  <c r="R165" i="1"/>
  <c r="U165" i="1" s="1"/>
  <c r="O165" i="1"/>
  <c r="N165" i="1"/>
  <c r="M165" i="1"/>
  <c r="J165" i="1"/>
  <c r="I165" i="1"/>
  <c r="H165" i="1"/>
  <c r="G165" i="1"/>
  <c r="F165" i="1"/>
  <c r="T166" i="1"/>
  <c r="S166" i="1"/>
  <c r="R166" i="1"/>
  <c r="O166" i="1"/>
  <c r="N166" i="1"/>
  <c r="M166" i="1"/>
  <c r="J166" i="1"/>
  <c r="I166" i="1"/>
  <c r="H166" i="1"/>
  <c r="G166" i="1"/>
  <c r="F166" i="1"/>
  <c r="T160" i="1"/>
  <c r="S160" i="1"/>
  <c r="R160" i="1"/>
  <c r="O160" i="1"/>
  <c r="N160" i="1"/>
  <c r="M160" i="1"/>
  <c r="J160" i="1"/>
  <c r="I160" i="1"/>
  <c r="H160" i="1"/>
  <c r="G160" i="1"/>
  <c r="F160" i="1"/>
  <c r="T161" i="1"/>
  <c r="S161" i="1"/>
  <c r="R161" i="1"/>
  <c r="O161" i="1"/>
  <c r="N161" i="1"/>
  <c r="M161" i="1"/>
  <c r="J161" i="1"/>
  <c r="I161" i="1"/>
  <c r="H161" i="1"/>
  <c r="G161" i="1"/>
  <c r="F161" i="1"/>
  <c r="T162" i="1"/>
  <c r="S162" i="1"/>
  <c r="R162" i="1"/>
  <c r="O162" i="1"/>
  <c r="N162" i="1"/>
  <c r="M162" i="1"/>
  <c r="J162" i="1"/>
  <c r="I162" i="1"/>
  <c r="H162" i="1"/>
  <c r="G162" i="1"/>
  <c r="F162" i="1"/>
  <c r="T163" i="1"/>
  <c r="S163" i="1"/>
  <c r="R163" i="1"/>
  <c r="O163" i="1"/>
  <c r="N163" i="1"/>
  <c r="M163" i="1"/>
  <c r="J163" i="1"/>
  <c r="I163" i="1"/>
  <c r="H163" i="1"/>
  <c r="G163" i="1"/>
  <c r="F163" i="1"/>
  <c r="T164" i="1"/>
  <c r="S164" i="1"/>
  <c r="R164" i="1"/>
  <c r="O164" i="1"/>
  <c r="N164" i="1"/>
  <c r="M164" i="1"/>
  <c r="J164" i="1"/>
  <c r="I164" i="1"/>
  <c r="H164" i="1"/>
  <c r="G164" i="1"/>
  <c r="F164" i="1"/>
  <c r="T159" i="1"/>
  <c r="S159" i="1"/>
  <c r="R159" i="1"/>
  <c r="U159" i="1" s="1"/>
  <c r="O159" i="1"/>
  <c r="N159" i="1"/>
  <c r="M159" i="1"/>
  <c r="J159" i="1"/>
  <c r="I159" i="1"/>
  <c r="H159" i="1"/>
  <c r="G159" i="1"/>
  <c r="F159" i="1"/>
  <c r="K159" i="1" s="1"/>
  <c r="T158" i="1"/>
  <c r="S158" i="1"/>
  <c r="R158" i="1"/>
  <c r="U158" i="1" s="1"/>
  <c r="O158" i="1"/>
  <c r="N158" i="1"/>
  <c r="M158" i="1"/>
  <c r="J158" i="1"/>
  <c r="I158" i="1"/>
  <c r="H158" i="1"/>
  <c r="G158" i="1"/>
  <c r="F158" i="1"/>
  <c r="T157" i="1"/>
  <c r="S157" i="1"/>
  <c r="R157" i="1"/>
  <c r="P157" i="1"/>
  <c r="O157" i="1"/>
  <c r="N157" i="1"/>
  <c r="M157" i="1"/>
  <c r="J157" i="1"/>
  <c r="I157" i="1"/>
  <c r="H157" i="1"/>
  <c r="G157" i="1"/>
  <c r="F157" i="1"/>
  <c r="T142" i="1"/>
  <c r="S142" i="1"/>
  <c r="R142" i="1"/>
  <c r="O142" i="1"/>
  <c r="N142" i="1"/>
  <c r="M142" i="1"/>
  <c r="J142" i="1"/>
  <c r="I142" i="1"/>
  <c r="H142" i="1"/>
  <c r="G142" i="1"/>
  <c r="F142" i="1"/>
  <c r="T140" i="1"/>
  <c r="S140" i="1"/>
  <c r="R140" i="1"/>
  <c r="O140" i="1"/>
  <c r="N140" i="1"/>
  <c r="M140" i="1"/>
  <c r="J140" i="1"/>
  <c r="I140" i="1"/>
  <c r="H140" i="1"/>
  <c r="G140" i="1"/>
  <c r="F140" i="1"/>
  <c r="T155" i="1"/>
  <c r="S155" i="1"/>
  <c r="R155" i="1"/>
  <c r="O155" i="1"/>
  <c r="N155" i="1"/>
  <c r="M155" i="1"/>
  <c r="J155" i="1"/>
  <c r="I155" i="1"/>
  <c r="H155" i="1"/>
  <c r="G155" i="1"/>
  <c r="F155" i="1"/>
  <c r="T150" i="1"/>
  <c r="S150" i="1"/>
  <c r="R150" i="1"/>
  <c r="O150" i="1"/>
  <c r="N150" i="1"/>
  <c r="M150" i="1"/>
  <c r="J150" i="1"/>
  <c r="I150" i="1"/>
  <c r="H150" i="1"/>
  <c r="G150" i="1"/>
  <c r="F150" i="1"/>
  <c r="T153" i="1"/>
  <c r="S153" i="1"/>
  <c r="R153" i="1"/>
  <c r="O153" i="1"/>
  <c r="N153" i="1"/>
  <c r="M153" i="1"/>
  <c r="J153" i="1"/>
  <c r="I153" i="1"/>
  <c r="H153" i="1"/>
  <c r="G153" i="1"/>
  <c r="F153" i="1"/>
  <c r="T139" i="1"/>
  <c r="S139" i="1"/>
  <c r="R139" i="1"/>
  <c r="O139" i="1"/>
  <c r="N139" i="1"/>
  <c r="M139" i="1"/>
  <c r="J139" i="1"/>
  <c r="I139" i="1"/>
  <c r="H139" i="1"/>
  <c r="G139" i="1"/>
  <c r="F139" i="1"/>
  <c r="T143" i="1"/>
  <c r="S143" i="1"/>
  <c r="R143" i="1"/>
  <c r="O143" i="1"/>
  <c r="N143" i="1"/>
  <c r="M143" i="1"/>
  <c r="J143" i="1"/>
  <c r="I143" i="1"/>
  <c r="H143" i="1"/>
  <c r="G143" i="1"/>
  <c r="F143" i="1"/>
  <c r="T152" i="1"/>
  <c r="S152" i="1"/>
  <c r="R152" i="1"/>
  <c r="O152" i="1"/>
  <c r="N152" i="1"/>
  <c r="M152" i="1"/>
  <c r="J152" i="1"/>
  <c r="I152" i="1"/>
  <c r="H152" i="1"/>
  <c r="G152" i="1"/>
  <c r="F152" i="1"/>
  <c r="T148" i="1"/>
  <c r="S148" i="1"/>
  <c r="R148" i="1"/>
  <c r="O148" i="1"/>
  <c r="N148" i="1"/>
  <c r="M148" i="1"/>
  <c r="J148" i="1"/>
  <c r="I148" i="1"/>
  <c r="H148" i="1"/>
  <c r="G148" i="1"/>
  <c r="F148" i="1"/>
  <c r="T147" i="1"/>
  <c r="S147" i="1"/>
  <c r="R147" i="1"/>
  <c r="O147" i="1"/>
  <c r="N147" i="1"/>
  <c r="M147" i="1"/>
  <c r="J147" i="1"/>
  <c r="I147" i="1"/>
  <c r="H147" i="1"/>
  <c r="G147" i="1"/>
  <c r="F147" i="1"/>
  <c r="T144" i="1"/>
  <c r="S144" i="1"/>
  <c r="R144" i="1"/>
  <c r="O144" i="1"/>
  <c r="N144" i="1"/>
  <c r="M144" i="1"/>
  <c r="J144" i="1"/>
  <c r="I144" i="1"/>
  <c r="H144" i="1"/>
  <c r="G144" i="1"/>
  <c r="F144" i="1"/>
  <c r="T141" i="1"/>
  <c r="S141" i="1"/>
  <c r="R141" i="1"/>
  <c r="O141" i="1"/>
  <c r="N141" i="1"/>
  <c r="M141" i="1"/>
  <c r="J141" i="1"/>
  <c r="I141" i="1"/>
  <c r="H141" i="1"/>
  <c r="G141" i="1"/>
  <c r="F141" i="1"/>
  <c r="T149" i="1"/>
  <c r="S149" i="1"/>
  <c r="R149" i="1"/>
  <c r="O149" i="1"/>
  <c r="N149" i="1"/>
  <c r="M149" i="1"/>
  <c r="J149" i="1"/>
  <c r="I149" i="1"/>
  <c r="H149" i="1"/>
  <c r="G149" i="1"/>
  <c r="F149" i="1"/>
  <c r="T154" i="1"/>
  <c r="S154" i="1"/>
  <c r="R154" i="1"/>
  <c r="O154" i="1"/>
  <c r="N154" i="1"/>
  <c r="M154" i="1"/>
  <c r="J154" i="1"/>
  <c r="I154" i="1"/>
  <c r="H154" i="1"/>
  <c r="G154" i="1"/>
  <c r="F154" i="1"/>
  <c r="T151" i="1"/>
  <c r="S151" i="1"/>
  <c r="R151" i="1"/>
  <c r="O151" i="1"/>
  <c r="N151" i="1"/>
  <c r="M151" i="1"/>
  <c r="J151" i="1"/>
  <c r="I151" i="1"/>
  <c r="H151" i="1"/>
  <c r="G151" i="1"/>
  <c r="F151" i="1"/>
  <c r="T146" i="1"/>
  <c r="S146" i="1"/>
  <c r="R146" i="1"/>
  <c r="O146" i="1"/>
  <c r="N146" i="1"/>
  <c r="M146" i="1"/>
  <c r="J146" i="1"/>
  <c r="I146" i="1"/>
  <c r="H146" i="1"/>
  <c r="G146" i="1"/>
  <c r="F146" i="1"/>
  <c r="T145" i="1"/>
  <c r="S145" i="1"/>
  <c r="R145" i="1"/>
  <c r="O145" i="1"/>
  <c r="N145" i="1"/>
  <c r="M145" i="1"/>
  <c r="J145" i="1"/>
  <c r="I145" i="1"/>
  <c r="H145" i="1"/>
  <c r="G145" i="1"/>
  <c r="F145" i="1"/>
  <c r="T156" i="1"/>
  <c r="S156" i="1"/>
  <c r="R156" i="1"/>
  <c r="O156" i="1"/>
  <c r="N156" i="1"/>
  <c r="M156" i="1"/>
  <c r="J156" i="1"/>
  <c r="I156" i="1"/>
  <c r="H156" i="1"/>
  <c r="G156" i="1"/>
  <c r="F156" i="1"/>
  <c r="T122" i="1"/>
  <c r="S122" i="1"/>
  <c r="R122" i="1"/>
  <c r="O122" i="1"/>
  <c r="N122" i="1"/>
  <c r="M122" i="1"/>
  <c r="J122" i="1"/>
  <c r="I122" i="1"/>
  <c r="H122" i="1"/>
  <c r="G122" i="1"/>
  <c r="F122" i="1"/>
  <c r="T127" i="1"/>
  <c r="S127" i="1"/>
  <c r="R127" i="1"/>
  <c r="O127" i="1"/>
  <c r="N127" i="1"/>
  <c r="M127" i="1"/>
  <c r="J127" i="1"/>
  <c r="I127" i="1"/>
  <c r="H127" i="1"/>
  <c r="G127" i="1"/>
  <c r="F127" i="1"/>
  <c r="T120" i="1"/>
  <c r="S120" i="1"/>
  <c r="R120" i="1"/>
  <c r="O120" i="1"/>
  <c r="N120" i="1"/>
  <c r="M120" i="1"/>
  <c r="J120" i="1"/>
  <c r="I120" i="1"/>
  <c r="H120" i="1"/>
  <c r="G120" i="1"/>
  <c r="F120" i="1"/>
  <c r="T133" i="1"/>
  <c r="S133" i="1"/>
  <c r="R133" i="1"/>
  <c r="O133" i="1"/>
  <c r="N133" i="1"/>
  <c r="M133" i="1"/>
  <c r="J133" i="1"/>
  <c r="I133" i="1"/>
  <c r="H133" i="1"/>
  <c r="G133" i="1"/>
  <c r="F133" i="1"/>
  <c r="T136" i="1"/>
  <c r="S136" i="1"/>
  <c r="R136" i="1"/>
  <c r="O136" i="1"/>
  <c r="N136" i="1"/>
  <c r="M136" i="1"/>
  <c r="J136" i="1"/>
  <c r="I136" i="1"/>
  <c r="H136" i="1"/>
  <c r="G136" i="1"/>
  <c r="F136" i="1"/>
  <c r="T134" i="1"/>
  <c r="S134" i="1"/>
  <c r="R134" i="1"/>
  <c r="O134" i="1"/>
  <c r="N134" i="1"/>
  <c r="M134" i="1"/>
  <c r="J134" i="1"/>
  <c r="I134" i="1"/>
  <c r="H134" i="1"/>
  <c r="G134" i="1"/>
  <c r="F134" i="1"/>
  <c r="T130" i="1"/>
  <c r="S130" i="1"/>
  <c r="R130" i="1"/>
  <c r="O130" i="1"/>
  <c r="N130" i="1"/>
  <c r="M130" i="1"/>
  <c r="J130" i="1"/>
  <c r="I130" i="1"/>
  <c r="H130" i="1"/>
  <c r="G130" i="1"/>
  <c r="F130" i="1"/>
  <c r="T128" i="1"/>
  <c r="S128" i="1"/>
  <c r="R128" i="1"/>
  <c r="O128" i="1"/>
  <c r="N128" i="1"/>
  <c r="M128" i="1"/>
  <c r="J128" i="1"/>
  <c r="I128" i="1"/>
  <c r="H128" i="1"/>
  <c r="G128" i="1"/>
  <c r="F128" i="1"/>
  <c r="T124" i="1"/>
  <c r="S124" i="1"/>
  <c r="R124" i="1"/>
  <c r="O124" i="1"/>
  <c r="N124" i="1"/>
  <c r="M124" i="1"/>
  <c r="J124" i="1"/>
  <c r="I124" i="1"/>
  <c r="H124" i="1"/>
  <c r="G124" i="1"/>
  <c r="F124" i="1"/>
  <c r="T116" i="1"/>
  <c r="S116" i="1"/>
  <c r="R116" i="1"/>
  <c r="O116" i="1"/>
  <c r="N116" i="1"/>
  <c r="M116" i="1"/>
  <c r="J116" i="1"/>
  <c r="I116" i="1"/>
  <c r="H116" i="1"/>
  <c r="G116" i="1"/>
  <c r="F116" i="1"/>
  <c r="T125" i="1"/>
  <c r="S125" i="1"/>
  <c r="R125" i="1"/>
  <c r="O125" i="1"/>
  <c r="N125" i="1"/>
  <c r="M125" i="1"/>
  <c r="J125" i="1"/>
  <c r="I125" i="1"/>
  <c r="H125" i="1"/>
  <c r="G125" i="1"/>
  <c r="F125" i="1"/>
  <c r="T129" i="1"/>
  <c r="S129" i="1"/>
  <c r="R129" i="1"/>
  <c r="O129" i="1"/>
  <c r="N129" i="1"/>
  <c r="M129" i="1"/>
  <c r="J129" i="1"/>
  <c r="I129" i="1"/>
  <c r="H129" i="1"/>
  <c r="G129" i="1"/>
  <c r="F129" i="1"/>
  <c r="T137" i="1"/>
  <c r="S137" i="1"/>
  <c r="R137" i="1"/>
  <c r="O137" i="1"/>
  <c r="N137" i="1"/>
  <c r="M137" i="1"/>
  <c r="J137" i="1"/>
  <c r="I137" i="1"/>
  <c r="H137" i="1"/>
  <c r="G137" i="1"/>
  <c r="F137" i="1"/>
  <c r="T135" i="1"/>
  <c r="S135" i="1"/>
  <c r="R135" i="1"/>
  <c r="O135" i="1"/>
  <c r="N135" i="1"/>
  <c r="M135" i="1"/>
  <c r="J135" i="1"/>
  <c r="I135" i="1"/>
  <c r="H135" i="1"/>
  <c r="G135" i="1"/>
  <c r="F135" i="1"/>
  <c r="T126" i="1"/>
  <c r="S126" i="1"/>
  <c r="R126" i="1"/>
  <c r="O126" i="1"/>
  <c r="N126" i="1"/>
  <c r="M126" i="1"/>
  <c r="J126" i="1"/>
  <c r="I126" i="1"/>
  <c r="H126" i="1"/>
  <c r="G126" i="1"/>
  <c r="F126" i="1"/>
  <c r="T138" i="1"/>
  <c r="S138" i="1"/>
  <c r="R138" i="1"/>
  <c r="O138" i="1"/>
  <c r="N138" i="1"/>
  <c r="M138" i="1"/>
  <c r="J138" i="1"/>
  <c r="I138" i="1"/>
  <c r="H138" i="1"/>
  <c r="G138" i="1"/>
  <c r="F138" i="1"/>
  <c r="T119" i="1"/>
  <c r="S119" i="1"/>
  <c r="R119" i="1"/>
  <c r="O119" i="1"/>
  <c r="N119" i="1"/>
  <c r="M119" i="1"/>
  <c r="J119" i="1"/>
  <c r="I119" i="1"/>
  <c r="H119" i="1"/>
  <c r="G119" i="1"/>
  <c r="F119" i="1"/>
  <c r="T121" i="1"/>
  <c r="S121" i="1"/>
  <c r="R121" i="1"/>
  <c r="O121" i="1"/>
  <c r="N121" i="1"/>
  <c r="M121" i="1"/>
  <c r="J121" i="1"/>
  <c r="I121" i="1"/>
  <c r="H121" i="1"/>
  <c r="G121" i="1"/>
  <c r="F121" i="1"/>
  <c r="T118" i="1"/>
  <c r="S118" i="1"/>
  <c r="R118" i="1"/>
  <c r="O118" i="1"/>
  <c r="N118" i="1"/>
  <c r="M118" i="1"/>
  <c r="J118" i="1"/>
  <c r="I118" i="1"/>
  <c r="H118" i="1"/>
  <c r="G118" i="1"/>
  <c r="F118" i="1"/>
  <c r="T131" i="1"/>
  <c r="S131" i="1"/>
  <c r="R131" i="1"/>
  <c r="O131" i="1"/>
  <c r="N131" i="1"/>
  <c r="M131" i="1"/>
  <c r="J131" i="1"/>
  <c r="I131" i="1"/>
  <c r="H131" i="1"/>
  <c r="G131" i="1"/>
  <c r="F131" i="1"/>
  <c r="T117" i="1"/>
  <c r="S117" i="1"/>
  <c r="R117" i="1"/>
  <c r="O117" i="1"/>
  <c r="N117" i="1"/>
  <c r="M117" i="1"/>
  <c r="J117" i="1"/>
  <c r="I117" i="1"/>
  <c r="H117" i="1"/>
  <c r="G117" i="1"/>
  <c r="F117" i="1"/>
  <c r="T123" i="1"/>
  <c r="S123" i="1"/>
  <c r="R123" i="1"/>
  <c r="O123" i="1"/>
  <c r="N123" i="1"/>
  <c r="M123" i="1"/>
  <c r="J123" i="1"/>
  <c r="I123" i="1"/>
  <c r="H123" i="1"/>
  <c r="G123" i="1"/>
  <c r="F123" i="1"/>
  <c r="T132" i="1"/>
  <c r="S132" i="1"/>
  <c r="R132" i="1"/>
  <c r="O132" i="1"/>
  <c r="N132" i="1"/>
  <c r="M132" i="1"/>
  <c r="J132" i="1"/>
  <c r="I132" i="1"/>
  <c r="H132" i="1"/>
  <c r="G132" i="1"/>
  <c r="F132" i="1"/>
  <c r="T110" i="1"/>
  <c r="S110" i="1"/>
  <c r="R110" i="1"/>
  <c r="O110" i="1"/>
  <c r="N110" i="1"/>
  <c r="M110" i="1"/>
  <c r="J110" i="1"/>
  <c r="I110" i="1"/>
  <c r="H110" i="1"/>
  <c r="G110" i="1"/>
  <c r="F110" i="1"/>
  <c r="T97" i="1"/>
  <c r="S97" i="1"/>
  <c r="R97" i="1"/>
  <c r="O97" i="1"/>
  <c r="N97" i="1"/>
  <c r="M97" i="1"/>
  <c r="J97" i="1"/>
  <c r="I97" i="1"/>
  <c r="H97" i="1"/>
  <c r="G97" i="1"/>
  <c r="F97" i="1"/>
  <c r="T101" i="1"/>
  <c r="S101" i="1"/>
  <c r="R101" i="1"/>
  <c r="O101" i="1"/>
  <c r="N101" i="1"/>
  <c r="M101" i="1"/>
  <c r="J101" i="1"/>
  <c r="I101" i="1"/>
  <c r="H101" i="1"/>
  <c r="G101" i="1"/>
  <c r="F101" i="1"/>
  <c r="T102" i="1"/>
  <c r="S102" i="1"/>
  <c r="R102" i="1"/>
  <c r="O102" i="1"/>
  <c r="N102" i="1"/>
  <c r="M102" i="1"/>
  <c r="J102" i="1"/>
  <c r="I102" i="1"/>
  <c r="H102" i="1"/>
  <c r="G102" i="1"/>
  <c r="F102" i="1"/>
  <c r="T111" i="1"/>
  <c r="S111" i="1"/>
  <c r="R111" i="1"/>
  <c r="O111" i="1"/>
  <c r="N111" i="1"/>
  <c r="M111" i="1"/>
  <c r="J111" i="1"/>
  <c r="I111" i="1"/>
  <c r="H111" i="1"/>
  <c r="G111" i="1"/>
  <c r="F111" i="1"/>
  <c r="T109" i="1"/>
  <c r="S109" i="1"/>
  <c r="R109" i="1"/>
  <c r="O109" i="1"/>
  <c r="N109" i="1"/>
  <c r="M109" i="1"/>
  <c r="J109" i="1"/>
  <c r="I109" i="1"/>
  <c r="H109" i="1"/>
  <c r="G109" i="1"/>
  <c r="F109" i="1"/>
  <c r="T104" i="1"/>
  <c r="S104" i="1"/>
  <c r="R104" i="1"/>
  <c r="O104" i="1"/>
  <c r="N104" i="1"/>
  <c r="M104" i="1"/>
  <c r="J104" i="1"/>
  <c r="I104" i="1"/>
  <c r="H104" i="1"/>
  <c r="G104" i="1"/>
  <c r="F104" i="1"/>
  <c r="T115" i="1"/>
  <c r="S115" i="1"/>
  <c r="R115" i="1"/>
  <c r="O115" i="1"/>
  <c r="N115" i="1"/>
  <c r="M115" i="1"/>
  <c r="J115" i="1"/>
  <c r="I115" i="1"/>
  <c r="H115" i="1"/>
  <c r="G115" i="1"/>
  <c r="F115" i="1"/>
  <c r="T114" i="1"/>
  <c r="S114" i="1"/>
  <c r="R114" i="1"/>
  <c r="O114" i="1"/>
  <c r="N114" i="1"/>
  <c r="M114" i="1"/>
  <c r="J114" i="1"/>
  <c r="I114" i="1"/>
  <c r="H114" i="1"/>
  <c r="G114" i="1"/>
  <c r="F114" i="1"/>
  <c r="T100" i="1"/>
  <c r="S100" i="1"/>
  <c r="R100" i="1"/>
  <c r="O100" i="1"/>
  <c r="N100" i="1"/>
  <c r="M100" i="1"/>
  <c r="J100" i="1"/>
  <c r="I100" i="1"/>
  <c r="H100" i="1"/>
  <c r="G100" i="1"/>
  <c r="F100" i="1"/>
  <c r="T106" i="1"/>
  <c r="S106" i="1"/>
  <c r="R106" i="1"/>
  <c r="O106" i="1"/>
  <c r="N106" i="1"/>
  <c r="M106" i="1"/>
  <c r="J106" i="1"/>
  <c r="I106" i="1"/>
  <c r="H106" i="1"/>
  <c r="G106" i="1"/>
  <c r="F106" i="1"/>
  <c r="T108" i="1"/>
  <c r="S108" i="1"/>
  <c r="R108" i="1"/>
  <c r="O108" i="1"/>
  <c r="N108" i="1"/>
  <c r="M108" i="1"/>
  <c r="J108" i="1"/>
  <c r="I108" i="1"/>
  <c r="H108" i="1"/>
  <c r="G108" i="1"/>
  <c r="F108" i="1"/>
  <c r="T105" i="1"/>
  <c r="S105" i="1"/>
  <c r="R105" i="1"/>
  <c r="O105" i="1"/>
  <c r="N105" i="1"/>
  <c r="M105" i="1"/>
  <c r="J105" i="1"/>
  <c r="I105" i="1"/>
  <c r="H105" i="1"/>
  <c r="G105" i="1"/>
  <c r="F105" i="1"/>
  <c r="T112" i="1"/>
  <c r="S112" i="1"/>
  <c r="R112" i="1"/>
  <c r="O112" i="1"/>
  <c r="N112" i="1"/>
  <c r="M112" i="1"/>
  <c r="J112" i="1"/>
  <c r="I112" i="1"/>
  <c r="H112" i="1"/>
  <c r="G112" i="1"/>
  <c r="F112" i="1"/>
  <c r="T94" i="1"/>
  <c r="S94" i="1"/>
  <c r="R94" i="1"/>
  <c r="O94" i="1"/>
  <c r="N94" i="1"/>
  <c r="M94" i="1"/>
  <c r="J94" i="1"/>
  <c r="I94" i="1"/>
  <c r="H94" i="1"/>
  <c r="G94" i="1"/>
  <c r="F94" i="1"/>
  <c r="T95" i="1"/>
  <c r="S95" i="1"/>
  <c r="R95" i="1"/>
  <c r="O95" i="1"/>
  <c r="N95" i="1"/>
  <c r="M95" i="1"/>
  <c r="J95" i="1"/>
  <c r="I95" i="1"/>
  <c r="H95" i="1"/>
  <c r="G95" i="1"/>
  <c r="F95" i="1"/>
  <c r="T99" i="1"/>
  <c r="S99" i="1"/>
  <c r="R99" i="1"/>
  <c r="O99" i="1"/>
  <c r="N99" i="1"/>
  <c r="M99" i="1"/>
  <c r="J99" i="1"/>
  <c r="I99" i="1"/>
  <c r="H99" i="1"/>
  <c r="G99" i="1"/>
  <c r="F99" i="1"/>
  <c r="T107" i="1"/>
  <c r="S107" i="1"/>
  <c r="R107" i="1"/>
  <c r="O107" i="1"/>
  <c r="N107" i="1"/>
  <c r="M107" i="1"/>
  <c r="J107" i="1"/>
  <c r="I107" i="1"/>
  <c r="H107" i="1"/>
  <c r="G107" i="1"/>
  <c r="F107" i="1"/>
  <c r="T96" i="1"/>
  <c r="S96" i="1"/>
  <c r="R96" i="1"/>
  <c r="O96" i="1"/>
  <c r="N96" i="1"/>
  <c r="M96" i="1"/>
  <c r="J96" i="1"/>
  <c r="I96" i="1"/>
  <c r="H96" i="1"/>
  <c r="G96" i="1"/>
  <c r="F96" i="1"/>
  <c r="T92" i="1"/>
  <c r="S92" i="1"/>
  <c r="R92" i="1"/>
  <c r="O92" i="1"/>
  <c r="N92" i="1"/>
  <c r="M92" i="1"/>
  <c r="J92" i="1"/>
  <c r="I92" i="1"/>
  <c r="H92" i="1"/>
  <c r="G92" i="1"/>
  <c r="F92" i="1"/>
  <c r="T113" i="1"/>
  <c r="S113" i="1"/>
  <c r="R113" i="1"/>
  <c r="O113" i="1"/>
  <c r="N113" i="1"/>
  <c r="M113" i="1"/>
  <c r="J113" i="1"/>
  <c r="I113" i="1"/>
  <c r="H113" i="1"/>
  <c r="G113" i="1"/>
  <c r="F113" i="1"/>
  <c r="T93" i="1"/>
  <c r="S93" i="1"/>
  <c r="R93" i="1"/>
  <c r="O93" i="1"/>
  <c r="N93" i="1"/>
  <c r="M93" i="1"/>
  <c r="J93" i="1"/>
  <c r="I93" i="1"/>
  <c r="H93" i="1"/>
  <c r="G93" i="1"/>
  <c r="F93" i="1"/>
  <c r="T98" i="1"/>
  <c r="S98" i="1"/>
  <c r="R98" i="1"/>
  <c r="O98" i="1"/>
  <c r="N98" i="1"/>
  <c r="M98" i="1"/>
  <c r="J98" i="1"/>
  <c r="I98" i="1"/>
  <c r="H98" i="1"/>
  <c r="G98" i="1"/>
  <c r="F98" i="1"/>
  <c r="T103" i="1"/>
  <c r="S103" i="1"/>
  <c r="R103" i="1"/>
  <c r="O103" i="1"/>
  <c r="N103" i="1"/>
  <c r="M103" i="1"/>
  <c r="J103" i="1"/>
  <c r="I103" i="1"/>
  <c r="H103" i="1"/>
  <c r="G103" i="1"/>
  <c r="F103" i="1"/>
  <c r="T46" i="1"/>
  <c r="S46" i="1"/>
  <c r="R46" i="1"/>
  <c r="O46" i="1"/>
  <c r="N46" i="1"/>
  <c r="M46" i="1"/>
  <c r="J46" i="1"/>
  <c r="I46" i="1"/>
  <c r="H46" i="1"/>
  <c r="G46" i="1"/>
  <c r="F46" i="1"/>
  <c r="T44" i="1"/>
  <c r="S44" i="1"/>
  <c r="R44" i="1"/>
  <c r="O44" i="1"/>
  <c r="N44" i="1"/>
  <c r="M44" i="1"/>
  <c r="J44" i="1"/>
  <c r="I44" i="1"/>
  <c r="H44" i="1"/>
  <c r="G44" i="1"/>
  <c r="F44" i="1"/>
  <c r="T68" i="1"/>
  <c r="S68" i="1"/>
  <c r="R68" i="1"/>
  <c r="O68" i="1"/>
  <c r="N68" i="1"/>
  <c r="M68" i="1"/>
  <c r="J68" i="1"/>
  <c r="I68" i="1"/>
  <c r="H68" i="1"/>
  <c r="G68" i="1"/>
  <c r="F68" i="1"/>
  <c r="T51" i="1"/>
  <c r="S51" i="1"/>
  <c r="R51" i="1"/>
  <c r="O51" i="1"/>
  <c r="N51" i="1"/>
  <c r="M51" i="1"/>
  <c r="J51" i="1"/>
  <c r="I51" i="1"/>
  <c r="H51" i="1"/>
  <c r="G51" i="1"/>
  <c r="F51" i="1"/>
  <c r="T43" i="1"/>
  <c r="S43" i="1"/>
  <c r="R43" i="1"/>
  <c r="O43" i="1"/>
  <c r="N43" i="1"/>
  <c r="M43" i="1"/>
  <c r="J43" i="1"/>
  <c r="I43" i="1"/>
  <c r="H43" i="1"/>
  <c r="G43" i="1"/>
  <c r="F43" i="1"/>
  <c r="T73" i="1"/>
  <c r="S73" i="1"/>
  <c r="R73" i="1"/>
  <c r="O73" i="1"/>
  <c r="N73" i="1"/>
  <c r="M73" i="1"/>
  <c r="J73" i="1"/>
  <c r="I73" i="1"/>
  <c r="H73" i="1"/>
  <c r="G73" i="1"/>
  <c r="F73" i="1"/>
  <c r="T85" i="1"/>
  <c r="S85" i="1"/>
  <c r="R85" i="1"/>
  <c r="O85" i="1"/>
  <c r="N85" i="1"/>
  <c r="M85" i="1"/>
  <c r="J85" i="1"/>
  <c r="I85" i="1"/>
  <c r="H85" i="1"/>
  <c r="G85" i="1"/>
  <c r="F85" i="1"/>
  <c r="T87" i="1"/>
  <c r="S87" i="1"/>
  <c r="R87" i="1"/>
  <c r="O87" i="1"/>
  <c r="N87" i="1"/>
  <c r="M87" i="1"/>
  <c r="J87" i="1"/>
  <c r="I87" i="1"/>
  <c r="H87" i="1"/>
  <c r="G87" i="1"/>
  <c r="F87" i="1"/>
  <c r="T83" i="1"/>
  <c r="S83" i="1"/>
  <c r="R83" i="1"/>
  <c r="O83" i="1"/>
  <c r="N83" i="1"/>
  <c r="M83" i="1"/>
  <c r="J83" i="1"/>
  <c r="I83" i="1"/>
  <c r="H83" i="1"/>
  <c r="G83" i="1"/>
  <c r="F83" i="1"/>
  <c r="T65" i="1"/>
  <c r="S65" i="1"/>
  <c r="R65" i="1"/>
  <c r="O65" i="1"/>
  <c r="N65" i="1"/>
  <c r="M65" i="1"/>
  <c r="J65" i="1"/>
  <c r="I65" i="1"/>
  <c r="H65" i="1"/>
  <c r="G65" i="1"/>
  <c r="F65" i="1"/>
  <c r="T74" i="1"/>
  <c r="S74" i="1"/>
  <c r="R74" i="1"/>
  <c r="O74" i="1"/>
  <c r="N74" i="1"/>
  <c r="M74" i="1"/>
  <c r="J74" i="1"/>
  <c r="I74" i="1"/>
  <c r="H74" i="1"/>
  <c r="G74" i="1"/>
  <c r="F74" i="1"/>
  <c r="T48" i="1"/>
  <c r="S48" i="1"/>
  <c r="R48" i="1"/>
  <c r="O48" i="1"/>
  <c r="N48" i="1"/>
  <c r="M48" i="1"/>
  <c r="J48" i="1"/>
  <c r="I48" i="1"/>
  <c r="H48" i="1"/>
  <c r="G48" i="1"/>
  <c r="F48" i="1"/>
  <c r="T57" i="1"/>
  <c r="S57" i="1"/>
  <c r="R57" i="1"/>
  <c r="O57" i="1"/>
  <c r="N57" i="1"/>
  <c r="M57" i="1"/>
  <c r="J57" i="1"/>
  <c r="I57" i="1"/>
  <c r="H57" i="1"/>
  <c r="G57" i="1"/>
  <c r="F57" i="1"/>
  <c r="T86" i="1"/>
  <c r="S86" i="1"/>
  <c r="R86" i="1"/>
  <c r="O86" i="1"/>
  <c r="N86" i="1"/>
  <c r="M86" i="1"/>
  <c r="J86" i="1"/>
  <c r="I86" i="1"/>
  <c r="H86" i="1"/>
  <c r="G86" i="1"/>
  <c r="F86" i="1"/>
  <c r="T69" i="1"/>
  <c r="S69" i="1"/>
  <c r="R69" i="1"/>
  <c r="O69" i="1"/>
  <c r="N69" i="1"/>
  <c r="M69" i="1"/>
  <c r="J69" i="1"/>
  <c r="I69" i="1"/>
  <c r="H69" i="1"/>
  <c r="G69" i="1"/>
  <c r="F69" i="1"/>
  <c r="T81" i="1"/>
  <c r="S81" i="1"/>
  <c r="R81" i="1"/>
  <c r="O81" i="1"/>
  <c r="N81" i="1"/>
  <c r="M81" i="1"/>
  <c r="J81" i="1"/>
  <c r="I81" i="1"/>
  <c r="H81" i="1"/>
  <c r="G81" i="1"/>
  <c r="F81" i="1"/>
  <c r="T47" i="1"/>
  <c r="S47" i="1"/>
  <c r="R47" i="1"/>
  <c r="O47" i="1"/>
  <c r="N47" i="1"/>
  <c r="M47" i="1"/>
  <c r="J47" i="1"/>
  <c r="I47" i="1"/>
  <c r="H47" i="1"/>
  <c r="G47" i="1"/>
  <c r="F47" i="1"/>
  <c r="T45" i="1"/>
  <c r="S45" i="1"/>
  <c r="R45" i="1"/>
  <c r="O45" i="1"/>
  <c r="N45" i="1"/>
  <c r="M45" i="1"/>
  <c r="J45" i="1"/>
  <c r="I45" i="1"/>
  <c r="H45" i="1"/>
  <c r="G45" i="1"/>
  <c r="F45" i="1"/>
  <c r="T59" i="1"/>
  <c r="S59" i="1"/>
  <c r="R59" i="1"/>
  <c r="O59" i="1"/>
  <c r="N59" i="1"/>
  <c r="M59" i="1"/>
  <c r="J59" i="1"/>
  <c r="I59" i="1"/>
  <c r="H59" i="1"/>
  <c r="G59" i="1"/>
  <c r="F59" i="1"/>
  <c r="T72" i="1"/>
  <c r="S72" i="1"/>
  <c r="R72" i="1"/>
  <c r="O72" i="1"/>
  <c r="N72" i="1"/>
  <c r="M72" i="1"/>
  <c r="J72" i="1"/>
  <c r="I72" i="1"/>
  <c r="H72" i="1"/>
  <c r="G72" i="1"/>
  <c r="F72" i="1"/>
  <c r="T79" i="1"/>
  <c r="S79" i="1"/>
  <c r="R79" i="1"/>
  <c r="O79" i="1"/>
  <c r="N79" i="1"/>
  <c r="M79" i="1"/>
  <c r="J79" i="1"/>
  <c r="I79" i="1"/>
  <c r="H79" i="1"/>
  <c r="G79" i="1"/>
  <c r="F79" i="1"/>
  <c r="T80" i="1"/>
  <c r="S80" i="1"/>
  <c r="R80" i="1"/>
  <c r="O80" i="1"/>
  <c r="N80" i="1"/>
  <c r="M80" i="1"/>
  <c r="J80" i="1"/>
  <c r="I80" i="1"/>
  <c r="H80" i="1"/>
  <c r="G80" i="1"/>
  <c r="F80" i="1"/>
  <c r="T62" i="1"/>
  <c r="S62" i="1"/>
  <c r="R62" i="1"/>
  <c r="O62" i="1"/>
  <c r="N62" i="1"/>
  <c r="M62" i="1"/>
  <c r="J62" i="1"/>
  <c r="I62" i="1"/>
  <c r="H62" i="1"/>
  <c r="G62" i="1"/>
  <c r="F62" i="1"/>
  <c r="T71" i="1"/>
  <c r="S71" i="1"/>
  <c r="R71" i="1"/>
  <c r="O71" i="1"/>
  <c r="N71" i="1"/>
  <c r="M71" i="1"/>
  <c r="J71" i="1"/>
  <c r="I71" i="1"/>
  <c r="H71" i="1"/>
  <c r="G71" i="1"/>
  <c r="F71" i="1"/>
  <c r="T70" i="1"/>
  <c r="S70" i="1"/>
  <c r="R70" i="1"/>
  <c r="O70" i="1"/>
  <c r="N70" i="1"/>
  <c r="M70" i="1"/>
  <c r="J70" i="1"/>
  <c r="I70" i="1"/>
  <c r="H70" i="1"/>
  <c r="G70" i="1"/>
  <c r="F70" i="1"/>
  <c r="T82" i="1"/>
  <c r="S82" i="1"/>
  <c r="R82" i="1"/>
  <c r="O82" i="1"/>
  <c r="N82" i="1"/>
  <c r="M82" i="1"/>
  <c r="J82" i="1"/>
  <c r="I82" i="1"/>
  <c r="H82" i="1"/>
  <c r="G82" i="1"/>
  <c r="F82" i="1"/>
  <c r="T84" i="1"/>
  <c r="S84" i="1"/>
  <c r="R84" i="1"/>
  <c r="O84" i="1"/>
  <c r="N84" i="1"/>
  <c r="M84" i="1"/>
  <c r="J84" i="1"/>
  <c r="I84" i="1"/>
  <c r="H84" i="1"/>
  <c r="G84" i="1"/>
  <c r="F84" i="1"/>
  <c r="T88" i="1"/>
  <c r="S88" i="1"/>
  <c r="R88" i="1"/>
  <c r="O88" i="1"/>
  <c r="N88" i="1"/>
  <c r="M88" i="1"/>
  <c r="J88" i="1"/>
  <c r="I88" i="1"/>
  <c r="H88" i="1"/>
  <c r="G88" i="1"/>
  <c r="F88" i="1"/>
  <c r="T78" i="1"/>
  <c r="S78" i="1"/>
  <c r="R78" i="1"/>
  <c r="O78" i="1"/>
  <c r="N78" i="1"/>
  <c r="M78" i="1"/>
  <c r="J78" i="1"/>
  <c r="I78" i="1"/>
  <c r="H78" i="1"/>
  <c r="G78" i="1"/>
  <c r="F78" i="1"/>
  <c r="T91" i="1"/>
  <c r="S91" i="1"/>
  <c r="R91" i="1"/>
  <c r="O91" i="1"/>
  <c r="N91" i="1"/>
  <c r="M91" i="1"/>
  <c r="J91" i="1"/>
  <c r="I91" i="1"/>
  <c r="H91" i="1"/>
  <c r="G91" i="1"/>
  <c r="F91" i="1"/>
  <c r="T90" i="1"/>
  <c r="S90" i="1"/>
  <c r="R90" i="1"/>
  <c r="O90" i="1"/>
  <c r="N90" i="1"/>
  <c r="M90" i="1"/>
  <c r="J90" i="1"/>
  <c r="I90" i="1"/>
  <c r="H90" i="1"/>
  <c r="G90" i="1"/>
  <c r="F90" i="1"/>
  <c r="T67" i="1"/>
  <c r="S67" i="1"/>
  <c r="R67" i="1"/>
  <c r="O67" i="1"/>
  <c r="N67" i="1"/>
  <c r="M67" i="1"/>
  <c r="J67" i="1"/>
  <c r="I67" i="1"/>
  <c r="H67" i="1"/>
  <c r="G67" i="1"/>
  <c r="F67" i="1"/>
  <c r="T89" i="1"/>
  <c r="S89" i="1"/>
  <c r="R89" i="1"/>
  <c r="O89" i="1"/>
  <c r="N89" i="1"/>
  <c r="M89" i="1"/>
  <c r="J89" i="1"/>
  <c r="I89" i="1"/>
  <c r="H89" i="1"/>
  <c r="G89" i="1"/>
  <c r="F89" i="1"/>
  <c r="T61" i="1"/>
  <c r="S61" i="1"/>
  <c r="R61" i="1"/>
  <c r="O61" i="1"/>
  <c r="N61" i="1"/>
  <c r="M61" i="1"/>
  <c r="J61" i="1"/>
  <c r="I61" i="1"/>
  <c r="H61" i="1"/>
  <c r="G61" i="1"/>
  <c r="F61" i="1"/>
  <c r="T66" i="1"/>
  <c r="S66" i="1"/>
  <c r="R66" i="1"/>
  <c r="O66" i="1"/>
  <c r="N66" i="1"/>
  <c r="M66" i="1"/>
  <c r="J66" i="1"/>
  <c r="I66" i="1"/>
  <c r="H66" i="1"/>
  <c r="G66" i="1"/>
  <c r="F66" i="1"/>
  <c r="T53" i="1"/>
  <c r="S53" i="1"/>
  <c r="R53" i="1"/>
  <c r="O53" i="1"/>
  <c r="N53" i="1"/>
  <c r="M53" i="1"/>
  <c r="J53" i="1"/>
  <c r="I53" i="1"/>
  <c r="H53" i="1"/>
  <c r="G53" i="1"/>
  <c r="F53" i="1"/>
  <c r="T64" i="1"/>
  <c r="S64" i="1"/>
  <c r="R64" i="1"/>
  <c r="O64" i="1"/>
  <c r="N64" i="1"/>
  <c r="M64" i="1"/>
  <c r="J64" i="1"/>
  <c r="I64" i="1"/>
  <c r="H64" i="1"/>
  <c r="G64" i="1"/>
  <c r="F64" i="1"/>
  <c r="T56" i="1"/>
  <c r="S56" i="1"/>
  <c r="R56" i="1"/>
  <c r="O56" i="1"/>
  <c r="N56" i="1"/>
  <c r="M56" i="1"/>
  <c r="J56" i="1"/>
  <c r="I56" i="1"/>
  <c r="H56" i="1"/>
  <c r="G56" i="1"/>
  <c r="F56" i="1"/>
  <c r="T60" i="1"/>
  <c r="S60" i="1"/>
  <c r="R60" i="1"/>
  <c r="O60" i="1"/>
  <c r="N60" i="1"/>
  <c r="M60" i="1"/>
  <c r="J60" i="1"/>
  <c r="I60" i="1"/>
  <c r="H60" i="1"/>
  <c r="G60" i="1"/>
  <c r="F60" i="1"/>
  <c r="T52" i="1"/>
  <c r="S52" i="1"/>
  <c r="R52" i="1"/>
  <c r="O52" i="1"/>
  <c r="N52" i="1"/>
  <c r="M52" i="1"/>
  <c r="J52" i="1"/>
  <c r="I52" i="1"/>
  <c r="H52" i="1"/>
  <c r="G52" i="1"/>
  <c r="F52" i="1"/>
  <c r="T63" i="1"/>
  <c r="S63" i="1"/>
  <c r="R63" i="1"/>
  <c r="O63" i="1"/>
  <c r="N63" i="1"/>
  <c r="M63" i="1"/>
  <c r="J63" i="1"/>
  <c r="I63" i="1"/>
  <c r="H63" i="1"/>
  <c r="G63" i="1"/>
  <c r="F63" i="1"/>
  <c r="T75" i="1"/>
  <c r="S75" i="1"/>
  <c r="R75" i="1"/>
  <c r="O75" i="1"/>
  <c r="N75" i="1"/>
  <c r="M75" i="1"/>
  <c r="J75" i="1"/>
  <c r="I75" i="1"/>
  <c r="H75" i="1"/>
  <c r="G75" i="1"/>
  <c r="F75" i="1"/>
  <c r="T42" i="1"/>
  <c r="S42" i="1"/>
  <c r="R42" i="1"/>
  <c r="O42" i="1"/>
  <c r="N42" i="1"/>
  <c r="M42" i="1"/>
  <c r="J42" i="1"/>
  <c r="I42" i="1"/>
  <c r="H42" i="1"/>
  <c r="G42" i="1"/>
  <c r="F42" i="1"/>
  <c r="T55" i="1"/>
  <c r="S55" i="1"/>
  <c r="R55" i="1"/>
  <c r="O55" i="1"/>
  <c r="N55" i="1"/>
  <c r="M55" i="1"/>
  <c r="J55" i="1"/>
  <c r="I55" i="1"/>
  <c r="H55" i="1"/>
  <c r="G55" i="1"/>
  <c r="F55" i="1"/>
  <c r="T41" i="1"/>
  <c r="S41" i="1"/>
  <c r="R41" i="1"/>
  <c r="O41" i="1"/>
  <c r="N41" i="1"/>
  <c r="M41" i="1"/>
  <c r="J41" i="1"/>
  <c r="I41" i="1"/>
  <c r="H41" i="1"/>
  <c r="G41" i="1"/>
  <c r="F41" i="1"/>
  <c r="T58" i="1"/>
  <c r="S58" i="1"/>
  <c r="R58" i="1"/>
  <c r="O58" i="1"/>
  <c r="N58" i="1"/>
  <c r="M58" i="1"/>
  <c r="J58" i="1"/>
  <c r="I58" i="1"/>
  <c r="H58" i="1"/>
  <c r="G58" i="1"/>
  <c r="F58" i="1"/>
  <c r="T76" i="1"/>
  <c r="S76" i="1"/>
  <c r="R76" i="1"/>
  <c r="O76" i="1"/>
  <c r="N76" i="1"/>
  <c r="M76" i="1"/>
  <c r="J76" i="1"/>
  <c r="I76" i="1"/>
  <c r="H76" i="1"/>
  <c r="G76" i="1"/>
  <c r="F76" i="1"/>
  <c r="T49" i="1"/>
  <c r="S49" i="1"/>
  <c r="R49" i="1"/>
  <c r="O49" i="1"/>
  <c r="N49" i="1"/>
  <c r="M49" i="1"/>
  <c r="J49" i="1"/>
  <c r="I49" i="1"/>
  <c r="H49" i="1"/>
  <c r="G49" i="1"/>
  <c r="F49" i="1"/>
  <c r="T50" i="1"/>
  <c r="S50" i="1"/>
  <c r="R50" i="1"/>
  <c r="O50" i="1"/>
  <c r="N50" i="1"/>
  <c r="M50" i="1"/>
  <c r="J50" i="1"/>
  <c r="I50" i="1"/>
  <c r="H50" i="1"/>
  <c r="G50" i="1"/>
  <c r="F50" i="1"/>
  <c r="T77" i="1"/>
  <c r="S77" i="1"/>
  <c r="R77" i="1"/>
  <c r="O77" i="1"/>
  <c r="N77" i="1"/>
  <c r="M77" i="1"/>
  <c r="J77" i="1"/>
  <c r="I77" i="1"/>
  <c r="H77" i="1"/>
  <c r="G77" i="1"/>
  <c r="F77" i="1"/>
  <c r="T54" i="1"/>
  <c r="S54" i="1"/>
  <c r="R54" i="1"/>
  <c r="O54" i="1"/>
  <c r="N54" i="1"/>
  <c r="M54" i="1"/>
  <c r="J54" i="1"/>
  <c r="I54" i="1"/>
  <c r="H54" i="1"/>
  <c r="G54" i="1"/>
  <c r="F54" i="1"/>
  <c r="T38" i="1"/>
  <c r="S38" i="1"/>
  <c r="R38" i="1"/>
  <c r="O38" i="1"/>
  <c r="N38" i="1"/>
  <c r="M38" i="1"/>
  <c r="J38" i="1"/>
  <c r="I38" i="1"/>
  <c r="H38" i="1"/>
  <c r="G38" i="1"/>
  <c r="F38" i="1"/>
  <c r="T32" i="1"/>
  <c r="S32" i="1"/>
  <c r="R32" i="1"/>
  <c r="O32" i="1"/>
  <c r="N32" i="1"/>
  <c r="M32" i="1"/>
  <c r="J32" i="1"/>
  <c r="I32" i="1"/>
  <c r="H32" i="1"/>
  <c r="G32" i="1"/>
  <c r="F32" i="1"/>
  <c r="T33" i="1"/>
  <c r="S33" i="1"/>
  <c r="R33" i="1"/>
  <c r="O33" i="1"/>
  <c r="N33" i="1"/>
  <c r="M33" i="1"/>
  <c r="J33" i="1"/>
  <c r="I33" i="1"/>
  <c r="H33" i="1"/>
  <c r="G33" i="1"/>
  <c r="F33" i="1"/>
  <c r="T34" i="1"/>
  <c r="S34" i="1"/>
  <c r="R34" i="1"/>
  <c r="O34" i="1"/>
  <c r="N34" i="1"/>
  <c r="M34" i="1"/>
  <c r="J34" i="1"/>
  <c r="I34" i="1"/>
  <c r="H34" i="1"/>
  <c r="G34" i="1"/>
  <c r="F34" i="1"/>
  <c r="T35" i="1"/>
  <c r="S35" i="1"/>
  <c r="R35" i="1"/>
  <c r="O35" i="1"/>
  <c r="N35" i="1"/>
  <c r="M35" i="1"/>
  <c r="J35" i="1"/>
  <c r="I35" i="1"/>
  <c r="H35" i="1"/>
  <c r="G35" i="1"/>
  <c r="F35" i="1"/>
  <c r="T30" i="1"/>
  <c r="S30" i="1"/>
  <c r="R30" i="1"/>
  <c r="O30" i="1"/>
  <c r="N30" i="1"/>
  <c r="M30" i="1"/>
  <c r="J30" i="1"/>
  <c r="I30" i="1"/>
  <c r="H30" i="1"/>
  <c r="G30" i="1"/>
  <c r="F30" i="1"/>
  <c r="T37" i="1"/>
  <c r="S37" i="1"/>
  <c r="R37" i="1"/>
  <c r="O37" i="1"/>
  <c r="N37" i="1"/>
  <c r="M37" i="1"/>
  <c r="J37" i="1"/>
  <c r="I37" i="1"/>
  <c r="H37" i="1"/>
  <c r="G37" i="1"/>
  <c r="F37" i="1"/>
  <c r="T40" i="1"/>
  <c r="S40" i="1"/>
  <c r="R40" i="1"/>
  <c r="O40" i="1"/>
  <c r="N40" i="1"/>
  <c r="M40" i="1"/>
  <c r="J40" i="1"/>
  <c r="I40" i="1"/>
  <c r="H40" i="1"/>
  <c r="G40" i="1"/>
  <c r="F40" i="1"/>
  <c r="T36" i="1"/>
  <c r="S36" i="1"/>
  <c r="R36" i="1"/>
  <c r="O36" i="1"/>
  <c r="N36" i="1"/>
  <c r="M36" i="1"/>
  <c r="J36" i="1"/>
  <c r="I36" i="1"/>
  <c r="H36" i="1"/>
  <c r="G36" i="1"/>
  <c r="F36" i="1"/>
  <c r="T39" i="1"/>
  <c r="S39" i="1"/>
  <c r="R39" i="1"/>
  <c r="O39" i="1"/>
  <c r="N39" i="1"/>
  <c r="M39" i="1"/>
  <c r="J39" i="1"/>
  <c r="I39" i="1"/>
  <c r="H39" i="1"/>
  <c r="G39" i="1"/>
  <c r="F39" i="1"/>
  <c r="T31" i="1"/>
  <c r="S31" i="1"/>
  <c r="R31" i="1"/>
  <c r="O31" i="1"/>
  <c r="N31" i="1"/>
  <c r="M31" i="1"/>
  <c r="J31" i="1"/>
  <c r="I31" i="1"/>
  <c r="H31" i="1"/>
  <c r="G31" i="1"/>
  <c r="F31" i="1"/>
  <c r="T19" i="1"/>
  <c r="S19" i="1"/>
  <c r="R19" i="1"/>
  <c r="O19" i="1"/>
  <c r="N19" i="1"/>
  <c r="M19" i="1"/>
  <c r="J19" i="1"/>
  <c r="I19" i="1"/>
  <c r="H19" i="1"/>
  <c r="G19" i="1"/>
  <c r="F19" i="1"/>
  <c r="T6" i="1"/>
  <c r="S6" i="1"/>
  <c r="R6" i="1"/>
  <c r="O6" i="1"/>
  <c r="N6" i="1"/>
  <c r="P6" i="1" s="1"/>
  <c r="M6" i="1"/>
  <c r="J6" i="1"/>
  <c r="I6" i="1"/>
  <c r="H6" i="1"/>
  <c r="G6" i="1"/>
  <c r="F6" i="1"/>
  <c r="T14" i="1"/>
  <c r="S14" i="1"/>
  <c r="R14" i="1"/>
  <c r="O14" i="1"/>
  <c r="N14" i="1"/>
  <c r="M14" i="1"/>
  <c r="J14" i="1"/>
  <c r="I14" i="1"/>
  <c r="H14" i="1"/>
  <c r="G14" i="1"/>
  <c r="F14" i="1"/>
  <c r="T24" i="1"/>
  <c r="S24" i="1"/>
  <c r="R24" i="1"/>
  <c r="O24" i="1"/>
  <c r="N24" i="1"/>
  <c r="M24" i="1"/>
  <c r="J24" i="1"/>
  <c r="I24" i="1"/>
  <c r="H24" i="1"/>
  <c r="G24" i="1"/>
  <c r="F24" i="1"/>
  <c r="T15" i="1"/>
  <c r="S15" i="1"/>
  <c r="R15" i="1"/>
  <c r="O15" i="1"/>
  <c r="N15" i="1"/>
  <c r="M15" i="1"/>
  <c r="J15" i="1"/>
  <c r="I15" i="1"/>
  <c r="H15" i="1"/>
  <c r="G15" i="1"/>
  <c r="F15" i="1"/>
  <c r="T10" i="1"/>
  <c r="S10" i="1"/>
  <c r="R10" i="1"/>
  <c r="O10" i="1"/>
  <c r="N10" i="1"/>
  <c r="M10" i="1"/>
  <c r="J10" i="1"/>
  <c r="I10" i="1"/>
  <c r="H10" i="1"/>
  <c r="G10" i="1"/>
  <c r="F10" i="1"/>
  <c r="T5" i="1"/>
  <c r="S5" i="1"/>
  <c r="R5" i="1"/>
  <c r="O5" i="1"/>
  <c r="N5" i="1"/>
  <c r="M5" i="1"/>
  <c r="J5" i="1"/>
  <c r="I5" i="1"/>
  <c r="H5" i="1"/>
  <c r="G5" i="1"/>
  <c r="F5" i="1"/>
  <c r="T16" i="1"/>
  <c r="S16" i="1"/>
  <c r="R16" i="1"/>
  <c r="O16" i="1"/>
  <c r="N16" i="1"/>
  <c r="M16" i="1"/>
  <c r="J16" i="1"/>
  <c r="I16" i="1"/>
  <c r="H16" i="1"/>
  <c r="G16" i="1"/>
  <c r="F16" i="1"/>
  <c r="T18" i="1"/>
  <c r="S18" i="1"/>
  <c r="R18" i="1"/>
  <c r="O18" i="1"/>
  <c r="N18" i="1"/>
  <c r="M18" i="1"/>
  <c r="J18" i="1"/>
  <c r="I18" i="1"/>
  <c r="H18" i="1"/>
  <c r="G18" i="1"/>
  <c r="F18" i="1"/>
  <c r="T7" i="1"/>
  <c r="S7" i="1"/>
  <c r="R7" i="1"/>
  <c r="O7" i="1"/>
  <c r="N7" i="1"/>
  <c r="M7" i="1"/>
  <c r="J7" i="1"/>
  <c r="I7" i="1"/>
  <c r="H7" i="1"/>
  <c r="G7" i="1"/>
  <c r="F7" i="1"/>
  <c r="T20" i="1"/>
  <c r="S20" i="1"/>
  <c r="R20" i="1"/>
  <c r="O20" i="1"/>
  <c r="N20" i="1"/>
  <c r="M20" i="1"/>
  <c r="J20" i="1"/>
  <c r="I20" i="1"/>
  <c r="H20" i="1"/>
  <c r="G20" i="1"/>
  <c r="F20" i="1"/>
  <c r="T23" i="1"/>
  <c r="S23" i="1"/>
  <c r="R23" i="1"/>
  <c r="O23" i="1"/>
  <c r="N23" i="1"/>
  <c r="M23" i="1"/>
  <c r="J23" i="1"/>
  <c r="I23" i="1"/>
  <c r="H23" i="1"/>
  <c r="G23" i="1"/>
  <c r="F23" i="1"/>
  <c r="T8" i="1"/>
  <c r="S8" i="1"/>
  <c r="R8" i="1"/>
  <c r="O8" i="1"/>
  <c r="N8" i="1"/>
  <c r="M8" i="1"/>
  <c r="J8" i="1"/>
  <c r="I8" i="1"/>
  <c r="H8" i="1"/>
  <c r="G8" i="1"/>
  <c r="F8" i="1"/>
  <c r="T4" i="1"/>
  <c r="S4" i="1"/>
  <c r="R4" i="1"/>
  <c r="O4" i="1"/>
  <c r="N4" i="1"/>
  <c r="M4" i="1"/>
  <c r="J4" i="1"/>
  <c r="I4" i="1"/>
  <c r="H4" i="1"/>
  <c r="G4" i="1"/>
  <c r="F4" i="1"/>
  <c r="T12" i="1"/>
  <c r="S12" i="1"/>
  <c r="R12" i="1"/>
  <c r="O12" i="1"/>
  <c r="N12" i="1"/>
  <c r="M12" i="1"/>
  <c r="J12" i="1"/>
  <c r="I12" i="1"/>
  <c r="H12" i="1"/>
  <c r="G12" i="1"/>
  <c r="F12" i="1"/>
  <c r="T25" i="1"/>
  <c r="S25" i="1"/>
  <c r="R25" i="1"/>
  <c r="O25" i="1"/>
  <c r="N25" i="1"/>
  <c r="M25" i="1"/>
  <c r="J25" i="1"/>
  <c r="I25" i="1"/>
  <c r="H25" i="1"/>
  <c r="G25" i="1"/>
  <c r="F25" i="1"/>
  <c r="T27" i="1"/>
  <c r="S27" i="1"/>
  <c r="R27" i="1"/>
  <c r="O27" i="1"/>
  <c r="N27" i="1"/>
  <c r="M27" i="1"/>
  <c r="J27" i="1"/>
  <c r="I27" i="1"/>
  <c r="H27" i="1"/>
  <c r="G27" i="1"/>
  <c r="F27" i="1"/>
  <c r="T17" i="1"/>
  <c r="S17" i="1"/>
  <c r="R17" i="1"/>
  <c r="O17" i="1"/>
  <c r="N17" i="1"/>
  <c r="M17" i="1"/>
  <c r="J17" i="1"/>
  <c r="I17" i="1"/>
  <c r="H17" i="1"/>
  <c r="G17" i="1"/>
  <c r="F17" i="1"/>
  <c r="T28" i="1"/>
  <c r="S28" i="1"/>
  <c r="R28" i="1"/>
  <c r="O28" i="1"/>
  <c r="N28" i="1"/>
  <c r="M28" i="1"/>
  <c r="J28" i="1"/>
  <c r="I28" i="1"/>
  <c r="H28" i="1"/>
  <c r="G28" i="1"/>
  <c r="F28" i="1"/>
  <c r="T22" i="1"/>
  <c r="S22" i="1"/>
  <c r="R22" i="1"/>
  <c r="O22" i="1"/>
  <c r="N22" i="1"/>
  <c r="M22" i="1"/>
  <c r="J22" i="1"/>
  <c r="I22" i="1"/>
  <c r="H22" i="1"/>
  <c r="G22" i="1"/>
  <c r="F22" i="1"/>
  <c r="T26" i="1"/>
  <c r="S26" i="1"/>
  <c r="R26" i="1"/>
  <c r="O26" i="1"/>
  <c r="N26" i="1"/>
  <c r="M26" i="1"/>
  <c r="J26" i="1"/>
  <c r="I26" i="1"/>
  <c r="H26" i="1"/>
  <c r="G26" i="1"/>
  <c r="F26" i="1"/>
  <c r="T13" i="1"/>
  <c r="S13" i="1"/>
  <c r="R13" i="1"/>
  <c r="O13" i="1"/>
  <c r="N13" i="1"/>
  <c r="M13" i="1"/>
  <c r="J13" i="1"/>
  <c r="I13" i="1"/>
  <c r="H13" i="1"/>
  <c r="G13" i="1"/>
  <c r="F13" i="1"/>
  <c r="T11" i="1"/>
  <c r="S11" i="1"/>
  <c r="R11" i="1"/>
  <c r="O11" i="1"/>
  <c r="N11" i="1"/>
  <c r="M11" i="1"/>
  <c r="J11" i="1"/>
  <c r="I11" i="1"/>
  <c r="H11" i="1"/>
  <c r="G11" i="1"/>
  <c r="F11" i="1"/>
  <c r="T9" i="1"/>
  <c r="S9" i="1"/>
  <c r="R9" i="1"/>
  <c r="O9" i="1"/>
  <c r="N9" i="1"/>
  <c r="M9" i="1"/>
  <c r="J9" i="1"/>
  <c r="I9" i="1"/>
  <c r="H9" i="1"/>
  <c r="G9" i="1"/>
  <c r="F9" i="1"/>
  <c r="T21" i="1"/>
  <c r="S21" i="1"/>
  <c r="R21" i="1"/>
  <c r="O21" i="1"/>
  <c r="N21" i="1"/>
  <c r="M21" i="1"/>
  <c r="J21" i="1"/>
  <c r="I21" i="1"/>
  <c r="H21" i="1"/>
  <c r="G21" i="1"/>
  <c r="F21" i="1"/>
  <c r="T29" i="1"/>
  <c r="S29" i="1"/>
  <c r="R29" i="1"/>
  <c r="O29" i="1"/>
  <c r="N29" i="1"/>
  <c r="M29" i="1"/>
  <c r="J29" i="1"/>
  <c r="I29" i="1"/>
  <c r="H29" i="1"/>
  <c r="G29" i="1"/>
  <c r="F29" i="1"/>
  <c r="U127" i="1" l="1"/>
  <c r="U100" i="1"/>
  <c r="P95" i="1"/>
  <c r="P67" i="1"/>
  <c r="P71" i="1"/>
  <c r="U19" i="1"/>
  <c r="P69" i="1"/>
  <c r="U48" i="1"/>
  <c r="P74" i="1"/>
  <c r="U103" i="1"/>
  <c r="P98" i="1"/>
  <c r="P96" i="1"/>
  <c r="U95" i="1"/>
  <c r="P94" i="1"/>
  <c r="P135" i="1"/>
  <c r="P134" i="1"/>
  <c r="K157" i="1"/>
  <c r="P158" i="1"/>
  <c r="Q158" i="1" s="1"/>
  <c r="P159" i="1"/>
  <c r="U12" i="1"/>
  <c r="U24" i="1"/>
  <c r="P23" i="1"/>
  <c r="P24" i="1"/>
  <c r="U37" i="1"/>
  <c r="U33" i="1"/>
  <c r="K122" i="1"/>
  <c r="U122" i="1"/>
  <c r="U157" i="1"/>
  <c r="V159" i="1" s="1"/>
  <c r="P166" i="1"/>
  <c r="K166" i="1"/>
  <c r="P165" i="1"/>
  <c r="U166" i="1"/>
  <c r="V166" i="1" s="1"/>
  <c r="P160" i="1"/>
  <c r="P163" i="1"/>
  <c r="U160" i="1"/>
  <c r="K164" i="1"/>
  <c r="U162" i="1"/>
  <c r="U163" i="1"/>
  <c r="P164" i="1"/>
  <c r="K163" i="1"/>
  <c r="K161" i="1"/>
  <c r="U161" i="1"/>
  <c r="K160" i="1"/>
  <c r="U164" i="1"/>
  <c r="P162" i="1"/>
  <c r="P161" i="1"/>
  <c r="P145" i="1"/>
  <c r="P142" i="1"/>
  <c r="P152" i="1"/>
  <c r="K154" i="1"/>
  <c r="U154" i="1"/>
  <c r="K149" i="1"/>
  <c r="P141" i="1"/>
  <c r="P150" i="1"/>
  <c r="U142" i="1"/>
  <c r="K151" i="1"/>
  <c r="U151" i="1"/>
  <c r="U144" i="1"/>
  <c r="K139" i="1"/>
  <c r="U139" i="1"/>
  <c r="K153" i="1"/>
  <c r="U146" i="1"/>
  <c r="P148" i="1"/>
  <c r="U143" i="1"/>
  <c r="U155" i="1"/>
  <c r="K145" i="1"/>
  <c r="P146" i="1"/>
  <c r="U141" i="1"/>
  <c r="K152" i="1"/>
  <c r="P143" i="1"/>
  <c r="P139" i="1"/>
  <c r="U150" i="1"/>
  <c r="K156" i="1"/>
  <c r="P149" i="1"/>
  <c r="K147" i="1"/>
  <c r="U147" i="1"/>
  <c r="K148" i="1"/>
  <c r="P153" i="1"/>
  <c r="K150" i="1"/>
  <c r="K140" i="1"/>
  <c r="U140" i="1"/>
  <c r="K142" i="1"/>
  <c r="K141" i="1"/>
  <c r="P144" i="1"/>
  <c r="U152" i="1"/>
  <c r="U153" i="1"/>
  <c r="P155" i="1"/>
  <c r="P140" i="1"/>
  <c r="K126" i="1"/>
  <c r="U135" i="1"/>
  <c r="K132" i="1"/>
  <c r="P125" i="1"/>
  <c r="P130" i="1"/>
  <c r="U119" i="1"/>
  <c r="P138" i="1"/>
  <c r="U124" i="1"/>
  <c r="P117" i="1"/>
  <c r="P119" i="1"/>
  <c r="U134" i="1"/>
  <c r="U131" i="1"/>
  <c r="U132" i="1"/>
  <c r="K123" i="1"/>
  <c r="U137" i="1"/>
  <c r="U116" i="1"/>
  <c r="P120" i="1"/>
  <c r="K136" i="1"/>
  <c r="U136" i="1"/>
  <c r="U138" i="1"/>
  <c r="U117" i="1"/>
  <c r="P131" i="1"/>
  <c r="K137" i="1"/>
  <c r="K129" i="1"/>
  <c r="P116" i="1"/>
  <c r="K138" i="1"/>
  <c r="K133" i="1"/>
  <c r="K120" i="1"/>
  <c r="P127" i="1"/>
  <c r="K131" i="1"/>
  <c r="K118" i="1"/>
  <c r="U118" i="1"/>
  <c r="K121" i="1"/>
  <c r="U121" i="1"/>
  <c r="K124" i="1"/>
  <c r="K128" i="1"/>
  <c r="U107" i="1"/>
  <c r="K98" i="1"/>
  <c r="U106" i="1"/>
  <c r="U111" i="1"/>
  <c r="U110" i="1"/>
  <c r="P112" i="1"/>
  <c r="U93" i="1"/>
  <c r="P113" i="1"/>
  <c r="P103" i="1"/>
  <c r="P93" i="1"/>
  <c r="U112" i="1"/>
  <c r="P105" i="1"/>
  <c r="P114" i="1"/>
  <c r="P111" i="1"/>
  <c r="U96" i="1"/>
  <c r="K94" i="1"/>
  <c r="P106" i="1"/>
  <c r="U114" i="1"/>
  <c r="P109" i="1"/>
  <c r="P97" i="1"/>
  <c r="K103" i="1"/>
  <c r="P92" i="1"/>
  <c r="K99" i="1"/>
  <c r="U99" i="1"/>
  <c r="K95" i="1"/>
  <c r="P108" i="1"/>
  <c r="K114" i="1"/>
  <c r="K115" i="1"/>
  <c r="U115" i="1"/>
  <c r="K104" i="1"/>
  <c r="U109" i="1"/>
  <c r="K110" i="1"/>
  <c r="U98" i="1"/>
  <c r="U92" i="1"/>
  <c r="K96" i="1"/>
  <c r="P107" i="1"/>
  <c r="P99" i="1"/>
  <c r="U94" i="1"/>
  <c r="U108" i="1"/>
  <c r="P100" i="1"/>
  <c r="P115" i="1"/>
  <c r="U97" i="1"/>
  <c r="P110" i="1"/>
  <c r="K113" i="1"/>
  <c r="U113" i="1"/>
  <c r="K92" i="1"/>
  <c r="K105" i="1"/>
  <c r="U105" i="1"/>
  <c r="K108" i="1"/>
  <c r="K111" i="1"/>
  <c r="K102" i="1"/>
  <c r="U102" i="1"/>
  <c r="K101" i="1"/>
  <c r="P61" i="1"/>
  <c r="U61" i="1"/>
  <c r="K90" i="1"/>
  <c r="U90" i="1"/>
  <c r="K62" i="1"/>
  <c r="U62" i="1"/>
  <c r="K74" i="1"/>
  <c r="U51" i="1"/>
  <c r="K68" i="1"/>
  <c r="P68" i="1"/>
  <c r="P54" i="1"/>
  <c r="U50" i="1"/>
  <c r="U41" i="1"/>
  <c r="U63" i="1"/>
  <c r="U64" i="1"/>
  <c r="U77" i="1"/>
  <c r="P55" i="1"/>
  <c r="P52" i="1"/>
  <c r="P60" i="1"/>
  <c r="P53" i="1"/>
  <c r="P66" i="1"/>
  <c r="K61" i="1"/>
  <c r="K89" i="1"/>
  <c r="U89" i="1"/>
  <c r="U70" i="1"/>
  <c r="P59" i="1"/>
  <c r="U59" i="1"/>
  <c r="K47" i="1"/>
  <c r="U69" i="1"/>
  <c r="K57" i="1"/>
  <c r="U57" i="1"/>
  <c r="K83" i="1"/>
  <c r="U83" i="1"/>
  <c r="K87" i="1"/>
  <c r="P85" i="1"/>
  <c r="K43" i="1"/>
  <c r="U43" i="1"/>
  <c r="P56" i="1"/>
  <c r="U91" i="1"/>
  <c r="U78" i="1"/>
  <c r="P84" i="1"/>
  <c r="U82" i="1"/>
  <c r="U79" i="1"/>
  <c r="U45" i="1"/>
  <c r="U65" i="1"/>
  <c r="P83" i="1"/>
  <c r="U73" i="1"/>
  <c r="U44" i="1"/>
  <c r="P46" i="1"/>
  <c r="U54" i="1"/>
  <c r="P76" i="1"/>
  <c r="K55" i="1"/>
  <c r="U55" i="1"/>
  <c r="K42" i="1"/>
  <c r="U42" i="1"/>
  <c r="P75" i="1"/>
  <c r="U60" i="1"/>
  <c r="P82" i="1"/>
  <c r="U80" i="1"/>
  <c r="P65" i="1"/>
  <c r="P44" i="1"/>
  <c r="K56" i="1"/>
  <c r="K64" i="1"/>
  <c r="K53" i="1"/>
  <c r="U53" i="1"/>
  <c r="K66" i="1"/>
  <c r="U66" i="1"/>
  <c r="P90" i="1"/>
  <c r="K84" i="1"/>
  <c r="U84" i="1"/>
  <c r="P62" i="1"/>
  <c r="K59" i="1"/>
  <c r="P45" i="1"/>
  <c r="P81" i="1"/>
  <c r="U86" i="1"/>
  <c r="U74" i="1"/>
  <c r="U87" i="1"/>
  <c r="K85" i="1"/>
  <c r="P73" i="1"/>
  <c r="P43" i="1"/>
  <c r="U68" i="1"/>
  <c r="K58" i="1"/>
  <c r="P41" i="1"/>
  <c r="U75" i="1"/>
  <c r="P64" i="1"/>
  <c r="P91" i="1"/>
  <c r="K78" i="1"/>
  <c r="P78" i="1"/>
  <c r="K88" i="1"/>
  <c r="P80" i="1"/>
  <c r="K79" i="1"/>
  <c r="P79" i="1"/>
  <c r="K72" i="1"/>
  <c r="K69" i="1"/>
  <c r="P86" i="1"/>
  <c r="P48" i="1"/>
  <c r="P51" i="1"/>
  <c r="K46" i="1"/>
  <c r="U46" i="1"/>
  <c r="K49" i="1"/>
  <c r="K76" i="1"/>
  <c r="P58" i="1"/>
  <c r="P42" i="1"/>
  <c r="K75" i="1"/>
  <c r="K63" i="1"/>
  <c r="K52" i="1"/>
  <c r="U52" i="1"/>
  <c r="K60" i="1"/>
  <c r="U47" i="1"/>
  <c r="K81" i="1"/>
  <c r="U85" i="1"/>
  <c r="K77" i="1"/>
  <c r="K50" i="1"/>
  <c r="K54" i="1"/>
  <c r="P77" i="1"/>
  <c r="U76" i="1"/>
  <c r="U58" i="1"/>
  <c r="P63" i="1"/>
  <c r="U56" i="1"/>
  <c r="P89" i="1"/>
  <c r="K67" i="1"/>
  <c r="P88" i="1"/>
  <c r="K70" i="1"/>
  <c r="P70" i="1"/>
  <c r="K71" i="1"/>
  <c r="P72" i="1"/>
  <c r="K48" i="1"/>
  <c r="P87" i="1"/>
  <c r="K51" i="1"/>
  <c r="U39" i="1"/>
  <c r="P40" i="1"/>
  <c r="K30" i="1"/>
  <c r="U30" i="1"/>
  <c r="U32" i="1"/>
  <c r="P31" i="1"/>
  <c r="K37" i="1"/>
  <c r="P37" i="1"/>
  <c r="P33" i="1"/>
  <c r="K35" i="1"/>
  <c r="K34" i="1"/>
  <c r="P34" i="1"/>
  <c r="K39" i="1"/>
  <c r="K36" i="1"/>
  <c r="K40" i="1"/>
  <c r="U34" i="1"/>
  <c r="U31" i="1"/>
  <c r="U40" i="1"/>
  <c r="K33" i="1"/>
  <c r="K32" i="1"/>
  <c r="K38" i="1"/>
  <c r="U13" i="1"/>
  <c r="P26" i="1"/>
  <c r="K29" i="1"/>
  <c r="P29" i="1"/>
  <c r="U29" i="1"/>
  <c r="P9" i="1"/>
  <c r="U11" i="1"/>
  <c r="U28" i="1"/>
  <c r="U5" i="1"/>
  <c r="P25" i="1"/>
  <c r="U4" i="1"/>
  <c r="P8" i="1"/>
  <c r="U22" i="1"/>
  <c r="K28" i="1"/>
  <c r="P28" i="1"/>
  <c r="U20" i="1"/>
  <c r="P16" i="1"/>
  <c r="U10" i="1"/>
  <c r="P15" i="1"/>
  <c r="P22" i="1"/>
  <c r="U23" i="1"/>
  <c r="K20" i="1"/>
  <c r="P20" i="1"/>
  <c r="K4" i="1"/>
  <c r="K8" i="1"/>
  <c r="U8" i="1"/>
  <c r="P7" i="1"/>
  <c r="K16" i="1"/>
  <c r="K10" i="1"/>
  <c r="K15" i="1"/>
  <c r="U15" i="1"/>
  <c r="K13" i="1"/>
  <c r="K26" i="1"/>
  <c r="P17" i="1"/>
  <c r="K25" i="1"/>
  <c r="K11" i="1"/>
  <c r="U25" i="1"/>
  <c r="K12" i="1"/>
  <c r="P12" i="1"/>
  <c r="U16" i="1"/>
  <c r="K5" i="1"/>
  <c r="P5" i="1"/>
  <c r="K6" i="1"/>
  <c r="K19" i="1"/>
  <c r="P19" i="1"/>
  <c r="K9" i="1"/>
  <c r="U26" i="1"/>
  <c r="U9" i="1"/>
  <c r="P11" i="1"/>
  <c r="K21" i="1"/>
  <c r="P21" i="1"/>
  <c r="U21" i="1"/>
  <c r="P13" i="1"/>
  <c r="K22" i="1"/>
  <c r="K17" i="1"/>
  <c r="U17" i="1"/>
  <c r="K27" i="1"/>
  <c r="P27" i="1"/>
  <c r="U27" i="1"/>
  <c r="P4" i="1"/>
  <c r="K23" i="1"/>
  <c r="K7" i="1"/>
  <c r="U7" i="1"/>
  <c r="K18" i="1"/>
  <c r="P18" i="1"/>
  <c r="U18" i="1"/>
  <c r="P10" i="1"/>
  <c r="K24" i="1"/>
  <c r="K14" i="1"/>
  <c r="U14" i="1"/>
  <c r="P39" i="1"/>
  <c r="P36" i="1"/>
  <c r="P30" i="1"/>
  <c r="P35" i="1"/>
  <c r="P32" i="1"/>
  <c r="P38" i="1"/>
  <c r="P50" i="1"/>
  <c r="P49" i="1"/>
  <c r="P14" i="1"/>
  <c r="U6" i="1"/>
  <c r="K31" i="1"/>
  <c r="U36" i="1"/>
  <c r="U35" i="1"/>
  <c r="U38" i="1"/>
  <c r="U49" i="1"/>
  <c r="K41" i="1"/>
  <c r="U67" i="1"/>
  <c r="K91" i="1"/>
  <c r="U88" i="1"/>
  <c r="K82" i="1"/>
  <c r="U71" i="1"/>
  <c r="K80" i="1"/>
  <c r="U72" i="1"/>
  <c r="U81" i="1"/>
  <c r="K106" i="1"/>
  <c r="K45" i="1"/>
  <c r="P47" i="1"/>
  <c r="K86" i="1"/>
  <c r="P57" i="1"/>
  <c r="K65" i="1"/>
  <c r="K73" i="1"/>
  <c r="K44" i="1"/>
  <c r="K93" i="1"/>
  <c r="K107" i="1"/>
  <c r="K112" i="1"/>
  <c r="K100" i="1"/>
  <c r="U104" i="1"/>
  <c r="P102" i="1"/>
  <c r="U101" i="1"/>
  <c r="P132" i="1"/>
  <c r="U123" i="1"/>
  <c r="K117" i="1"/>
  <c r="P118" i="1"/>
  <c r="K119" i="1"/>
  <c r="P126" i="1"/>
  <c r="K135" i="1"/>
  <c r="K130" i="1"/>
  <c r="P104" i="1"/>
  <c r="K109" i="1"/>
  <c r="P101" i="1"/>
  <c r="K97" i="1"/>
  <c r="P123" i="1"/>
  <c r="P121" i="1"/>
  <c r="K125" i="1"/>
  <c r="U129" i="1"/>
  <c r="U125" i="1"/>
  <c r="U128" i="1"/>
  <c r="U130" i="1"/>
  <c r="U133" i="1"/>
  <c r="U120" i="1"/>
  <c r="U156" i="1"/>
  <c r="U145" i="1"/>
  <c r="P154" i="1"/>
  <c r="U149" i="1"/>
  <c r="P147" i="1"/>
  <c r="U148" i="1"/>
  <c r="V157" i="1"/>
  <c r="Q159" i="1"/>
  <c r="P129" i="1"/>
  <c r="P128" i="1"/>
  <c r="P133" i="1"/>
  <c r="P156" i="1"/>
  <c r="Q157" i="1"/>
  <c r="Q166" i="1"/>
  <c r="U126" i="1"/>
  <c r="P137" i="1"/>
  <c r="K116" i="1"/>
  <c r="P124" i="1"/>
  <c r="K134" i="1"/>
  <c r="P136" i="1"/>
  <c r="K127" i="1"/>
  <c r="P122" i="1"/>
  <c r="K146" i="1"/>
  <c r="P151" i="1"/>
  <c r="K144" i="1"/>
  <c r="K143" i="1"/>
  <c r="K155" i="1"/>
  <c r="K158" i="1"/>
  <c r="L158" i="1" s="1"/>
  <c r="W158" i="1" s="1"/>
  <c r="V158" i="1"/>
  <c r="K162" i="1"/>
  <c r="K165" i="1"/>
  <c r="L165" i="1" s="1"/>
  <c r="V165" i="1"/>
  <c r="V141" i="1" l="1"/>
  <c r="V151" i="1"/>
  <c r="V148" i="1"/>
  <c r="V152" i="1"/>
  <c r="V146" i="1"/>
  <c r="V140" i="1"/>
  <c r="Q100" i="1"/>
  <c r="Q97" i="1"/>
  <c r="Q113" i="1"/>
  <c r="Q98" i="1"/>
  <c r="Q95" i="1"/>
  <c r="V42" i="1"/>
  <c r="V45" i="1"/>
  <c r="V41" i="1"/>
  <c r="Q43" i="1"/>
  <c r="Q48" i="1"/>
  <c r="Q54" i="1"/>
  <c r="Q44" i="1"/>
  <c r="L6" i="1"/>
  <c r="L134" i="1"/>
  <c r="V126" i="1"/>
  <c r="Q51" i="1"/>
  <c r="Q117" i="1"/>
  <c r="L18" i="1"/>
  <c r="Q165" i="1"/>
  <c r="W165" i="1" s="1"/>
  <c r="V162" i="1"/>
  <c r="Q163" i="1"/>
  <c r="V164" i="1"/>
  <c r="L162" i="1"/>
  <c r="Q161" i="1"/>
  <c r="V160" i="1"/>
  <c r="V163" i="1"/>
  <c r="Q160" i="1"/>
  <c r="Q162" i="1"/>
  <c r="L160" i="1"/>
  <c r="Q164" i="1"/>
  <c r="V161" i="1"/>
  <c r="L143" i="1"/>
  <c r="V150" i="1"/>
  <c r="Q139" i="1"/>
  <c r="Q154" i="1"/>
  <c r="L146" i="1"/>
  <c r="V116" i="1"/>
  <c r="L128" i="1"/>
  <c r="L120" i="1"/>
  <c r="V115" i="1"/>
  <c r="V95" i="1"/>
  <c r="L114" i="1"/>
  <c r="V106" i="1"/>
  <c r="L111" i="1"/>
  <c r="Q101" i="1"/>
  <c r="V109" i="1"/>
  <c r="L107" i="1"/>
  <c r="V113" i="1"/>
  <c r="V110" i="1"/>
  <c r="L99" i="1"/>
  <c r="L98" i="1"/>
  <c r="Q112" i="1"/>
  <c r="V104" i="1"/>
  <c r="L100" i="1"/>
  <c r="Q46" i="1"/>
  <c r="L65" i="1"/>
  <c r="L43" i="1"/>
  <c r="Q87" i="1"/>
  <c r="Q79" i="1"/>
  <c r="V81" i="1"/>
  <c r="Q80" i="1"/>
  <c r="Q47" i="1"/>
  <c r="L49" i="1"/>
  <c r="Q90" i="1"/>
  <c r="L45" i="1"/>
  <c r="L51" i="1"/>
  <c r="Q56" i="1"/>
  <c r="Q60" i="1"/>
  <c r="Q86" i="1"/>
  <c r="Q58" i="1"/>
  <c r="L44" i="1"/>
  <c r="L83" i="1"/>
  <c r="Q72" i="1"/>
  <c r="Q66" i="1"/>
  <c r="V35" i="1"/>
  <c r="Q38" i="1"/>
  <c r="Q36" i="1"/>
  <c r="V34" i="1"/>
  <c r="V36" i="1"/>
  <c r="L31" i="1"/>
  <c r="Q40" i="1"/>
  <c r="V32" i="1"/>
  <c r="L22" i="1"/>
  <c r="L9" i="1"/>
  <c r="V28" i="1"/>
  <c r="L14" i="1"/>
  <c r="L15" i="1"/>
  <c r="Q27" i="1"/>
  <c r="L29" i="1"/>
  <c r="L20" i="1"/>
  <c r="Q8" i="1"/>
  <c r="Q25" i="1"/>
  <c r="L25" i="1"/>
  <c r="V12" i="1"/>
  <c r="L28" i="1"/>
  <c r="L21" i="1"/>
  <c r="Q16" i="1"/>
  <c r="L12" i="1"/>
  <c r="Q17" i="1"/>
  <c r="V6" i="1"/>
  <c r="Q14" i="1"/>
  <c r="Q24" i="1"/>
  <c r="L7" i="1"/>
  <c r="L27" i="1"/>
  <c r="Q21" i="1"/>
  <c r="L5" i="1"/>
  <c r="L11" i="1"/>
  <c r="Q20" i="1"/>
  <c r="L10" i="1"/>
  <c r="L8" i="1"/>
  <c r="L13" i="1"/>
  <c r="L24" i="1"/>
  <c r="Q23" i="1"/>
  <c r="L17" i="1"/>
  <c r="V20" i="1"/>
  <c r="L4" i="1"/>
  <c r="V19" i="1"/>
  <c r="Q18" i="1"/>
  <c r="L23" i="1"/>
  <c r="Q22" i="1"/>
  <c r="V5" i="1"/>
  <c r="L19" i="1"/>
  <c r="L26" i="1"/>
  <c r="Q15" i="1"/>
  <c r="L16" i="1"/>
  <c r="L136" i="1"/>
  <c r="V133" i="1"/>
  <c r="L125" i="1"/>
  <c r="L130" i="1"/>
  <c r="Q132" i="1"/>
  <c r="Q135" i="1"/>
  <c r="Q116" i="1"/>
  <c r="Q138" i="1"/>
  <c r="Q131" i="1"/>
  <c r="V119" i="1"/>
  <c r="Q127" i="1"/>
  <c r="Q106" i="1"/>
  <c r="L70" i="1"/>
  <c r="L90" i="1"/>
  <c r="V86" i="1"/>
  <c r="L33" i="1"/>
  <c r="V155" i="1"/>
  <c r="V144" i="1"/>
  <c r="Q122" i="1"/>
  <c r="Q124" i="1"/>
  <c r="Q150" i="1"/>
  <c r="Q156" i="1"/>
  <c r="Q146" i="1"/>
  <c r="Q128" i="1"/>
  <c r="V153" i="1"/>
  <c r="Q147" i="1"/>
  <c r="V145" i="1"/>
  <c r="V130" i="1"/>
  <c r="L140" i="1"/>
  <c r="V136" i="1"/>
  <c r="Q119" i="1"/>
  <c r="Q123" i="1"/>
  <c r="Q109" i="1"/>
  <c r="L164" i="1"/>
  <c r="L141" i="1"/>
  <c r="V122" i="1"/>
  <c r="L129" i="1"/>
  <c r="Q118" i="1"/>
  <c r="V101" i="1"/>
  <c r="L161" i="1"/>
  <c r="L152" i="1"/>
  <c r="V137" i="1"/>
  <c r="L118" i="1"/>
  <c r="L166" i="1"/>
  <c r="W166" i="1" s="1"/>
  <c r="L139" i="1"/>
  <c r="V124" i="1"/>
  <c r="V131" i="1"/>
  <c r="L110" i="1"/>
  <c r="Q134" i="1"/>
  <c r="Q115" i="1"/>
  <c r="Q108" i="1"/>
  <c r="Q103" i="1"/>
  <c r="V112" i="1"/>
  <c r="V93" i="1"/>
  <c r="V73" i="1"/>
  <c r="Q57" i="1"/>
  <c r="L145" i="1"/>
  <c r="L106" i="1"/>
  <c r="Q68" i="1"/>
  <c r="V72" i="1"/>
  <c r="V88" i="1"/>
  <c r="V108" i="1"/>
  <c r="Q99" i="1"/>
  <c r="V98" i="1"/>
  <c r="V68" i="1"/>
  <c r="V87" i="1"/>
  <c r="L108" i="1"/>
  <c r="V69" i="1"/>
  <c r="V79" i="1"/>
  <c r="Q82" i="1"/>
  <c r="L67" i="1"/>
  <c r="Q63" i="1"/>
  <c r="V38" i="1"/>
  <c r="L81" i="1"/>
  <c r="L62" i="1"/>
  <c r="L89" i="1"/>
  <c r="Q53" i="1"/>
  <c r="L52" i="1"/>
  <c r="Q42" i="1"/>
  <c r="V33" i="1"/>
  <c r="V46" i="1"/>
  <c r="L69" i="1"/>
  <c r="Q71" i="1"/>
  <c r="L78" i="1"/>
  <c r="V61" i="1"/>
  <c r="V58" i="1"/>
  <c r="Q32" i="1"/>
  <c r="Q39" i="1"/>
  <c r="Q69" i="1"/>
  <c r="Q62" i="1"/>
  <c r="V66" i="1"/>
  <c r="L64" i="1"/>
  <c r="Q52" i="1"/>
  <c r="L55" i="1"/>
  <c r="V57" i="1"/>
  <c r="L30" i="1"/>
  <c r="Q77" i="1"/>
  <c r="V30" i="1"/>
  <c r="L76" i="1"/>
  <c r="V31" i="1"/>
  <c r="Q5" i="1"/>
  <c r="Q12" i="1"/>
  <c r="Q11" i="1"/>
  <c r="V26" i="1"/>
  <c r="L35" i="1"/>
  <c r="Q28" i="1"/>
  <c r="L58" i="1"/>
  <c r="L36" i="1"/>
  <c r="L34" i="1"/>
  <c r="L137" i="1"/>
  <c r="V129" i="1"/>
  <c r="L156" i="1"/>
  <c r="Q144" i="1"/>
  <c r="L154" i="1"/>
  <c r="L119" i="1"/>
  <c r="Q143" i="1"/>
  <c r="Q110" i="1"/>
  <c r="V85" i="1"/>
  <c r="L57" i="1"/>
  <c r="V91" i="1"/>
  <c r="V56" i="1"/>
  <c r="L96" i="1"/>
  <c r="V52" i="1"/>
  <c r="V77" i="1"/>
  <c r="V89" i="1"/>
  <c r="L59" i="1"/>
  <c r="L53" i="1"/>
  <c r="L155" i="1"/>
  <c r="L144" i="1"/>
  <c r="L127" i="1"/>
  <c r="L116" i="1"/>
  <c r="W116" i="1" s="1"/>
  <c r="Q152" i="1"/>
  <c r="L122" i="1"/>
  <c r="L124" i="1"/>
  <c r="V156" i="1"/>
  <c r="V128" i="1"/>
  <c r="L157" i="1"/>
  <c r="W157" i="1" s="1"/>
  <c r="X157" i="1" s="1"/>
  <c r="L150" i="1"/>
  <c r="V134" i="1"/>
  <c r="V121" i="1"/>
  <c r="L109" i="1"/>
  <c r="L159" i="1"/>
  <c r="W159" i="1" s="1"/>
  <c r="L149" i="1"/>
  <c r="V127" i="1"/>
  <c r="L135" i="1"/>
  <c r="L117" i="1"/>
  <c r="Q102" i="1"/>
  <c r="L163" i="1"/>
  <c r="L148" i="1"/>
  <c r="V135" i="1"/>
  <c r="L132" i="1"/>
  <c r="Q155" i="1"/>
  <c r="Q149" i="1"/>
  <c r="L131" i="1"/>
  <c r="V97" i="1"/>
  <c r="L121" i="1"/>
  <c r="L115" i="1"/>
  <c r="L105" i="1"/>
  <c r="L113" i="1"/>
  <c r="L46" i="1"/>
  <c r="V114" i="1"/>
  <c r="L112" i="1"/>
  <c r="L93" i="1"/>
  <c r="L73" i="1"/>
  <c r="L86" i="1"/>
  <c r="L123" i="1"/>
  <c r="Q85" i="1"/>
  <c r="L80" i="1"/>
  <c r="L91" i="1"/>
  <c r="Q105" i="1"/>
  <c r="V96" i="1"/>
  <c r="V102" i="1"/>
  <c r="V51" i="1"/>
  <c r="Q83" i="1"/>
  <c r="V105" i="1"/>
  <c r="V80" i="1"/>
  <c r="Q88" i="1"/>
  <c r="Q89" i="1"/>
  <c r="L68" i="1"/>
  <c r="L47" i="1"/>
  <c r="Q84" i="1"/>
  <c r="Q61" i="1"/>
  <c r="V60" i="1"/>
  <c r="L63" i="1"/>
  <c r="Q55" i="1"/>
  <c r="Q78" i="1"/>
  <c r="Q34" i="1"/>
  <c r="L87" i="1"/>
  <c r="L72" i="1"/>
  <c r="V70" i="1"/>
  <c r="Q91" i="1"/>
  <c r="Q64" i="1"/>
  <c r="Q49" i="1"/>
  <c r="Q35" i="1"/>
  <c r="Q73" i="1"/>
  <c r="Q81" i="1"/>
  <c r="V84" i="1"/>
  <c r="L66" i="1"/>
  <c r="V76" i="1"/>
  <c r="V54" i="1"/>
  <c r="V40" i="1"/>
  <c r="L54" i="1"/>
  <c r="V14" i="1"/>
  <c r="Q10" i="1"/>
  <c r="V7" i="1"/>
  <c r="Q4" i="1"/>
  <c r="V17" i="1"/>
  <c r="Q13" i="1"/>
  <c r="Q33" i="1"/>
  <c r="V22" i="1"/>
  <c r="Q19" i="1"/>
  <c r="W12" i="1"/>
  <c r="V39" i="1"/>
  <c r="V11" i="1"/>
  <c r="Q31" i="1"/>
  <c r="V10" i="1"/>
  <c r="Q7" i="1"/>
  <c r="V4" i="1"/>
  <c r="Q26" i="1"/>
  <c r="Q6" i="1"/>
  <c r="Z4" i="1"/>
  <c r="W134" i="1"/>
  <c r="L151" i="1"/>
  <c r="L147" i="1"/>
  <c r="L138" i="1"/>
  <c r="L133" i="1"/>
  <c r="L82" i="1"/>
  <c r="V48" i="1"/>
  <c r="V49" i="1"/>
  <c r="L74" i="1"/>
  <c r="V62" i="1"/>
  <c r="L75" i="1"/>
  <c r="L103" i="1"/>
  <c r="L88" i="1"/>
  <c r="V75" i="1"/>
  <c r="V55" i="1"/>
  <c r="V47" i="1"/>
  <c r="L40" i="1"/>
  <c r="Q151" i="1"/>
  <c r="Q136" i="1"/>
  <c r="Q137" i="1"/>
  <c r="Q141" i="1"/>
  <c r="Q133" i="1"/>
  <c r="Q129" i="1"/>
  <c r="Q140" i="1"/>
  <c r="V149" i="1"/>
  <c r="V120" i="1"/>
  <c r="V125" i="1"/>
  <c r="L142" i="1"/>
  <c r="Q148" i="1"/>
  <c r="Q125" i="1"/>
  <c r="Q121" i="1"/>
  <c r="L97" i="1"/>
  <c r="Q104" i="1"/>
  <c r="Q153" i="1"/>
  <c r="V154" i="1"/>
  <c r="Q130" i="1"/>
  <c r="Q126" i="1"/>
  <c r="V123" i="1"/>
  <c r="V118" i="1"/>
  <c r="V132" i="1"/>
  <c r="Q142" i="1"/>
  <c r="V147" i="1"/>
  <c r="Q120" i="1"/>
  <c r="L126" i="1"/>
  <c r="L102" i="1"/>
  <c r="L153" i="1"/>
  <c r="Q145" i="1"/>
  <c r="V138" i="1"/>
  <c r="V117" i="1"/>
  <c r="V111" i="1"/>
  <c r="L101" i="1"/>
  <c r="W101" i="1" s="1"/>
  <c r="Q114" i="1"/>
  <c r="W114" i="1" s="1"/>
  <c r="Q111" i="1"/>
  <c r="W111" i="1" s="1"/>
  <c r="V100" i="1"/>
  <c r="V107" i="1"/>
  <c r="V44" i="1"/>
  <c r="V65" i="1"/>
  <c r="L104" i="1"/>
  <c r="Q74" i="1"/>
  <c r="V71" i="1"/>
  <c r="V67" i="1"/>
  <c r="V94" i="1"/>
  <c r="V92" i="1"/>
  <c r="V103" i="1"/>
  <c r="V74" i="1"/>
  <c r="L92" i="1"/>
  <c r="L48" i="1"/>
  <c r="Q59" i="1"/>
  <c r="L71" i="1"/>
  <c r="V78" i="1"/>
  <c r="V64" i="1"/>
  <c r="L41" i="1"/>
  <c r="Q107" i="1"/>
  <c r="Q65" i="1"/>
  <c r="V59" i="1"/>
  <c r="V90" i="1"/>
  <c r="L61" i="1"/>
  <c r="L60" i="1"/>
  <c r="Q75" i="1"/>
  <c r="Q76" i="1"/>
  <c r="Q70" i="1"/>
  <c r="V37" i="1"/>
  <c r="V99" i="1"/>
  <c r="V83" i="1"/>
  <c r="L79" i="1"/>
  <c r="V82" i="1"/>
  <c r="Q67" i="1"/>
  <c r="V63" i="1"/>
  <c r="Q50" i="1"/>
  <c r="Q30" i="1"/>
  <c r="L94" i="1"/>
  <c r="L85" i="1"/>
  <c r="W85" i="1" s="1"/>
  <c r="Q45" i="1"/>
  <c r="L84" i="1"/>
  <c r="V53" i="1"/>
  <c r="L56" i="1"/>
  <c r="L42" i="1"/>
  <c r="L50" i="1"/>
  <c r="L32" i="1"/>
  <c r="L39" i="1"/>
  <c r="L38" i="1"/>
  <c r="V18" i="1"/>
  <c r="V27" i="1"/>
  <c r="V21" i="1"/>
  <c r="L37" i="1"/>
  <c r="L77" i="1"/>
  <c r="V16" i="1"/>
  <c r="V25" i="1"/>
  <c r="V9" i="1"/>
  <c r="Q9" i="1"/>
  <c r="V24" i="1"/>
  <c r="V29" i="1"/>
  <c r="Q37" i="1"/>
  <c r="V15" i="1"/>
  <c r="V8" i="1"/>
  <c r="V13" i="1"/>
  <c r="V23" i="1"/>
  <c r="Q29" i="1"/>
  <c r="W153" i="1" l="1"/>
  <c r="W124" i="1"/>
  <c r="W99" i="1"/>
  <c r="W56" i="1"/>
  <c r="W43" i="1"/>
  <c r="W31" i="1"/>
  <c r="W6" i="1"/>
  <c r="W16" i="1"/>
  <c r="W46" i="1"/>
  <c r="W72" i="1"/>
  <c r="W51" i="1"/>
  <c r="W58" i="1"/>
  <c r="X166" i="1"/>
  <c r="W132" i="1"/>
  <c r="W5" i="1"/>
  <c r="W50" i="1"/>
  <c r="W162" i="1"/>
  <c r="W161" i="1"/>
  <c r="W160" i="1"/>
  <c r="W164" i="1"/>
  <c r="W163" i="1"/>
  <c r="W139" i="1"/>
  <c r="W151" i="1"/>
  <c r="W150" i="1"/>
  <c r="W149" i="1"/>
  <c r="W143" i="1"/>
  <c r="W141" i="1"/>
  <c r="W146" i="1"/>
  <c r="W133" i="1"/>
  <c r="W128" i="1"/>
  <c r="W130" i="1"/>
  <c r="W126" i="1"/>
  <c r="W120" i="1"/>
  <c r="W136" i="1"/>
  <c r="W107" i="1"/>
  <c r="W106" i="1"/>
  <c r="W92" i="1"/>
  <c r="W104" i="1"/>
  <c r="W109" i="1"/>
  <c r="W93" i="1"/>
  <c r="W100" i="1"/>
  <c r="W113" i="1"/>
  <c r="W98" i="1"/>
  <c r="W112" i="1"/>
  <c r="W41" i="1"/>
  <c r="W48" i="1"/>
  <c r="W65" i="1"/>
  <c r="W88" i="1"/>
  <c r="W60" i="1"/>
  <c r="W42" i="1"/>
  <c r="W45" i="1"/>
  <c r="W57" i="1"/>
  <c r="W74" i="1"/>
  <c r="W82" i="1"/>
  <c r="W89" i="1"/>
  <c r="W49" i="1"/>
  <c r="W83" i="1"/>
  <c r="W64" i="1"/>
  <c r="W44" i="1"/>
  <c r="W39" i="1"/>
  <c r="W32" i="1"/>
  <c r="W34" i="1"/>
  <c r="W35" i="1"/>
  <c r="W37" i="1"/>
  <c r="W36" i="1"/>
  <c r="W40" i="1"/>
  <c r="W30" i="1"/>
  <c r="W19" i="1"/>
  <c r="W14" i="1"/>
  <c r="W18" i="1"/>
  <c r="W28" i="1"/>
  <c r="W8" i="1"/>
  <c r="W17" i="1"/>
  <c r="W4" i="1"/>
  <c r="W25" i="1"/>
  <c r="W21" i="1"/>
  <c r="W10" i="1"/>
  <c r="W26" i="1"/>
  <c r="W20" i="1"/>
  <c r="W13" i="1"/>
  <c r="W11" i="1"/>
  <c r="W7" i="1"/>
  <c r="W24" i="1"/>
  <c r="W27" i="1"/>
  <c r="W15" i="1"/>
  <c r="W22" i="1"/>
  <c r="W29" i="1"/>
  <c r="W23" i="1"/>
  <c r="W9" i="1"/>
  <c r="W123" i="1"/>
  <c r="W105" i="1"/>
  <c r="W53" i="1"/>
  <c r="W145" i="1"/>
  <c r="W90" i="1"/>
  <c r="W84" i="1"/>
  <c r="W102" i="1"/>
  <c r="W75" i="1"/>
  <c r="W138" i="1"/>
  <c r="W54" i="1"/>
  <c r="W95" i="1"/>
  <c r="W63" i="1"/>
  <c r="W47" i="1"/>
  <c r="W80" i="1"/>
  <c r="W86" i="1"/>
  <c r="W115" i="1"/>
  <c r="W117" i="1"/>
  <c r="W122" i="1"/>
  <c r="W144" i="1"/>
  <c r="W59" i="1"/>
  <c r="W96" i="1"/>
  <c r="W156" i="1"/>
  <c r="W76" i="1"/>
  <c r="W55" i="1"/>
  <c r="W69" i="1"/>
  <c r="W62" i="1"/>
  <c r="W152" i="1"/>
  <c r="W129" i="1"/>
  <c r="W140" i="1"/>
  <c r="W125" i="1"/>
  <c r="X165" i="1"/>
  <c r="W154" i="1"/>
  <c r="W78" i="1"/>
  <c r="W118" i="1"/>
  <c r="W94" i="1"/>
  <c r="W103" i="1"/>
  <c r="W87" i="1"/>
  <c r="W91" i="1"/>
  <c r="W131" i="1"/>
  <c r="W127" i="1"/>
  <c r="W137" i="1"/>
  <c r="W77" i="1"/>
  <c r="W38" i="1"/>
  <c r="W79" i="1"/>
  <c r="W61" i="1"/>
  <c r="W71" i="1"/>
  <c r="W97" i="1"/>
  <c r="W142" i="1"/>
  <c r="W147" i="1"/>
  <c r="X158" i="1"/>
  <c r="W66" i="1"/>
  <c r="W68" i="1"/>
  <c r="W73" i="1"/>
  <c r="W121" i="1"/>
  <c r="W148" i="1"/>
  <c r="W135" i="1"/>
  <c r="W155" i="1"/>
  <c r="W119" i="1"/>
  <c r="X119" i="1" s="1"/>
  <c r="W52" i="1"/>
  <c r="W81" i="1"/>
  <c r="W67" i="1"/>
  <c r="W108" i="1"/>
  <c r="W110" i="1"/>
  <c r="W33" i="1"/>
  <c r="W70" i="1"/>
  <c r="X42" i="1" l="1"/>
  <c r="X20" i="1"/>
  <c r="X161" i="1"/>
  <c r="X164" i="1"/>
  <c r="X160" i="1"/>
  <c r="X149" i="1"/>
  <c r="X140" i="1"/>
  <c r="X103" i="1"/>
  <c r="X81" i="1"/>
  <c r="X35" i="1"/>
  <c r="X37" i="1"/>
  <c r="X38" i="1"/>
  <c r="X29" i="1"/>
  <c r="X5" i="1"/>
  <c r="X18" i="1"/>
  <c r="X24" i="1"/>
  <c r="X25" i="1"/>
  <c r="X26" i="1"/>
  <c r="X4" i="1"/>
  <c r="X28" i="1"/>
  <c r="X21" i="1"/>
  <c r="X13" i="1"/>
  <c r="X6" i="1"/>
  <c r="X8" i="1"/>
  <c r="X11" i="1"/>
  <c r="X22" i="1"/>
  <c r="X9" i="1"/>
  <c r="X12" i="1"/>
  <c r="X15" i="1"/>
  <c r="X7" i="1"/>
  <c r="X14" i="1"/>
  <c r="X27" i="1"/>
  <c r="X10" i="1"/>
  <c r="X23" i="1"/>
  <c r="X19" i="1"/>
  <c r="X17" i="1"/>
  <c r="X16" i="1"/>
  <c r="X135" i="1"/>
  <c r="X73" i="1"/>
  <c r="X126" i="1"/>
  <c r="X130" i="1"/>
  <c r="X87" i="1"/>
  <c r="X128" i="1"/>
  <c r="X78" i="1"/>
  <c r="X132" i="1"/>
  <c r="X82" i="1"/>
  <c r="X85" i="1"/>
  <c r="X62" i="1"/>
  <c r="X58" i="1"/>
  <c r="X144" i="1"/>
  <c r="X115" i="1"/>
  <c r="X63" i="1"/>
  <c r="X134" i="1"/>
  <c r="X92" i="1"/>
  <c r="X114" i="1"/>
  <c r="X89" i="1"/>
  <c r="X53" i="1"/>
  <c r="X153" i="1"/>
  <c r="X74" i="1"/>
  <c r="X120" i="1"/>
  <c r="X100" i="1"/>
  <c r="X98" i="1"/>
  <c r="X110" i="1"/>
  <c r="X52" i="1"/>
  <c r="X155" i="1"/>
  <c r="X148" i="1"/>
  <c r="X68" i="1"/>
  <c r="X147" i="1"/>
  <c r="X71" i="1"/>
  <c r="X137" i="1"/>
  <c r="X131" i="1"/>
  <c r="X40" i="1"/>
  <c r="X141" i="1"/>
  <c r="X30" i="1"/>
  <c r="X34" i="1"/>
  <c r="X113" i="1"/>
  <c r="X88" i="1"/>
  <c r="X56" i="1"/>
  <c r="X129" i="1"/>
  <c r="X69" i="1"/>
  <c r="X156" i="1"/>
  <c r="X122" i="1"/>
  <c r="X86" i="1"/>
  <c r="X95" i="1"/>
  <c r="X138" i="1"/>
  <c r="X60" i="1"/>
  <c r="X90" i="1"/>
  <c r="X105" i="1"/>
  <c r="X48" i="1"/>
  <c r="X104" i="1"/>
  <c r="X49" i="1"/>
  <c r="X146" i="1"/>
  <c r="X31" i="1"/>
  <c r="X70" i="1"/>
  <c r="X108" i="1"/>
  <c r="X150" i="1"/>
  <c r="X121" i="1"/>
  <c r="X66" i="1"/>
  <c r="X61" i="1"/>
  <c r="X77" i="1"/>
  <c r="X127" i="1"/>
  <c r="X112" i="1"/>
  <c r="X151" i="1"/>
  <c r="X94" i="1"/>
  <c r="X118" i="1"/>
  <c r="X154" i="1"/>
  <c r="X39" i="1"/>
  <c r="X152" i="1"/>
  <c r="X55" i="1"/>
  <c r="X96" i="1"/>
  <c r="X80" i="1"/>
  <c r="X54" i="1"/>
  <c r="X75" i="1"/>
  <c r="X84" i="1"/>
  <c r="X36" i="1"/>
  <c r="X123" i="1"/>
  <c r="X136" i="1"/>
  <c r="X93" i="1"/>
  <c r="X41" i="1"/>
  <c r="X143" i="1"/>
  <c r="X44" i="1"/>
  <c r="X99" i="1"/>
  <c r="X33" i="1"/>
  <c r="X67" i="1"/>
  <c r="X109" i="1"/>
  <c r="X46" i="1"/>
  <c r="X97" i="1"/>
  <c r="X79" i="1"/>
  <c r="X124" i="1"/>
  <c r="X91" i="1"/>
  <c r="X45" i="1"/>
  <c r="X32" i="1"/>
  <c r="X106" i="1"/>
  <c r="X116" i="1"/>
  <c r="X111" i="1"/>
  <c r="X101" i="1"/>
  <c r="X125" i="1"/>
  <c r="X139" i="1"/>
  <c r="X76" i="1"/>
  <c r="X59" i="1"/>
  <c r="X117" i="1"/>
  <c r="X47" i="1"/>
  <c r="X102" i="1"/>
  <c r="X50" i="1"/>
  <c r="X145" i="1"/>
  <c r="X57" i="1"/>
  <c r="X133" i="1"/>
  <c r="X64" i="1"/>
  <c r="X72" i="1"/>
  <c r="X51" i="1"/>
  <c r="X83" i="1"/>
  <c r="X107" i="1"/>
  <c r="X65" i="1"/>
</calcChain>
</file>

<file path=xl/sharedStrings.xml><?xml version="1.0" encoding="utf-8"?>
<sst xmlns="http://schemas.openxmlformats.org/spreadsheetml/2006/main" count="1350" uniqueCount="434">
  <si>
    <t>擊遠</t>
    <phoneticPr fontId="1" type="noConversion"/>
  </si>
  <si>
    <t>切球</t>
    <phoneticPr fontId="1" type="noConversion"/>
  </si>
  <si>
    <t>推球</t>
    <phoneticPr fontId="1" type="noConversion"/>
  </si>
  <si>
    <t>編號</t>
  </si>
  <si>
    <t>姓名</t>
  </si>
  <si>
    <t>學校名稱</t>
  </si>
  <si>
    <t>組　　別</t>
  </si>
  <si>
    <t>最遠</t>
    <phoneticPr fontId="1" type="noConversion"/>
  </si>
  <si>
    <t>名次</t>
    <phoneticPr fontId="1" type="noConversion"/>
  </si>
  <si>
    <t>20碼</t>
    <phoneticPr fontId="1" type="noConversion"/>
  </si>
  <si>
    <t>15碼</t>
    <phoneticPr fontId="1" type="noConversion"/>
  </si>
  <si>
    <t>12.5碼</t>
    <phoneticPr fontId="1" type="noConversion"/>
  </si>
  <si>
    <t>小計</t>
    <phoneticPr fontId="1" type="noConversion"/>
  </si>
  <si>
    <t>10碼</t>
    <phoneticPr fontId="1" type="noConversion"/>
  </si>
  <si>
    <t>5碼</t>
    <phoneticPr fontId="1" type="noConversion"/>
  </si>
  <si>
    <t>2碼</t>
    <phoneticPr fontId="1" type="noConversion"/>
  </si>
  <si>
    <t>總分</t>
    <phoneticPr fontId="1" type="noConversion"/>
  </si>
  <si>
    <t>總名次</t>
    <phoneticPr fontId="1" type="noConversion"/>
  </si>
  <si>
    <t>南001</t>
  </si>
  <si>
    <t>邱文凱</t>
  </si>
  <si>
    <t>屏東縣高泰國中</t>
  </si>
  <si>
    <t>國男組</t>
  </si>
  <si>
    <t>南002</t>
  </si>
  <si>
    <t>羅昱竣</t>
  </si>
  <si>
    <t>嘉義市北興國中</t>
  </si>
  <si>
    <t>南003</t>
  </si>
  <si>
    <t>黃竣圩</t>
  </si>
  <si>
    <t>嘉義市私立輔仁中學</t>
  </si>
  <si>
    <t>南004</t>
  </si>
  <si>
    <t>商凱程</t>
  </si>
  <si>
    <t>嘉義市南興國中</t>
  </si>
  <si>
    <t>南005</t>
  </si>
  <si>
    <t>陳家駿</t>
  </si>
  <si>
    <t>南006</t>
  </si>
  <si>
    <t>鄭暐龍</t>
  </si>
  <si>
    <t>高雄市鳳甲國中</t>
  </si>
  <si>
    <t>南007</t>
  </si>
  <si>
    <t>鄭宇軒</t>
  </si>
  <si>
    <t>南008</t>
  </si>
  <si>
    <t>王畇勝</t>
  </si>
  <si>
    <t>南009</t>
  </si>
  <si>
    <t>林禾豐</t>
  </si>
  <si>
    <t>南010</t>
  </si>
  <si>
    <t>洪瑋駿</t>
  </si>
  <si>
    <t>南011</t>
  </si>
  <si>
    <t>遲政佑</t>
  </si>
  <si>
    <t>南012</t>
  </si>
  <si>
    <t>殷權宏</t>
  </si>
  <si>
    <t>台南市新東國中</t>
  </si>
  <si>
    <t>南013</t>
  </si>
  <si>
    <t>黃仁杰</t>
  </si>
  <si>
    <t>台南市南新國中</t>
  </si>
  <si>
    <t>南014</t>
  </si>
  <si>
    <t>吳佳威</t>
  </si>
  <si>
    <t>台南私立港明中學</t>
  </si>
  <si>
    <t>南015</t>
  </si>
  <si>
    <t>許晉偉</t>
  </si>
  <si>
    <t>南016</t>
  </si>
  <si>
    <t>蔡緯得</t>
  </si>
  <si>
    <t>屏東萬丹國中</t>
  </si>
  <si>
    <t>南017</t>
  </si>
  <si>
    <t>蔡政霖</t>
  </si>
  <si>
    <t>台南市私立南光中學</t>
  </si>
  <si>
    <t>南018</t>
  </si>
  <si>
    <t>蔡承佑</t>
  </si>
  <si>
    <t>南019</t>
  </si>
  <si>
    <t>徐雋詠</t>
  </si>
  <si>
    <t>高雄市夀山國中</t>
  </si>
  <si>
    <t>南020</t>
  </si>
  <si>
    <t>胡宇棠</t>
  </si>
  <si>
    <t>高雄市龍華國中</t>
  </si>
  <si>
    <t>南021</t>
  </si>
  <si>
    <t>郭鉦翎</t>
  </si>
  <si>
    <t>高雄市中正國中</t>
  </si>
  <si>
    <t>南022</t>
  </si>
  <si>
    <t>梁倚恩</t>
  </si>
  <si>
    <t>台南市東原國中</t>
  </si>
  <si>
    <t>南023</t>
  </si>
  <si>
    <t>段堡菲</t>
  </si>
  <si>
    <t>南024</t>
  </si>
  <si>
    <t>林揚斌</t>
  </si>
  <si>
    <t>南025</t>
  </si>
  <si>
    <t>劉英傑</t>
  </si>
  <si>
    <t>南026</t>
  </si>
  <si>
    <t>葉紹安</t>
  </si>
  <si>
    <t>南027</t>
  </si>
  <si>
    <t>陳宜蓁</t>
  </si>
  <si>
    <t>嘉義國中</t>
  </si>
  <si>
    <t>國女組</t>
  </si>
  <si>
    <t>南028</t>
  </si>
  <si>
    <t>陳韋茹</t>
  </si>
  <si>
    <t>南029</t>
  </si>
  <si>
    <t>阮凱莉</t>
  </si>
  <si>
    <t>南030</t>
  </si>
  <si>
    <t>邱憶婧</t>
  </si>
  <si>
    <t>南031</t>
  </si>
  <si>
    <t>蔡壁妃</t>
  </si>
  <si>
    <t>南032</t>
  </si>
  <si>
    <t>江語葳</t>
  </si>
  <si>
    <t>南033</t>
  </si>
  <si>
    <t>莊雅茜</t>
  </si>
  <si>
    <t>台南市佳里國中</t>
  </si>
  <si>
    <t>南034</t>
  </si>
  <si>
    <t>張鳳庭</t>
  </si>
  <si>
    <t>高雄市中正高中國中部</t>
  </si>
  <si>
    <t>南035</t>
  </si>
  <si>
    <t>華羽沁</t>
  </si>
  <si>
    <t>南036</t>
  </si>
  <si>
    <t>曾筠婷</t>
  </si>
  <si>
    <t>高雄市前峰國中</t>
  </si>
  <si>
    <t>南037</t>
  </si>
  <si>
    <t>賴宥妡</t>
  </si>
  <si>
    <t>南038</t>
  </si>
  <si>
    <t>李文逵</t>
  </si>
  <si>
    <t>屏東縣四林國小</t>
  </si>
  <si>
    <t>國小高男組</t>
  </si>
  <si>
    <t>南039</t>
  </si>
  <si>
    <t>陳威翔</t>
  </si>
  <si>
    <t>台南市正新國小</t>
  </si>
  <si>
    <t>南040</t>
  </si>
  <si>
    <t>陳嘉佑</t>
  </si>
  <si>
    <t>台南市裕文國小</t>
  </si>
  <si>
    <t>南041</t>
  </si>
  <si>
    <t>湯昔恩</t>
  </si>
  <si>
    <t>嘉義蘭潭國小</t>
  </si>
  <si>
    <t>南042</t>
  </si>
  <si>
    <t>王冠宸</t>
  </si>
  <si>
    <t>南043</t>
  </si>
  <si>
    <t>邱志銓</t>
  </si>
  <si>
    <t>南044</t>
  </si>
  <si>
    <t>許柏丞</t>
  </si>
  <si>
    <t>嘉義崇文國小</t>
  </si>
  <si>
    <t>南045</t>
  </si>
  <si>
    <t>蘇詣烜</t>
  </si>
  <si>
    <t>嘉義大學附屬小學</t>
  </si>
  <si>
    <t>南046</t>
  </si>
  <si>
    <t>張東承</t>
  </si>
  <si>
    <t>高雄市中山國小</t>
  </si>
  <si>
    <t>南047</t>
  </si>
  <si>
    <t>蔡盷佑</t>
  </si>
  <si>
    <t>高雄市明誠國小</t>
  </si>
  <si>
    <t>南048</t>
  </si>
  <si>
    <t>高隆睿</t>
  </si>
  <si>
    <t>南049</t>
  </si>
  <si>
    <t>羅百嘉</t>
  </si>
  <si>
    <t>嘉義市世賢國小</t>
  </si>
  <si>
    <t>南050</t>
  </si>
  <si>
    <t>辜硯楷</t>
  </si>
  <si>
    <t>南051</t>
  </si>
  <si>
    <t>王宥閎</t>
  </si>
  <si>
    <t>台南市岸內國小</t>
  </si>
  <si>
    <t>南052</t>
  </si>
  <si>
    <t>薛丞鈞</t>
  </si>
  <si>
    <t>南053</t>
  </si>
  <si>
    <t>鄭郁辰</t>
  </si>
  <si>
    <t>南054</t>
  </si>
  <si>
    <t>高睿銨</t>
  </si>
  <si>
    <t>南055</t>
  </si>
  <si>
    <t>沈暐宸</t>
  </si>
  <si>
    <t>台南市永康三村國小</t>
  </si>
  <si>
    <t>南056</t>
  </si>
  <si>
    <t>鄭宇金</t>
  </si>
  <si>
    <t>南057</t>
  </si>
  <si>
    <t>魏銘亨</t>
  </si>
  <si>
    <t>南058</t>
  </si>
  <si>
    <t>林秉豪</t>
  </si>
  <si>
    <t>高雄市興糖國小</t>
  </si>
  <si>
    <t>南059</t>
  </si>
  <si>
    <t>林承右</t>
  </si>
  <si>
    <t>南060</t>
  </si>
  <si>
    <t>周迦全</t>
  </si>
  <si>
    <t>南061</t>
  </si>
  <si>
    <t>蔡宗澧</t>
  </si>
  <si>
    <t>南062</t>
  </si>
  <si>
    <t>羅允睿</t>
  </si>
  <si>
    <t>南063</t>
  </si>
  <si>
    <t>郭浩閔</t>
  </si>
  <si>
    <t>南064</t>
  </si>
  <si>
    <t>林沅捍</t>
  </si>
  <si>
    <t>屏東縣來義國小</t>
  </si>
  <si>
    <t>南065</t>
  </si>
  <si>
    <t>沈聖力</t>
  </si>
  <si>
    <t>南066</t>
  </si>
  <si>
    <t>沈聖霖</t>
  </si>
  <si>
    <t>南067</t>
  </si>
  <si>
    <t>陳  曦</t>
  </si>
  <si>
    <t>南068</t>
  </si>
  <si>
    <t>呂裕翔</t>
  </si>
  <si>
    <t>屏東縣土庫國小</t>
  </si>
  <si>
    <t>南069</t>
  </si>
  <si>
    <t>康子謙</t>
  </si>
  <si>
    <t>屏東縣墾丁國小</t>
  </si>
  <si>
    <t>南070</t>
  </si>
  <si>
    <t>吳浚維</t>
  </si>
  <si>
    <t>南071</t>
  </si>
  <si>
    <t>殷梓勛</t>
  </si>
  <si>
    <t>台南市新進國小</t>
  </si>
  <si>
    <t>南072</t>
  </si>
  <si>
    <t>周又勁</t>
  </si>
  <si>
    <t>屏東草埔國小</t>
  </si>
  <si>
    <t>南073</t>
  </si>
  <si>
    <t>吳為逸</t>
  </si>
  <si>
    <t>台南佳里仁愛國小</t>
  </si>
  <si>
    <t>南074</t>
  </si>
  <si>
    <t>林意翔</t>
  </si>
  <si>
    <t>南075</t>
  </si>
  <si>
    <t>蘇奕綸</t>
  </si>
  <si>
    <t>台南市新化口埤實小</t>
  </si>
  <si>
    <t>南076</t>
  </si>
  <si>
    <t>林譽夫</t>
  </si>
  <si>
    <t>台南市新化大新國小</t>
  </si>
  <si>
    <t>南077</t>
  </si>
  <si>
    <t>黃瑞通</t>
  </si>
  <si>
    <t>嘉義縣民雄國小</t>
  </si>
  <si>
    <t>南078</t>
  </si>
  <si>
    <t>黃奇丰</t>
  </si>
  <si>
    <t>高雄市新興國小</t>
  </si>
  <si>
    <t>南079</t>
  </si>
  <si>
    <t>黃馨緯</t>
  </si>
  <si>
    <t>台南市永康復興國小</t>
  </si>
  <si>
    <t>南080</t>
  </si>
  <si>
    <t>陳紹緯</t>
  </si>
  <si>
    <t>南081</t>
  </si>
  <si>
    <t>陳宇祿</t>
  </si>
  <si>
    <t>南082</t>
  </si>
  <si>
    <t>嚴敬智</t>
  </si>
  <si>
    <t>南083</t>
  </si>
  <si>
    <t>邵唯誌</t>
  </si>
  <si>
    <t>高雄市民族國小</t>
  </si>
  <si>
    <t>南084</t>
  </si>
  <si>
    <t>劉宸榮</t>
  </si>
  <si>
    <t>高雄市新莊國小</t>
  </si>
  <si>
    <t>南085</t>
  </si>
  <si>
    <t>李柏璿</t>
  </si>
  <si>
    <t>台南市賢北國小</t>
  </si>
  <si>
    <t>南086</t>
  </si>
  <si>
    <t>徐翔浩</t>
  </si>
  <si>
    <t>高雄市楠陽國小</t>
  </si>
  <si>
    <t>南087</t>
  </si>
  <si>
    <t>林居佑</t>
  </si>
  <si>
    <t>高雄市瑞祥國小</t>
  </si>
  <si>
    <t>南088</t>
  </si>
  <si>
    <t>曾偲恩</t>
  </si>
  <si>
    <t>高雄市前峰國小</t>
  </si>
  <si>
    <t>南089</t>
  </si>
  <si>
    <t>賴薇伊</t>
  </si>
  <si>
    <t>國小高女組</t>
  </si>
  <si>
    <t>南090</t>
  </si>
  <si>
    <t>楊今慧</t>
  </si>
  <si>
    <t>南091</t>
  </si>
  <si>
    <t>曹恩婕</t>
  </si>
  <si>
    <t>屏東縣泰山國小</t>
  </si>
  <si>
    <t>南092</t>
  </si>
  <si>
    <t>王以樂</t>
  </si>
  <si>
    <t>南093</t>
  </si>
  <si>
    <t>王靖衣</t>
  </si>
  <si>
    <t>高雄市河堤國小</t>
  </si>
  <si>
    <t>南094</t>
  </si>
  <si>
    <t>謝沄蓁</t>
  </si>
  <si>
    <t>南095</t>
  </si>
  <si>
    <t>王薇涵</t>
  </si>
  <si>
    <t>南096</t>
  </si>
  <si>
    <t>陳姝蓁</t>
  </si>
  <si>
    <t>南097</t>
  </si>
  <si>
    <t>羅翊珊</t>
  </si>
  <si>
    <t>嘉義大同國小</t>
  </si>
  <si>
    <t>南098</t>
  </si>
  <si>
    <t>陳育丞</t>
  </si>
  <si>
    <t>南099</t>
  </si>
  <si>
    <t>陳微婷</t>
  </si>
  <si>
    <t>南100</t>
  </si>
  <si>
    <t>羅百妍</t>
  </si>
  <si>
    <t>南101</t>
  </si>
  <si>
    <t>凃鼎欣</t>
  </si>
  <si>
    <t>南102</t>
  </si>
  <si>
    <t>童棠新</t>
  </si>
  <si>
    <t>南103</t>
  </si>
  <si>
    <t>高凱文</t>
  </si>
  <si>
    <t>南104</t>
  </si>
  <si>
    <t>高鈞甯</t>
  </si>
  <si>
    <t>南105</t>
  </si>
  <si>
    <t>范路得</t>
  </si>
  <si>
    <t>南106</t>
  </si>
  <si>
    <t>陳佩萱</t>
  </si>
  <si>
    <t>南107</t>
  </si>
  <si>
    <t>陳慧欣</t>
  </si>
  <si>
    <t>南108</t>
  </si>
  <si>
    <t>羅瑩琦</t>
  </si>
  <si>
    <t>南109</t>
  </si>
  <si>
    <t>李雅娟</t>
  </si>
  <si>
    <t>南110</t>
  </si>
  <si>
    <t>蔡文禎</t>
  </si>
  <si>
    <t>南111</t>
  </si>
  <si>
    <t>林侑虹</t>
  </si>
  <si>
    <t>南112</t>
  </si>
  <si>
    <t>陳奕伶</t>
  </si>
  <si>
    <t>南113</t>
  </si>
  <si>
    <t>辛韋辰</t>
  </si>
  <si>
    <t>國小中男組</t>
  </si>
  <si>
    <t>南114</t>
  </si>
  <si>
    <t>吳宸寬</t>
  </si>
  <si>
    <t>南115</t>
  </si>
  <si>
    <t>陳永荃</t>
  </si>
  <si>
    <t>南116</t>
  </si>
  <si>
    <t>蘇弈成</t>
  </si>
  <si>
    <t>南117</t>
  </si>
  <si>
    <t>黃少泓</t>
  </si>
  <si>
    <t>嘉義嘉北國小</t>
  </si>
  <si>
    <t>南118</t>
  </si>
  <si>
    <t>李軒豪</t>
  </si>
  <si>
    <t>高雄美國學校</t>
  </si>
  <si>
    <t>南119</t>
  </si>
  <si>
    <t>戴煥霖</t>
  </si>
  <si>
    <t>中華藝術學校</t>
  </si>
  <si>
    <t>請假</t>
  </si>
  <si>
    <t>蘇靖勝</t>
  </si>
  <si>
    <t>南121</t>
  </si>
  <si>
    <t>高諾威</t>
  </si>
  <si>
    <t>南122</t>
  </si>
  <si>
    <t>呂庭碩</t>
  </si>
  <si>
    <t>南123</t>
  </si>
  <si>
    <t>甘皓文</t>
  </si>
  <si>
    <t>南124</t>
  </si>
  <si>
    <t>周新懷</t>
  </si>
  <si>
    <t>南125</t>
  </si>
  <si>
    <t>李恩來</t>
  </si>
  <si>
    <t>南126</t>
  </si>
  <si>
    <t>張哲綸</t>
  </si>
  <si>
    <t>高雄左營山國小</t>
  </si>
  <si>
    <t>南127</t>
  </si>
  <si>
    <t>王睿慶</t>
  </si>
  <si>
    <t>南128</t>
  </si>
  <si>
    <t>吳杰叡</t>
  </si>
  <si>
    <t>南129</t>
  </si>
  <si>
    <t>吳岳澤</t>
  </si>
  <si>
    <t>南130</t>
  </si>
  <si>
    <t>卓樂軒</t>
  </si>
  <si>
    <t>南131</t>
  </si>
  <si>
    <t>蔡宗文</t>
  </si>
  <si>
    <t>南132</t>
  </si>
  <si>
    <t>羅智瀚</t>
  </si>
  <si>
    <t>南133</t>
  </si>
  <si>
    <t>李晁寬</t>
  </si>
  <si>
    <t>南134</t>
  </si>
  <si>
    <t>何易洋</t>
  </si>
  <si>
    <t>南135</t>
  </si>
  <si>
    <t>謝曜宇</t>
  </si>
  <si>
    <t>高雄市陽明國小</t>
  </si>
  <si>
    <t>南136</t>
  </si>
  <si>
    <t>朱彥瑀</t>
  </si>
  <si>
    <t>國小中女組</t>
  </si>
  <si>
    <t>南137</t>
  </si>
  <si>
    <t>陳智怡</t>
  </si>
  <si>
    <t>南138</t>
  </si>
  <si>
    <t>王姵甯</t>
  </si>
  <si>
    <t>南139</t>
  </si>
  <si>
    <t>練尹弦</t>
  </si>
  <si>
    <t>南140</t>
  </si>
  <si>
    <t>許芮甄</t>
  </si>
  <si>
    <t>南141</t>
  </si>
  <si>
    <t>張艷庭</t>
  </si>
  <si>
    <t>南142</t>
  </si>
  <si>
    <t>黃嫆恩</t>
  </si>
  <si>
    <t>高雄文華國小</t>
  </si>
  <si>
    <t>南143</t>
  </si>
  <si>
    <t>吳佳頤</t>
  </si>
  <si>
    <t>南144</t>
  </si>
  <si>
    <t>許詠捷</t>
  </si>
  <si>
    <t>南145</t>
  </si>
  <si>
    <t>高諾妤</t>
  </si>
  <si>
    <t>南146</t>
  </si>
  <si>
    <t>南凌薰</t>
  </si>
  <si>
    <t>南147</t>
  </si>
  <si>
    <t>蘇雯菳</t>
  </si>
  <si>
    <t>南148</t>
  </si>
  <si>
    <t>莊蓁妮</t>
  </si>
  <si>
    <t>台南市永康國小</t>
  </si>
  <si>
    <t>南149</t>
  </si>
  <si>
    <t>彭詩祐</t>
  </si>
  <si>
    <t>南150</t>
  </si>
  <si>
    <t>謝淮安</t>
  </si>
  <si>
    <t>南151</t>
  </si>
  <si>
    <t>黃詩晴</t>
  </si>
  <si>
    <t>南152</t>
  </si>
  <si>
    <t>李昀穎</t>
  </si>
  <si>
    <t>高雄市福山國小</t>
  </si>
  <si>
    <t>南153</t>
  </si>
  <si>
    <t>陳薇珊</t>
  </si>
  <si>
    <t>南154</t>
  </si>
  <si>
    <t>王宥翔</t>
  </si>
  <si>
    <t>屏東市中正國小</t>
  </si>
  <si>
    <t>國小低男組</t>
  </si>
  <si>
    <t>南155</t>
  </si>
  <si>
    <t>李昕諺</t>
  </si>
  <si>
    <t>南156</t>
  </si>
  <si>
    <t>李晁慶</t>
  </si>
  <si>
    <t>南157</t>
  </si>
  <si>
    <t>徐婉馨</t>
  </si>
  <si>
    <t>國小低女組</t>
  </si>
  <si>
    <t>南158</t>
  </si>
  <si>
    <t>楊佲蓁</t>
  </si>
  <si>
    <t>屏東縣舊寮國小</t>
  </si>
  <si>
    <t>南159</t>
  </si>
  <si>
    <t>李宥萱</t>
  </si>
  <si>
    <t>南160</t>
  </si>
  <si>
    <t>邱湘晴</t>
  </si>
  <si>
    <t>南161</t>
  </si>
  <si>
    <t>胡妮妮</t>
  </si>
  <si>
    <t>高雄市新上國小</t>
  </si>
  <si>
    <t>南162</t>
  </si>
  <si>
    <t>王浩巖</t>
  </si>
  <si>
    <t>高雄麥克安妮幼稚園</t>
  </si>
  <si>
    <t>男童</t>
  </si>
  <si>
    <t>南163</t>
  </si>
  <si>
    <t>陳則睿</t>
  </si>
  <si>
    <t>高雄市喜悅幼兒園</t>
  </si>
  <si>
    <t>擊遠</t>
  </si>
  <si>
    <t>切球</t>
  </si>
  <si>
    <t>推球</t>
  </si>
  <si>
    <t>最遠</t>
  </si>
  <si>
    <t>名次</t>
  </si>
  <si>
    <t>20碼</t>
  </si>
  <si>
    <t>15碼</t>
  </si>
  <si>
    <t>12.5碼</t>
  </si>
  <si>
    <t>小計</t>
  </si>
  <si>
    <t>10碼</t>
  </si>
  <si>
    <t>5碼</t>
  </si>
  <si>
    <t>2碼</t>
  </si>
  <si>
    <t>總分</t>
  </si>
  <si>
    <t>總名次</t>
  </si>
  <si>
    <t>日期：107年11月25日</t>
    <phoneticPr fontId="1" type="noConversion"/>
  </si>
  <si>
    <t>教育部107年基層扎根高爾夫擊遠擊準大賽南區預賽</t>
    <phoneticPr fontId="1" type="noConversion"/>
  </si>
  <si>
    <t>地點：南一高爾夫球場</t>
    <phoneticPr fontId="1" type="noConversion"/>
  </si>
  <si>
    <t>裁判長簽名：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</si>
</sst>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36"/>
      <color theme="1"/>
      <name val="標楷體"/>
      <family val="4"/>
      <charset val="136"/>
    </font>
    <font>
      <sz val="2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auto="1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auto="1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auto="1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42" xfId="0" applyBorder="1"/>
    <xf numFmtId="0" fontId="0" fillId="0" borderId="43" xfId="0" applyBorder="1"/>
    <xf numFmtId="0" fontId="0" fillId="0" borderId="16" xfId="0" applyBorder="1"/>
    <xf numFmtId="0" fontId="0" fillId="0" borderId="18" xfId="0" applyBorder="1"/>
    <xf numFmtId="0" fontId="0" fillId="0" borderId="1" xfId="0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42" xfId="0" applyFill="1" applyBorder="1"/>
    <xf numFmtId="0" fontId="0" fillId="2" borderId="18" xfId="0" applyFill="1" applyBorder="1"/>
    <xf numFmtId="0" fontId="0" fillId="2" borderId="43" xfId="0" applyFill="1" applyBorder="1"/>
    <xf numFmtId="0" fontId="11" fillId="0" borderId="0" xfId="0" applyFont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3" borderId="46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42" xfId="0" applyFill="1" applyBorder="1"/>
    <xf numFmtId="0" fontId="0" fillId="3" borderId="18" xfId="0" applyFill="1" applyBorder="1"/>
    <xf numFmtId="0" fontId="0" fillId="3" borderId="43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4" xfId="0" applyFill="1" applyBorder="1"/>
    <xf numFmtId="0" fontId="0" fillId="3" borderId="41" xfId="0" applyFill="1" applyBorder="1"/>
    <xf numFmtId="0" fontId="0" fillId="3" borderId="45" xfId="0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515;&#36899;&#28134;\Downloads\&#21335;&#21312;&#21407;&#22987;&#25104;&#32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區煸組表"/>
      <sheetName val="原始成績"/>
      <sheetName val="名次成績"/>
      <sheetName val="試算"/>
      <sheetName val="工作表1"/>
    </sheetNames>
    <sheetDataSet>
      <sheetData sheetId="0"/>
      <sheetData sheetId="1">
        <row r="4">
          <cell r="B4" t="str">
            <v>南001</v>
          </cell>
          <cell r="C4" t="str">
            <v>邱文凱</v>
          </cell>
          <cell r="D4" t="str">
            <v>屏東縣高泰國中</v>
          </cell>
          <cell r="E4" t="str">
            <v>國男組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 t="str">
            <v>南002</v>
          </cell>
          <cell r="C5" t="str">
            <v>羅昱竣</v>
          </cell>
          <cell r="D5" t="str">
            <v>嘉義市北興國中</v>
          </cell>
          <cell r="E5" t="str">
            <v>國男組</v>
          </cell>
          <cell r="F5">
            <v>178.9</v>
          </cell>
          <cell r="G5">
            <v>207.9</v>
          </cell>
          <cell r="H5">
            <v>160.6</v>
          </cell>
          <cell r="I5">
            <v>184.3</v>
          </cell>
          <cell r="J5">
            <v>184.3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3</v>
          </cell>
          <cell r="P5">
            <v>1</v>
          </cell>
        </row>
        <row r="6">
          <cell r="B6" t="str">
            <v>南003</v>
          </cell>
          <cell r="C6" t="str">
            <v>黃竣圩</v>
          </cell>
          <cell r="D6" t="str">
            <v>嘉義市私立輔仁中學</v>
          </cell>
          <cell r="E6" t="str">
            <v>國男組</v>
          </cell>
          <cell r="F6">
            <v>220.6</v>
          </cell>
          <cell r="G6">
            <v>257.2</v>
          </cell>
          <cell r="H6">
            <v>248.1</v>
          </cell>
          <cell r="I6">
            <v>234.2</v>
          </cell>
          <cell r="J6">
            <v>202.9</v>
          </cell>
          <cell r="K6">
            <v>0</v>
          </cell>
          <cell r="L6">
            <v>0</v>
          </cell>
          <cell r="M6">
            <v>0</v>
          </cell>
          <cell r="N6">
            <v>1</v>
          </cell>
          <cell r="O6">
            <v>3</v>
          </cell>
          <cell r="P6">
            <v>4</v>
          </cell>
        </row>
        <row r="7">
          <cell r="B7" t="str">
            <v>南004</v>
          </cell>
          <cell r="C7" t="str">
            <v>商凱程</v>
          </cell>
          <cell r="D7" t="str">
            <v>嘉義市南興國中</v>
          </cell>
          <cell r="E7" t="str">
            <v>國男組</v>
          </cell>
          <cell r="F7">
            <v>231</v>
          </cell>
          <cell r="G7">
            <v>222.9</v>
          </cell>
          <cell r="H7">
            <v>198.7</v>
          </cell>
          <cell r="I7">
            <v>228.3</v>
          </cell>
          <cell r="J7">
            <v>227.7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  <cell r="O7">
            <v>4</v>
          </cell>
          <cell r="P7">
            <v>3</v>
          </cell>
        </row>
        <row r="8">
          <cell r="B8" t="str">
            <v>南005</v>
          </cell>
          <cell r="C8" t="str">
            <v>陳家駿</v>
          </cell>
          <cell r="D8" t="str">
            <v>嘉義市私立輔仁中學</v>
          </cell>
          <cell r="E8" t="str">
            <v>國男組</v>
          </cell>
          <cell r="F8">
            <v>0</v>
          </cell>
          <cell r="G8">
            <v>167.2</v>
          </cell>
          <cell r="H8">
            <v>246.3</v>
          </cell>
          <cell r="I8">
            <v>240.7</v>
          </cell>
          <cell r="J8">
            <v>247.7</v>
          </cell>
          <cell r="K8">
            <v>0</v>
          </cell>
          <cell r="L8">
            <v>0</v>
          </cell>
          <cell r="M8">
            <v>3</v>
          </cell>
          <cell r="N8">
            <v>0</v>
          </cell>
          <cell r="O8">
            <v>3</v>
          </cell>
          <cell r="P8">
            <v>2</v>
          </cell>
        </row>
        <row r="9">
          <cell r="B9" t="str">
            <v>南006</v>
          </cell>
          <cell r="C9" t="str">
            <v>鄭暐龍</v>
          </cell>
          <cell r="D9" t="str">
            <v>高雄市鳳甲國中</v>
          </cell>
          <cell r="E9" t="str">
            <v>國男組</v>
          </cell>
          <cell r="F9">
            <v>87.1</v>
          </cell>
          <cell r="G9">
            <v>40</v>
          </cell>
          <cell r="H9">
            <v>77.2</v>
          </cell>
          <cell r="I9">
            <v>39.200000000000003</v>
          </cell>
          <cell r="J9">
            <v>34.4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</v>
          </cell>
          <cell r="P9">
            <v>4</v>
          </cell>
        </row>
        <row r="10">
          <cell r="B10" t="str">
            <v>南007</v>
          </cell>
          <cell r="C10" t="str">
            <v>鄭宇軒</v>
          </cell>
          <cell r="D10" t="str">
            <v>高雄市鳳甲國中</v>
          </cell>
          <cell r="E10" t="str">
            <v>國男組</v>
          </cell>
          <cell r="F10">
            <v>40</v>
          </cell>
          <cell r="G10">
            <v>80</v>
          </cell>
          <cell r="H10">
            <v>23.1</v>
          </cell>
          <cell r="I10">
            <v>162.9</v>
          </cell>
          <cell r="J10">
            <v>133.69999999999999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5</v>
          </cell>
        </row>
        <row r="11">
          <cell r="B11" t="str">
            <v>南008</v>
          </cell>
          <cell r="C11" t="str">
            <v>王畇勝</v>
          </cell>
          <cell r="D11" t="str">
            <v>高雄市鳳甲國中</v>
          </cell>
          <cell r="E11" t="str">
            <v>國男組</v>
          </cell>
          <cell r="F11">
            <v>118.9</v>
          </cell>
          <cell r="G11">
            <v>152.6</v>
          </cell>
          <cell r="H11">
            <v>38.9</v>
          </cell>
          <cell r="I11">
            <v>15.6</v>
          </cell>
          <cell r="J11">
            <v>119.2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4</v>
          </cell>
        </row>
        <row r="12">
          <cell r="B12" t="str">
            <v>南009</v>
          </cell>
          <cell r="C12" t="str">
            <v>林禾豐</v>
          </cell>
          <cell r="D12" t="str">
            <v>高雄市鳳甲國中</v>
          </cell>
          <cell r="E12" t="str">
            <v>國男組</v>
          </cell>
          <cell r="F12">
            <v>99.4</v>
          </cell>
          <cell r="G12">
            <v>115.4</v>
          </cell>
          <cell r="H12">
            <v>144.69999999999999</v>
          </cell>
          <cell r="I12">
            <v>25.9</v>
          </cell>
          <cell r="J12">
            <v>26</v>
          </cell>
          <cell r="K12">
            <v>0</v>
          </cell>
          <cell r="L12">
            <v>0</v>
          </cell>
          <cell r="M12">
            <v>0</v>
          </cell>
          <cell r="N12">
            <v>3</v>
          </cell>
          <cell r="O12">
            <v>1</v>
          </cell>
          <cell r="P12">
            <v>5</v>
          </cell>
        </row>
        <row r="13">
          <cell r="B13" t="str">
            <v>南010</v>
          </cell>
          <cell r="C13" t="str">
            <v>洪瑋駿</v>
          </cell>
          <cell r="D13" t="str">
            <v>高雄市鳳甲國中</v>
          </cell>
          <cell r="E13" t="str">
            <v>國男組</v>
          </cell>
          <cell r="F13">
            <v>98</v>
          </cell>
          <cell r="G13">
            <v>100.3</v>
          </cell>
          <cell r="H13">
            <v>60</v>
          </cell>
          <cell r="I13">
            <v>118.8</v>
          </cell>
          <cell r="J13">
            <v>89</v>
          </cell>
          <cell r="K13">
            <v>0</v>
          </cell>
          <cell r="L13">
            <v>0</v>
          </cell>
          <cell r="M13">
            <v>0</v>
          </cell>
          <cell r="N13">
            <v>2</v>
          </cell>
          <cell r="O13">
            <v>2</v>
          </cell>
          <cell r="P13">
            <v>1</v>
          </cell>
        </row>
        <row r="14">
          <cell r="B14" t="str">
            <v>南011</v>
          </cell>
          <cell r="C14" t="str">
            <v>遲政佑</v>
          </cell>
          <cell r="D14" t="str">
            <v>高雄市鳳甲國中</v>
          </cell>
          <cell r="E14" t="str">
            <v>國男組</v>
          </cell>
          <cell r="F14">
            <v>80.900000000000006</v>
          </cell>
          <cell r="G14">
            <v>82</v>
          </cell>
          <cell r="H14">
            <v>110.5</v>
          </cell>
          <cell r="I14">
            <v>74</v>
          </cell>
          <cell r="J14">
            <v>80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</v>
          </cell>
          <cell r="P14">
            <v>4</v>
          </cell>
        </row>
        <row r="15">
          <cell r="B15" t="str">
            <v>南012</v>
          </cell>
          <cell r="C15" t="str">
            <v>殷權宏</v>
          </cell>
          <cell r="D15" t="str">
            <v>台南市新東國中</v>
          </cell>
          <cell r="E15" t="str">
            <v>國男組</v>
          </cell>
          <cell r="F15">
            <v>209</v>
          </cell>
          <cell r="G15">
            <v>224.4</v>
          </cell>
          <cell r="H15">
            <v>198.1</v>
          </cell>
          <cell r="I15">
            <v>227.9</v>
          </cell>
          <cell r="J15">
            <v>220.5</v>
          </cell>
          <cell r="K15">
            <v>0</v>
          </cell>
          <cell r="L15">
            <v>1</v>
          </cell>
          <cell r="M15">
            <v>0</v>
          </cell>
          <cell r="N15">
            <v>3</v>
          </cell>
          <cell r="O15">
            <v>3</v>
          </cell>
          <cell r="P15">
            <v>1</v>
          </cell>
        </row>
        <row r="16">
          <cell r="B16" t="str">
            <v>南013</v>
          </cell>
          <cell r="C16" t="str">
            <v>黃仁杰</v>
          </cell>
          <cell r="D16" t="str">
            <v>台南市南新國中</v>
          </cell>
          <cell r="E16" t="str">
            <v>國男組</v>
          </cell>
          <cell r="F16">
            <v>253.2</v>
          </cell>
          <cell r="G16">
            <v>281.60000000000002</v>
          </cell>
          <cell r="H16">
            <v>276.7</v>
          </cell>
          <cell r="I16">
            <v>271.60000000000002</v>
          </cell>
          <cell r="J16">
            <v>294.60000000000002</v>
          </cell>
          <cell r="K16">
            <v>1</v>
          </cell>
          <cell r="L16">
            <v>0</v>
          </cell>
          <cell r="M16">
            <v>1</v>
          </cell>
          <cell r="N16">
            <v>3</v>
          </cell>
          <cell r="O16">
            <v>3</v>
          </cell>
          <cell r="P16">
            <v>5</v>
          </cell>
        </row>
        <row r="17">
          <cell r="B17" t="str">
            <v>南014</v>
          </cell>
          <cell r="C17" t="str">
            <v>吳佳威</v>
          </cell>
          <cell r="D17" t="str">
            <v>台南私立港明中學</v>
          </cell>
          <cell r="E17" t="str">
            <v>國男組</v>
          </cell>
          <cell r="F17">
            <v>230.4</v>
          </cell>
          <cell r="G17">
            <v>227.7</v>
          </cell>
          <cell r="H17">
            <v>228.4</v>
          </cell>
          <cell r="I17">
            <v>213.4</v>
          </cell>
          <cell r="J17">
            <v>227.7</v>
          </cell>
          <cell r="K17">
            <v>0</v>
          </cell>
          <cell r="L17">
            <v>0</v>
          </cell>
          <cell r="M17">
            <v>0</v>
          </cell>
          <cell r="N17">
            <v>3</v>
          </cell>
          <cell r="O17">
            <v>3</v>
          </cell>
          <cell r="P17">
            <v>3</v>
          </cell>
        </row>
        <row r="18">
          <cell r="B18" t="str">
            <v>南015</v>
          </cell>
          <cell r="C18" t="str">
            <v>許晉偉</v>
          </cell>
          <cell r="D18" t="str">
            <v>台南私立港明中學</v>
          </cell>
          <cell r="E18" t="str">
            <v>國男組</v>
          </cell>
          <cell r="F18">
            <v>172.9</v>
          </cell>
          <cell r="G18">
            <v>144.69999999999999</v>
          </cell>
          <cell r="H18">
            <v>165</v>
          </cell>
          <cell r="I18">
            <v>118.6</v>
          </cell>
          <cell r="J18">
            <v>177.3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4</v>
          </cell>
        </row>
        <row r="19">
          <cell r="B19" t="str">
            <v>南016</v>
          </cell>
          <cell r="C19" t="str">
            <v>蔡緯得</v>
          </cell>
          <cell r="D19" t="str">
            <v>屏東萬丹國中</v>
          </cell>
          <cell r="E19" t="str">
            <v>國男組</v>
          </cell>
          <cell r="F19">
            <v>185.1</v>
          </cell>
          <cell r="G19">
            <v>200</v>
          </cell>
          <cell r="H19">
            <v>221.7</v>
          </cell>
          <cell r="I19">
            <v>219.3</v>
          </cell>
          <cell r="J19">
            <v>214.4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</v>
          </cell>
          <cell r="P19">
            <v>3</v>
          </cell>
        </row>
        <row r="20">
          <cell r="B20" t="str">
            <v>南017</v>
          </cell>
          <cell r="C20" t="str">
            <v>蔡政霖</v>
          </cell>
          <cell r="D20" t="str">
            <v>台南市私立南光中學</v>
          </cell>
          <cell r="E20" t="str">
            <v>國男組</v>
          </cell>
          <cell r="F20">
            <v>244.1</v>
          </cell>
          <cell r="G20">
            <v>261.5</v>
          </cell>
          <cell r="H20">
            <v>245.1</v>
          </cell>
          <cell r="I20">
            <v>221.6</v>
          </cell>
          <cell r="J20">
            <v>249.9</v>
          </cell>
          <cell r="K20">
            <v>0</v>
          </cell>
          <cell r="L20">
            <v>0</v>
          </cell>
          <cell r="M20">
            <v>0</v>
          </cell>
          <cell r="N20">
            <v>2</v>
          </cell>
          <cell r="O20">
            <v>4</v>
          </cell>
          <cell r="P20">
            <v>2</v>
          </cell>
        </row>
        <row r="21">
          <cell r="B21" t="str">
            <v>南018</v>
          </cell>
          <cell r="C21" t="str">
            <v>蔡承佑</v>
          </cell>
          <cell r="D21" t="str">
            <v>台南市私立南光中學</v>
          </cell>
          <cell r="E21" t="str">
            <v>國男組</v>
          </cell>
          <cell r="F21">
            <v>170.8</v>
          </cell>
          <cell r="G21">
            <v>169.9</v>
          </cell>
          <cell r="H21">
            <v>207.3</v>
          </cell>
          <cell r="I21">
            <v>151</v>
          </cell>
          <cell r="J21">
            <v>183.4</v>
          </cell>
          <cell r="K21">
            <v>0</v>
          </cell>
          <cell r="L21">
            <v>0</v>
          </cell>
          <cell r="M21">
            <v>1</v>
          </cell>
          <cell r="N21">
            <v>1</v>
          </cell>
          <cell r="O21">
            <v>2</v>
          </cell>
          <cell r="P21">
            <v>2</v>
          </cell>
        </row>
        <row r="22">
          <cell r="B22" t="str">
            <v>南019</v>
          </cell>
          <cell r="C22" t="str">
            <v>徐雋詠</v>
          </cell>
          <cell r="D22" t="str">
            <v>高雄市夀山國中</v>
          </cell>
          <cell r="E22" t="str">
            <v>國男組</v>
          </cell>
          <cell r="F22">
            <v>209.5</v>
          </cell>
          <cell r="G22">
            <v>216.9</v>
          </cell>
          <cell r="H22">
            <v>219.9</v>
          </cell>
          <cell r="I22">
            <v>208.6</v>
          </cell>
          <cell r="J22">
            <v>206.8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O22">
            <v>3</v>
          </cell>
          <cell r="P22">
            <v>2</v>
          </cell>
        </row>
        <row r="23">
          <cell r="B23" t="str">
            <v>南020</v>
          </cell>
          <cell r="C23" t="str">
            <v>胡宇棠</v>
          </cell>
          <cell r="D23" t="str">
            <v>高雄市龍華國中</v>
          </cell>
          <cell r="E23" t="str">
            <v>國男組</v>
          </cell>
          <cell r="F23">
            <v>261.7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</v>
          </cell>
          <cell r="M23">
            <v>0</v>
          </cell>
          <cell r="N23">
            <v>1</v>
          </cell>
          <cell r="O23">
            <v>4</v>
          </cell>
          <cell r="P23">
            <v>2</v>
          </cell>
        </row>
        <row r="24">
          <cell r="B24" t="str">
            <v>南021</v>
          </cell>
          <cell r="C24" t="str">
            <v>郭鉦翎</v>
          </cell>
          <cell r="D24" t="str">
            <v>高雄市中正國中</v>
          </cell>
          <cell r="E24" t="str">
            <v>國男組</v>
          </cell>
          <cell r="F24">
            <v>206.3</v>
          </cell>
          <cell r="G24">
            <v>197.4</v>
          </cell>
          <cell r="H24">
            <v>140.80000000000001</v>
          </cell>
          <cell r="I24">
            <v>197.4</v>
          </cell>
          <cell r="J24">
            <v>206.1</v>
          </cell>
          <cell r="K24">
            <v>0</v>
          </cell>
          <cell r="L24">
            <v>0</v>
          </cell>
          <cell r="M24">
            <v>1</v>
          </cell>
          <cell r="N24">
            <v>4</v>
          </cell>
          <cell r="O24">
            <v>3</v>
          </cell>
          <cell r="P24">
            <v>2</v>
          </cell>
        </row>
        <row r="25">
          <cell r="B25" t="str">
            <v>南022</v>
          </cell>
          <cell r="C25" t="str">
            <v>梁倚恩</v>
          </cell>
          <cell r="D25" t="str">
            <v>台南市東原國中</v>
          </cell>
          <cell r="E25" t="str">
            <v>國男組</v>
          </cell>
          <cell r="F25">
            <v>0</v>
          </cell>
          <cell r="G25">
            <v>106.7</v>
          </cell>
          <cell r="H25">
            <v>153.1</v>
          </cell>
          <cell r="I25">
            <v>163.4</v>
          </cell>
          <cell r="J25">
            <v>113.4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4</v>
          </cell>
          <cell r="P25">
            <v>5</v>
          </cell>
        </row>
        <row r="26">
          <cell r="B26" t="str">
            <v>南023</v>
          </cell>
          <cell r="C26" t="str">
            <v>段堡菲</v>
          </cell>
          <cell r="D26" t="str">
            <v>台南市東原國中</v>
          </cell>
          <cell r="E26" t="str">
            <v>國男組</v>
          </cell>
          <cell r="F26">
            <v>62.2</v>
          </cell>
          <cell r="G26">
            <v>111.3</v>
          </cell>
          <cell r="H26">
            <v>157.19999999999999</v>
          </cell>
          <cell r="I26">
            <v>148.69999999999999</v>
          </cell>
          <cell r="J26">
            <v>107.4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</v>
          </cell>
          <cell r="P26">
            <v>2</v>
          </cell>
        </row>
        <row r="27">
          <cell r="B27" t="str">
            <v>南024</v>
          </cell>
          <cell r="C27" t="str">
            <v>林揚斌</v>
          </cell>
          <cell r="D27" t="str">
            <v>台南市東原國中</v>
          </cell>
          <cell r="E27" t="str">
            <v>國男組</v>
          </cell>
          <cell r="F27">
            <v>199.3</v>
          </cell>
          <cell r="G27">
            <v>202.5</v>
          </cell>
          <cell r="H27">
            <v>94.5</v>
          </cell>
          <cell r="I27">
            <v>206.2</v>
          </cell>
          <cell r="J27">
            <v>210.5</v>
          </cell>
          <cell r="K27">
            <v>0</v>
          </cell>
          <cell r="L27">
            <v>0</v>
          </cell>
          <cell r="M27">
            <v>0</v>
          </cell>
          <cell r="N27">
            <v>1</v>
          </cell>
          <cell r="O27">
            <v>3</v>
          </cell>
          <cell r="P27">
            <v>4</v>
          </cell>
        </row>
        <row r="28">
          <cell r="B28" t="str">
            <v>南025</v>
          </cell>
          <cell r="C28" t="str">
            <v>劉英傑</v>
          </cell>
          <cell r="D28" t="str">
            <v>台南市東原國中</v>
          </cell>
          <cell r="E28" t="str">
            <v>國男組</v>
          </cell>
          <cell r="F28">
            <v>237</v>
          </cell>
          <cell r="G28">
            <v>251</v>
          </cell>
          <cell r="H28">
            <v>255.2</v>
          </cell>
          <cell r="I28">
            <v>229.1</v>
          </cell>
          <cell r="J28">
            <v>206.4</v>
          </cell>
          <cell r="K28">
            <v>0</v>
          </cell>
          <cell r="L28">
            <v>0</v>
          </cell>
          <cell r="M28">
            <v>1</v>
          </cell>
          <cell r="N28">
            <v>1</v>
          </cell>
          <cell r="O28">
            <v>2</v>
          </cell>
          <cell r="P28">
            <v>5</v>
          </cell>
        </row>
        <row r="29">
          <cell r="B29" t="str">
            <v>南026</v>
          </cell>
          <cell r="C29" t="str">
            <v>葉紹安</v>
          </cell>
          <cell r="D29" t="str">
            <v>台南市東原國中</v>
          </cell>
          <cell r="E29" t="str">
            <v>國男組</v>
          </cell>
          <cell r="F29">
            <v>191.1</v>
          </cell>
          <cell r="G29">
            <v>199.4</v>
          </cell>
          <cell r="H29">
            <v>182.4</v>
          </cell>
          <cell r="I29">
            <v>183.1</v>
          </cell>
          <cell r="J29">
            <v>180.7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</v>
          </cell>
          <cell r="P29">
            <v>3</v>
          </cell>
        </row>
        <row r="30">
          <cell r="B30" t="str">
            <v>南027</v>
          </cell>
          <cell r="C30" t="str">
            <v>陳宜蓁</v>
          </cell>
          <cell r="D30" t="str">
            <v>嘉義國中</v>
          </cell>
          <cell r="E30" t="str">
            <v>國女組</v>
          </cell>
          <cell r="F30">
            <v>170</v>
          </cell>
          <cell r="G30">
            <v>108</v>
          </cell>
          <cell r="H30">
            <v>77.8</v>
          </cell>
          <cell r="I30">
            <v>195.8</v>
          </cell>
          <cell r="J30">
            <v>153.19999999999999</v>
          </cell>
          <cell r="K30">
            <v>0</v>
          </cell>
          <cell r="L30">
            <v>0</v>
          </cell>
          <cell r="M30">
            <v>0</v>
          </cell>
          <cell r="N30">
            <v>1</v>
          </cell>
          <cell r="O30">
            <v>4</v>
          </cell>
          <cell r="P30">
            <v>5</v>
          </cell>
        </row>
        <row r="31">
          <cell r="B31" t="str">
            <v>南028</v>
          </cell>
          <cell r="C31" t="str">
            <v>陳韋茹</v>
          </cell>
          <cell r="D31" t="str">
            <v>高雄市鳳甲國中</v>
          </cell>
          <cell r="E31" t="str">
            <v>國女組</v>
          </cell>
          <cell r="F31">
            <v>85.1</v>
          </cell>
          <cell r="G31">
            <v>87.1</v>
          </cell>
          <cell r="H31">
            <v>81.2</v>
          </cell>
          <cell r="I31">
            <v>83.7</v>
          </cell>
          <cell r="J31">
            <v>107.2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</v>
          </cell>
          <cell r="P31">
            <v>2</v>
          </cell>
        </row>
        <row r="32">
          <cell r="B32" t="str">
            <v>南029</v>
          </cell>
          <cell r="C32" t="str">
            <v>阮凱莉</v>
          </cell>
          <cell r="D32" t="str">
            <v>高雄市鳳甲國中</v>
          </cell>
          <cell r="E32" t="str">
            <v>國女組</v>
          </cell>
          <cell r="F32">
            <v>64</v>
          </cell>
          <cell r="G32">
            <v>63.9</v>
          </cell>
          <cell r="H32">
            <v>60</v>
          </cell>
          <cell r="I32">
            <v>65</v>
          </cell>
          <cell r="J32">
            <v>88.4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</v>
          </cell>
          <cell r="P32">
            <v>5</v>
          </cell>
        </row>
        <row r="33">
          <cell r="B33" t="str">
            <v>南030</v>
          </cell>
          <cell r="C33" t="str">
            <v>邱憶婧</v>
          </cell>
          <cell r="D33" t="str">
            <v>高雄市鳳甲國中</v>
          </cell>
          <cell r="E33" t="str">
            <v>國女組</v>
          </cell>
          <cell r="F33">
            <v>77.900000000000006</v>
          </cell>
          <cell r="G33">
            <v>31.2</v>
          </cell>
          <cell r="H33">
            <v>13.7</v>
          </cell>
          <cell r="I33">
            <v>32.700000000000003</v>
          </cell>
          <cell r="J33">
            <v>75.900000000000006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  <cell r="P33">
            <v>1</v>
          </cell>
        </row>
        <row r="34">
          <cell r="B34" t="str">
            <v>南031</v>
          </cell>
          <cell r="C34" t="str">
            <v>蔡壁妃</v>
          </cell>
          <cell r="D34" t="str">
            <v>高雄市鳳甲國中</v>
          </cell>
          <cell r="E34" t="str">
            <v>國女組</v>
          </cell>
          <cell r="F34">
            <v>67</v>
          </cell>
          <cell r="G34">
            <v>86.2</v>
          </cell>
          <cell r="H34">
            <v>86.7</v>
          </cell>
          <cell r="I34">
            <v>47.9</v>
          </cell>
          <cell r="J34">
            <v>91.4</v>
          </cell>
          <cell r="K34">
            <v>0</v>
          </cell>
          <cell r="L34">
            <v>0</v>
          </cell>
          <cell r="M34">
            <v>0</v>
          </cell>
          <cell r="N34">
            <v>2</v>
          </cell>
          <cell r="O34">
            <v>1</v>
          </cell>
          <cell r="P34">
            <v>4</v>
          </cell>
        </row>
        <row r="35">
          <cell r="B35" t="str">
            <v>南032</v>
          </cell>
          <cell r="C35" t="str">
            <v>江語葳</v>
          </cell>
          <cell r="D35" t="str">
            <v>台南市南新國中</v>
          </cell>
          <cell r="E35" t="str">
            <v>國女組</v>
          </cell>
          <cell r="F35">
            <v>199</v>
          </cell>
          <cell r="G35">
            <v>218.4</v>
          </cell>
          <cell r="H35">
            <v>225.8</v>
          </cell>
          <cell r="I35">
            <v>239.4</v>
          </cell>
          <cell r="J35">
            <v>227.9</v>
          </cell>
          <cell r="K35">
            <v>0</v>
          </cell>
          <cell r="L35">
            <v>3</v>
          </cell>
          <cell r="M35">
            <v>2</v>
          </cell>
          <cell r="N35">
            <v>3</v>
          </cell>
          <cell r="O35">
            <v>3</v>
          </cell>
          <cell r="P35">
            <v>2</v>
          </cell>
        </row>
        <row r="36">
          <cell r="B36" t="str">
            <v>南033</v>
          </cell>
          <cell r="C36" t="str">
            <v>莊雅茜</v>
          </cell>
          <cell r="D36" t="str">
            <v>台南市佳里國中</v>
          </cell>
          <cell r="E36" t="str">
            <v>國女組</v>
          </cell>
          <cell r="F36">
            <v>192.2</v>
          </cell>
          <cell r="G36">
            <v>202.8</v>
          </cell>
          <cell r="H36">
            <v>214.5</v>
          </cell>
          <cell r="I36">
            <v>224</v>
          </cell>
          <cell r="J36">
            <v>205.8</v>
          </cell>
          <cell r="K36">
            <v>0</v>
          </cell>
          <cell r="L36">
            <v>0</v>
          </cell>
          <cell r="M36">
            <v>2</v>
          </cell>
          <cell r="N36">
            <v>0</v>
          </cell>
          <cell r="O36">
            <v>1</v>
          </cell>
          <cell r="P36">
            <v>2</v>
          </cell>
        </row>
        <row r="37">
          <cell r="B37" t="str">
            <v>南034</v>
          </cell>
          <cell r="C37" t="str">
            <v>張鳳庭</v>
          </cell>
          <cell r="D37" t="str">
            <v>高雄市中正高中國中部</v>
          </cell>
          <cell r="E37" t="str">
            <v>國女組</v>
          </cell>
          <cell r="F37">
            <v>191.3</v>
          </cell>
          <cell r="G37">
            <v>205.4</v>
          </cell>
          <cell r="H37">
            <v>220.9</v>
          </cell>
          <cell r="I37">
            <v>208.6</v>
          </cell>
          <cell r="J37">
            <v>195.2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</v>
          </cell>
          <cell r="P37">
            <v>5</v>
          </cell>
        </row>
        <row r="38">
          <cell r="B38" t="str">
            <v>南035</v>
          </cell>
          <cell r="C38" t="str">
            <v>華羽沁</v>
          </cell>
          <cell r="D38" t="str">
            <v>高雄市中正高中國中部</v>
          </cell>
          <cell r="E38" t="str">
            <v>國女組</v>
          </cell>
          <cell r="F38">
            <v>166.1</v>
          </cell>
          <cell r="G38">
            <v>166.5</v>
          </cell>
          <cell r="H38">
            <v>161.9</v>
          </cell>
          <cell r="I38">
            <v>150</v>
          </cell>
          <cell r="J38">
            <v>160</v>
          </cell>
          <cell r="K38">
            <v>0</v>
          </cell>
          <cell r="L38">
            <v>0</v>
          </cell>
          <cell r="M38">
            <v>2</v>
          </cell>
          <cell r="N38">
            <v>1</v>
          </cell>
          <cell r="O38">
            <v>4</v>
          </cell>
          <cell r="P38">
            <v>2</v>
          </cell>
        </row>
        <row r="39">
          <cell r="B39" t="str">
            <v>南036</v>
          </cell>
          <cell r="C39" t="str">
            <v>曾筠婷</v>
          </cell>
          <cell r="D39" t="str">
            <v>高雄市前峰國中</v>
          </cell>
          <cell r="E39" t="str">
            <v>國女組</v>
          </cell>
          <cell r="F39">
            <v>131.80000000000001</v>
          </cell>
          <cell r="G39">
            <v>178.3</v>
          </cell>
          <cell r="H39">
            <v>190.2</v>
          </cell>
          <cell r="I39">
            <v>165.1</v>
          </cell>
          <cell r="J39">
            <v>163.6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4</v>
          </cell>
          <cell r="P39">
            <v>4</v>
          </cell>
        </row>
        <row r="40">
          <cell r="B40" t="str">
            <v>南037</v>
          </cell>
          <cell r="C40" t="str">
            <v>賴宥妡</v>
          </cell>
          <cell r="D40" t="str">
            <v>台南市東原國中</v>
          </cell>
          <cell r="E40" t="str">
            <v>國女組</v>
          </cell>
          <cell r="F40">
            <v>132.5</v>
          </cell>
          <cell r="G40">
            <v>78</v>
          </cell>
          <cell r="H40">
            <v>88</v>
          </cell>
          <cell r="I40">
            <v>145.6</v>
          </cell>
          <cell r="J40">
            <v>139.1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2</v>
          </cell>
          <cell r="P40">
            <v>1</v>
          </cell>
        </row>
        <row r="41">
          <cell r="B41" t="str">
            <v>南038</v>
          </cell>
          <cell r="C41" t="str">
            <v>李文逵</v>
          </cell>
          <cell r="D41" t="str">
            <v>屏東縣四林國小</v>
          </cell>
          <cell r="E41" t="str">
            <v>國小高男組</v>
          </cell>
          <cell r="F41">
            <v>111.8</v>
          </cell>
          <cell r="G41">
            <v>98.9</v>
          </cell>
          <cell r="H41">
            <v>54</v>
          </cell>
          <cell r="I41">
            <v>114.3</v>
          </cell>
          <cell r="J41">
            <v>99.1</v>
          </cell>
          <cell r="K41">
            <v>0</v>
          </cell>
          <cell r="L41">
            <v>2</v>
          </cell>
          <cell r="M41">
            <v>0</v>
          </cell>
          <cell r="N41">
            <v>2</v>
          </cell>
          <cell r="O41">
            <v>2</v>
          </cell>
          <cell r="P41">
            <v>3</v>
          </cell>
        </row>
        <row r="42">
          <cell r="B42" t="str">
            <v>南039</v>
          </cell>
          <cell r="C42" t="str">
            <v>陳威翔</v>
          </cell>
          <cell r="D42" t="str">
            <v>台南市正新國小</v>
          </cell>
          <cell r="E42" t="str">
            <v>國小高男組</v>
          </cell>
          <cell r="F42">
            <v>0</v>
          </cell>
          <cell r="G42">
            <v>50</v>
          </cell>
          <cell r="H42">
            <v>65</v>
          </cell>
          <cell r="I42">
            <v>50</v>
          </cell>
          <cell r="J42">
            <v>29.9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4</v>
          </cell>
        </row>
        <row r="43">
          <cell r="B43" t="str">
            <v>南040</v>
          </cell>
          <cell r="C43" t="str">
            <v>陳嘉佑</v>
          </cell>
          <cell r="D43" t="str">
            <v>台南市裕文國小</v>
          </cell>
          <cell r="E43" t="str">
            <v>國小高男組</v>
          </cell>
          <cell r="F43">
            <v>127.5</v>
          </cell>
          <cell r="G43">
            <v>123.2</v>
          </cell>
          <cell r="H43">
            <v>162.19999999999999</v>
          </cell>
          <cell r="I43">
            <v>150.30000000000001</v>
          </cell>
          <cell r="J43">
            <v>183.5</v>
          </cell>
          <cell r="K43">
            <v>0</v>
          </cell>
          <cell r="L43">
            <v>0</v>
          </cell>
          <cell r="M43">
            <v>0</v>
          </cell>
          <cell r="N43">
            <v>1</v>
          </cell>
          <cell r="O43">
            <v>4</v>
          </cell>
          <cell r="P43">
            <v>5</v>
          </cell>
        </row>
        <row r="44">
          <cell r="B44" t="str">
            <v>南041</v>
          </cell>
          <cell r="C44" t="str">
            <v>湯昔恩</v>
          </cell>
          <cell r="D44" t="str">
            <v>嘉義蘭潭國小</v>
          </cell>
          <cell r="E44" t="str">
            <v>國小高男組</v>
          </cell>
          <cell r="F44">
            <v>212.5</v>
          </cell>
          <cell r="G44">
            <v>228.5</v>
          </cell>
          <cell r="H44">
            <v>234.4</v>
          </cell>
          <cell r="I44">
            <v>235</v>
          </cell>
          <cell r="J44">
            <v>229.7</v>
          </cell>
          <cell r="K44">
            <v>0</v>
          </cell>
          <cell r="L44">
            <v>0</v>
          </cell>
          <cell r="M44">
            <v>0</v>
          </cell>
          <cell r="N44">
            <v>2</v>
          </cell>
          <cell r="O44">
            <v>2</v>
          </cell>
          <cell r="P44">
            <v>2</v>
          </cell>
        </row>
        <row r="45">
          <cell r="B45" t="str">
            <v>南042</v>
          </cell>
          <cell r="C45" t="str">
            <v>王冠宸</v>
          </cell>
          <cell r="D45" t="str">
            <v>嘉義蘭潭國小</v>
          </cell>
          <cell r="E45" t="str">
            <v>國小高男組</v>
          </cell>
          <cell r="F45">
            <v>0</v>
          </cell>
          <cell r="G45">
            <v>141.19999999999999</v>
          </cell>
          <cell r="H45">
            <v>0</v>
          </cell>
          <cell r="I45">
            <v>101</v>
          </cell>
          <cell r="J45">
            <v>154.1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1</v>
          </cell>
        </row>
        <row r="46">
          <cell r="B46" t="str">
            <v>南043</v>
          </cell>
          <cell r="C46" t="str">
            <v>邱志銓</v>
          </cell>
          <cell r="D46" t="str">
            <v>嘉義蘭潭國小</v>
          </cell>
          <cell r="E46" t="str">
            <v>國小高男組</v>
          </cell>
          <cell r="F46">
            <v>143.69999999999999</v>
          </cell>
          <cell r="G46">
            <v>138.4</v>
          </cell>
          <cell r="H46">
            <v>105</v>
          </cell>
          <cell r="I46">
            <v>141.80000000000001</v>
          </cell>
          <cell r="J46">
            <v>129.19999999999999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2</v>
          </cell>
          <cell r="P46">
            <v>3</v>
          </cell>
        </row>
        <row r="47">
          <cell r="B47" t="str">
            <v>南044</v>
          </cell>
          <cell r="C47" t="str">
            <v>許柏丞</v>
          </cell>
          <cell r="D47" t="str">
            <v>嘉義崇文國小</v>
          </cell>
          <cell r="E47" t="str">
            <v>國小高男組</v>
          </cell>
          <cell r="F47">
            <v>219</v>
          </cell>
          <cell r="G47">
            <v>206</v>
          </cell>
          <cell r="H47">
            <v>200.6</v>
          </cell>
          <cell r="I47">
            <v>238.6</v>
          </cell>
          <cell r="J47">
            <v>229.8</v>
          </cell>
          <cell r="K47">
            <v>0</v>
          </cell>
          <cell r="L47">
            <v>1</v>
          </cell>
          <cell r="M47">
            <v>3</v>
          </cell>
          <cell r="N47">
            <v>0</v>
          </cell>
          <cell r="O47">
            <v>4</v>
          </cell>
          <cell r="P47">
            <v>5</v>
          </cell>
        </row>
        <row r="48">
          <cell r="B48" t="str">
            <v>南045</v>
          </cell>
          <cell r="C48" t="str">
            <v>蘇詣烜</v>
          </cell>
          <cell r="D48" t="str">
            <v>嘉義大學附屬小學</v>
          </cell>
          <cell r="E48" t="str">
            <v>國小高男組</v>
          </cell>
          <cell r="F48">
            <v>150</v>
          </cell>
          <cell r="G48">
            <v>170</v>
          </cell>
          <cell r="H48">
            <v>136.19999999999999</v>
          </cell>
          <cell r="I48">
            <v>125.6</v>
          </cell>
          <cell r="J48">
            <v>152.1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  <cell r="P48">
            <v>4</v>
          </cell>
        </row>
        <row r="49">
          <cell r="B49" t="str">
            <v>南046</v>
          </cell>
          <cell r="C49" t="str">
            <v>張東承</v>
          </cell>
          <cell r="D49" t="str">
            <v>高雄市中山國小</v>
          </cell>
          <cell r="E49" t="str">
            <v>國小高男組</v>
          </cell>
          <cell r="F49">
            <v>183.2</v>
          </cell>
          <cell r="G49">
            <v>151.80000000000001</v>
          </cell>
          <cell r="H49">
            <v>220.5</v>
          </cell>
          <cell r="I49">
            <v>181.6</v>
          </cell>
          <cell r="J49">
            <v>161.5</v>
          </cell>
          <cell r="K49">
            <v>1</v>
          </cell>
          <cell r="L49">
            <v>0</v>
          </cell>
          <cell r="M49">
            <v>0</v>
          </cell>
          <cell r="N49">
            <v>3</v>
          </cell>
          <cell r="O49">
            <v>2</v>
          </cell>
          <cell r="P49">
            <v>5</v>
          </cell>
        </row>
        <row r="50">
          <cell r="B50" t="str">
            <v>南047</v>
          </cell>
          <cell r="C50" t="str">
            <v>蔡盷佑</v>
          </cell>
          <cell r="D50" t="str">
            <v>高雄市明誠國小</v>
          </cell>
          <cell r="E50" t="str">
            <v>國小高男組</v>
          </cell>
          <cell r="F50">
            <v>141</v>
          </cell>
          <cell r="G50">
            <v>149.80000000000001</v>
          </cell>
          <cell r="H50">
            <v>140.30000000000001</v>
          </cell>
          <cell r="I50">
            <v>145.80000000000001</v>
          </cell>
          <cell r="J50">
            <v>131.69999999999999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</v>
          </cell>
          <cell r="P50">
            <v>1</v>
          </cell>
        </row>
        <row r="51">
          <cell r="B51" t="str">
            <v>南048</v>
          </cell>
          <cell r="C51" t="str">
            <v>高隆睿</v>
          </cell>
          <cell r="D51" t="str">
            <v>高雄市明誠國小</v>
          </cell>
          <cell r="E51" t="str">
            <v>國小高男組</v>
          </cell>
          <cell r="F51">
            <v>190.1</v>
          </cell>
          <cell r="G51">
            <v>193.3</v>
          </cell>
          <cell r="H51">
            <v>143.1</v>
          </cell>
          <cell r="I51">
            <v>180.2</v>
          </cell>
          <cell r="J51">
            <v>199.4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2</v>
          </cell>
        </row>
        <row r="52">
          <cell r="B52" t="str">
            <v>南049</v>
          </cell>
          <cell r="C52" t="str">
            <v>羅百嘉</v>
          </cell>
          <cell r="D52" t="str">
            <v>嘉義市世賢國小</v>
          </cell>
          <cell r="E52" t="str">
            <v>國小高男組</v>
          </cell>
          <cell r="F52">
            <v>183.3</v>
          </cell>
          <cell r="G52">
            <v>186.9</v>
          </cell>
          <cell r="H52">
            <v>127.3</v>
          </cell>
          <cell r="I52">
            <v>180.2</v>
          </cell>
          <cell r="J52">
            <v>165.7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1</v>
          </cell>
          <cell r="P52">
            <v>4</v>
          </cell>
        </row>
        <row r="53">
          <cell r="B53" t="str">
            <v>南050</v>
          </cell>
          <cell r="C53" t="str">
            <v>辜硯楷</v>
          </cell>
          <cell r="D53" t="str">
            <v>嘉義市世賢國小</v>
          </cell>
          <cell r="E53" t="str">
            <v>國小高男組</v>
          </cell>
          <cell r="F53">
            <v>157.9</v>
          </cell>
          <cell r="G53">
            <v>142.6</v>
          </cell>
          <cell r="H53">
            <v>90.8</v>
          </cell>
          <cell r="I53">
            <v>141.1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</v>
          </cell>
          <cell r="O53">
            <v>2</v>
          </cell>
          <cell r="P53">
            <v>2</v>
          </cell>
        </row>
        <row r="54">
          <cell r="B54" t="str">
            <v>南051</v>
          </cell>
          <cell r="C54" t="str">
            <v>王宥閎</v>
          </cell>
          <cell r="D54" t="str">
            <v>台南市岸內國小</v>
          </cell>
          <cell r="E54" t="str">
            <v>國小高男組</v>
          </cell>
          <cell r="F54">
            <v>136.19999999999999</v>
          </cell>
          <cell r="G54">
            <v>169.3</v>
          </cell>
          <cell r="H54">
            <v>0</v>
          </cell>
          <cell r="I54">
            <v>160</v>
          </cell>
          <cell r="J54">
            <v>156.1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</v>
          </cell>
          <cell r="P54">
            <v>4</v>
          </cell>
        </row>
        <row r="55">
          <cell r="B55" t="str">
            <v>南052</v>
          </cell>
          <cell r="C55" t="str">
            <v>薛丞鈞</v>
          </cell>
          <cell r="D55" t="str">
            <v>台南市岸內國小</v>
          </cell>
          <cell r="E55" t="str">
            <v>國小高男組</v>
          </cell>
          <cell r="F55">
            <v>133.30000000000001</v>
          </cell>
          <cell r="G55">
            <v>53</v>
          </cell>
          <cell r="H55">
            <v>0</v>
          </cell>
          <cell r="I55">
            <v>71</v>
          </cell>
          <cell r="J55">
            <v>93</v>
          </cell>
          <cell r="K55">
            <v>0</v>
          </cell>
          <cell r="L55">
            <v>1</v>
          </cell>
          <cell r="M55">
            <v>0</v>
          </cell>
          <cell r="N55">
            <v>2</v>
          </cell>
          <cell r="O55">
            <v>2</v>
          </cell>
          <cell r="P55">
            <v>1</v>
          </cell>
        </row>
        <row r="56">
          <cell r="B56" t="str">
            <v>南053</v>
          </cell>
          <cell r="C56" t="str">
            <v>鄭郁辰</v>
          </cell>
          <cell r="D56" t="str">
            <v>台南市岸內國小</v>
          </cell>
          <cell r="E56" t="str">
            <v>國小高男組</v>
          </cell>
          <cell r="F56">
            <v>135</v>
          </cell>
          <cell r="G56">
            <v>138</v>
          </cell>
          <cell r="H56">
            <v>178</v>
          </cell>
          <cell r="I56">
            <v>111.1</v>
          </cell>
          <cell r="J56">
            <v>135.19999999999999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4</v>
          </cell>
        </row>
        <row r="57">
          <cell r="B57" t="str">
            <v>南054</v>
          </cell>
          <cell r="C57" t="str">
            <v>高睿銨</v>
          </cell>
          <cell r="D57" t="str">
            <v>台南市岸內國小</v>
          </cell>
          <cell r="E57" t="str">
            <v>國小高男組</v>
          </cell>
          <cell r="F57">
            <v>168.7</v>
          </cell>
          <cell r="G57">
            <v>129.80000000000001</v>
          </cell>
          <cell r="H57">
            <v>150.30000000000001</v>
          </cell>
          <cell r="I57">
            <v>112.5</v>
          </cell>
          <cell r="J57">
            <v>144.4</v>
          </cell>
          <cell r="K57">
            <v>0</v>
          </cell>
          <cell r="L57">
            <v>0</v>
          </cell>
          <cell r="M57">
            <v>0</v>
          </cell>
          <cell r="N57">
            <v>1</v>
          </cell>
          <cell r="O57">
            <v>0</v>
          </cell>
          <cell r="P57">
            <v>3</v>
          </cell>
        </row>
        <row r="58">
          <cell r="B58" t="str">
            <v>南055</v>
          </cell>
          <cell r="C58" t="str">
            <v>沈暐宸</v>
          </cell>
          <cell r="D58" t="str">
            <v>台南市永康三村國小</v>
          </cell>
          <cell r="E58" t="str">
            <v>國小高男組</v>
          </cell>
          <cell r="F58">
            <v>164.3</v>
          </cell>
          <cell r="G58">
            <v>120.1</v>
          </cell>
          <cell r="H58">
            <v>160</v>
          </cell>
          <cell r="I58">
            <v>162.30000000000001</v>
          </cell>
          <cell r="J58">
            <v>158.69999999999999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3</v>
          </cell>
          <cell r="P58">
            <v>1</v>
          </cell>
        </row>
        <row r="59">
          <cell r="B59" t="str">
            <v>南056</v>
          </cell>
          <cell r="C59" t="str">
            <v>鄭宇金</v>
          </cell>
          <cell r="D59" t="str">
            <v>台南市永康三村國小</v>
          </cell>
          <cell r="E59" t="str">
            <v>國小高男組</v>
          </cell>
          <cell r="F59">
            <v>0</v>
          </cell>
          <cell r="G59">
            <v>77.400000000000006</v>
          </cell>
          <cell r="H59">
            <v>79</v>
          </cell>
          <cell r="I59">
            <v>91.4</v>
          </cell>
          <cell r="J59">
            <v>86.6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南057</v>
          </cell>
          <cell r="C60" t="str">
            <v>魏銘亨</v>
          </cell>
          <cell r="D60" t="str">
            <v>台南市永康三村國小</v>
          </cell>
          <cell r="E60" t="str">
            <v>國小高男組</v>
          </cell>
          <cell r="F60">
            <v>54.9</v>
          </cell>
          <cell r="G60">
            <v>43</v>
          </cell>
          <cell r="H60">
            <v>105.9</v>
          </cell>
          <cell r="I60">
            <v>81.099999999999994</v>
          </cell>
          <cell r="J60">
            <v>34</v>
          </cell>
          <cell r="K60">
            <v>0</v>
          </cell>
          <cell r="L60">
            <v>0</v>
          </cell>
          <cell r="M60">
            <v>0</v>
          </cell>
          <cell r="N60">
            <v>4</v>
          </cell>
          <cell r="O60">
            <v>0</v>
          </cell>
          <cell r="P60">
            <v>3</v>
          </cell>
        </row>
        <row r="61">
          <cell r="B61" t="str">
            <v>南058</v>
          </cell>
          <cell r="C61" t="str">
            <v>林秉豪</v>
          </cell>
          <cell r="D61" t="str">
            <v>高雄市興糖國小</v>
          </cell>
          <cell r="E61" t="str">
            <v>國小高男組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南059</v>
          </cell>
          <cell r="C62" t="str">
            <v>林承右</v>
          </cell>
          <cell r="D62" t="str">
            <v>高雄市興糖國小</v>
          </cell>
          <cell r="E62" t="str">
            <v>國小高男組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B63" t="str">
            <v>南060</v>
          </cell>
          <cell r="C63" t="str">
            <v>周迦全</v>
          </cell>
          <cell r="D63" t="str">
            <v>高雄市興糖國小</v>
          </cell>
          <cell r="E63" t="str">
            <v>國小高男組</v>
          </cell>
          <cell r="F63">
            <v>106.9</v>
          </cell>
          <cell r="G63">
            <v>120.6</v>
          </cell>
          <cell r="H63">
            <v>136.9</v>
          </cell>
          <cell r="I63">
            <v>132.9</v>
          </cell>
          <cell r="J63">
            <v>146.9</v>
          </cell>
          <cell r="K63">
            <v>0</v>
          </cell>
          <cell r="L63">
            <v>0</v>
          </cell>
          <cell r="M63">
            <v>1</v>
          </cell>
          <cell r="N63">
            <v>0</v>
          </cell>
          <cell r="O63">
            <v>0</v>
          </cell>
          <cell r="P63">
            <v>0</v>
          </cell>
        </row>
        <row r="64">
          <cell r="B64" t="str">
            <v>南061</v>
          </cell>
          <cell r="C64" t="str">
            <v>蔡宗澧</v>
          </cell>
          <cell r="D64" t="str">
            <v>高雄市興糖國小</v>
          </cell>
          <cell r="E64" t="str">
            <v>國小高男組</v>
          </cell>
          <cell r="F64">
            <v>0</v>
          </cell>
          <cell r="G64">
            <v>93.6</v>
          </cell>
          <cell r="H64">
            <v>111.4</v>
          </cell>
          <cell r="I64">
            <v>97.8</v>
          </cell>
          <cell r="J64">
            <v>99.3</v>
          </cell>
          <cell r="K64">
            <v>0</v>
          </cell>
          <cell r="L64">
            <v>0</v>
          </cell>
          <cell r="M64">
            <v>0</v>
          </cell>
          <cell r="N64">
            <v>1</v>
          </cell>
          <cell r="O64">
            <v>1</v>
          </cell>
          <cell r="P64">
            <v>0</v>
          </cell>
        </row>
        <row r="65">
          <cell r="B65" t="str">
            <v>南062</v>
          </cell>
          <cell r="C65" t="str">
            <v>羅允睿</v>
          </cell>
          <cell r="D65" t="str">
            <v>高雄市興糖國小</v>
          </cell>
          <cell r="E65" t="str">
            <v>國小高男組</v>
          </cell>
          <cell r="F65">
            <v>54.6</v>
          </cell>
          <cell r="G65">
            <v>45</v>
          </cell>
          <cell r="H65">
            <v>46.5</v>
          </cell>
          <cell r="I65">
            <v>56</v>
          </cell>
          <cell r="J65">
            <v>98.5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3</v>
          </cell>
        </row>
        <row r="66">
          <cell r="B66" t="str">
            <v>南063</v>
          </cell>
          <cell r="C66" t="str">
            <v>郭浩閔</v>
          </cell>
          <cell r="D66" t="str">
            <v>高雄市興糖國小</v>
          </cell>
          <cell r="E66" t="str">
            <v>國小高男組</v>
          </cell>
          <cell r="F66">
            <v>142.9</v>
          </cell>
          <cell r="G66">
            <v>0</v>
          </cell>
          <cell r="H66">
            <v>144.6</v>
          </cell>
          <cell r="I66">
            <v>122.4</v>
          </cell>
          <cell r="J66">
            <v>136.5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B67" t="str">
            <v>南064</v>
          </cell>
          <cell r="C67" t="str">
            <v>林沅捍</v>
          </cell>
          <cell r="D67" t="str">
            <v>屏東縣來義國小</v>
          </cell>
          <cell r="E67" t="str">
            <v>國小高男組</v>
          </cell>
          <cell r="F67">
            <v>111.5</v>
          </cell>
          <cell r="G67">
            <v>38.1</v>
          </cell>
          <cell r="H67">
            <v>136.69999999999999</v>
          </cell>
          <cell r="I67">
            <v>34.700000000000003</v>
          </cell>
          <cell r="J67">
            <v>77</v>
          </cell>
          <cell r="K67">
            <v>0</v>
          </cell>
          <cell r="L67">
            <v>0</v>
          </cell>
          <cell r="M67">
            <v>0</v>
          </cell>
          <cell r="N67">
            <v>1</v>
          </cell>
          <cell r="O67">
            <v>1</v>
          </cell>
          <cell r="P67">
            <v>3</v>
          </cell>
        </row>
        <row r="68">
          <cell r="B68" t="str">
            <v>南065</v>
          </cell>
          <cell r="C68" t="str">
            <v>沈聖力</v>
          </cell>
          <cell r="D68" t="str">
            <v>屏東縣來義國小</v>
          </cell>
          <cell r="E68" t="str">
            <v>國小高男組</v>
          </cell>
          <cell r="F68">
            <v>142.30000000000001</v>
          </cell>
          <cell r="G68">
            <v>153.80000000000001</v>
          </cell>
          <cell r="H68">
            <v>141.9</v>
          </cell>
          <cell r="I68">
            <v>72.8</v>
          </cell>
          <cell r="J68">
            <v>153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4</v>
          </cell>
        </row>
        <row r="69">
          <cell r="B69" t="str">
            <v>南066</v>
          </cell>
          <cell r="C69" t="str">
            <v>沈聖霖</v>
          </cell>
          <cell r="D69" t="str">
            <v>屏東縣來義國小</v>
          </cell>
          <cell r="E69" t="str">
            <v>國小高男組</v>
          </cell>
          <cell r="F69">
            <v>153.30000000000001</v>
          </cell>
          <cell r="G69">
            <v>143.4</v>
          </cell>
          <cell r="H69">
            <v>0</v>
          </cell>
          <cell r="I69">
            <v>108.7</v>
          </cell>
          <cell r="J69">
            <v>112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2</v>
          </cell>
          <cell r="P69">
            <v>3</v>
          </cell>
        </row>
        <row r="70">
          <cell r="B70" t="str">
            <v>南067</v>
          </cell>
          <cell r="C70" t="str">
            <v>陳  曦</v>
          </cell>
          <cell r="D70" t="str">
            <v>屏東縣來義國小</v>
          </cell>
          <cell r="E70" t="str">
            <v>國小高男組</v>
          </cell>
          <cell r="F70">
            <v>53.3</v>
          </cell>
          <cell r="G70">
            <v>36</v>
          </cell>
          <cell r="H70">
            <v>52</v>
          </cell>
          <cell r="I70">
            <v>59.6</v>
          </cell>
          <cell r="J70">
            <v>75.900000000000006</v>
          </cell>
          <cell r="K70">
            <v>0</v>
          </cell>
          <cell r="L70">
            <v>0</v>
          </cell>
          <cell r="M70">
            <v>0</v>
          </cell>
          <cell r="N70">
            <v>1</v>
          </cell>
          <cell r="O70">
            <v>1</v>
          </cell>
          <cell r="P70">
            <v>2</v>
          </cell>
        </row>
        <row r="71">
          <cell r="B71" t="str">
            <v>南068</v>
          </cell>
          <cell r="C71" t="str">
            <v>呂裕翔</v>
          </cell>
          <cell r="D71" t="str">
            <v>屏東縣土庫國小</v>
          </cell>
          <cell r="E71" t="str">
            <v>國小高男組</v>
          </cell>
          <cell r="F71">
            <v>116.5</v>
          </cell>
          <cell r="G71">
            <v>0</v>
          </cell>
          <cell r="H71">
            <v>123.9</v>
          </cell>
          <cell r="I71">
            <v>104.6</v>
          </cell>
          <cell r="J71">
            <v>138.19999999999999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2</v>
          </cell>
        </row>
        <row r="72">
          <cell r="B72" t="str">
            <v>南069</v>
          </cell>
          <cell r="C72" t="str">
            <v>康子謙</v>
          </cell>
          <cell r="D72" t="str">
            <v>屏東縣墾丁國小</v>
          </cell>
          <cell r="E72" t="str">
            <v>國小高男組</v>
          </cell>
          <cell r="F72">
            <v>0</v>
          </cell>
          <cell r="G72">
            <v>119.5</v>
          </cell>
          <cell r="H72">
            <v>0</v>
          </cell>
          <cell r="I72">
            <v>55.8</v>
          </cell>
          <cell r="J72">
            <v>83.3</v>
          </cell>
          <cell r="K72">
            <v>0</v>
          </cell>
          <cell r="L72">
            <v>1</v>
          </cell>
          <cell r="M72">
            <v>0</v>
          </cell>
          <cell r="N72">
            <v>1</v>
          </cell>
          <cell r="O72">
            <v>1</v>
          </cell>
          <cell r="P72">
            <v>2</v>
          </cell>
        </row>
        <row r="73">
          <cell r="B73" t="str">
            <v>南070</v>
          </cell>
          <cell r="C73" t="str">
            <v>吳浚維</v>
          </cell>
          <cell r="D73" t="str">
            <v>屏東縣墾丁國小</v>
          </cell>
          <cell r="E73" t="str">
            <v>國小高男組</v>
          </cell>
          <cell r="F73">
            <v>141.19999999999999</v>
          </cell>
          <cell r="G73">
            <v>116.1</v>
          </cell>
          <cell r="H73">
            <v>95.3</v>
          </cell>
          <cell r="I73">
            <v>129.5</v>
          </cell>
          <cell r="J73">
            <v>130.69999999999999</v>
          </cell>
          <cell r="K73">
            <v>0</v>
          </cell>
          <cell r="L73">
            <v>0</v>
          </cell>
          <cell r="M73">
            <v>0</v>
          </cell>
          <cell r="N73">
            <v>2</v>
          </cell>
          <cell r="O73">
            <v>2</v>
          </cell>
          <cell r="P73">
            <v>3</v>
          </cell>
        </row>
        <row r="74">
          <cell r="B74" t="str">
            <v>南071</v>
          </cell>
          <cell r="C74" t="str">
            <v>殷梓勛</v>
          </cell>
          <cell r="D74" t="str">
            <v>台南市新進國小</v>
          </cell>
          <cell r="E74" t="str">
            <v>國小高男組</v>
          </cell>
          <cell r="F74">
            <v>119.5</v>
          </cell>
          <cell r="G74">
            <v>201.6</v>
          </cell>
          <cell r="H74">
            <v>201</v>
          </cell>
          <cell r="I74">
            <v>199.5</v>
          </cell>
          <cell r="J74">
            <v>207.8</v>
          </cell>
          <cell r="K74">
            <v>0</v>
          </cell>
          <cell r="L74">
            <v>0</v>
          </cell>
          <cell r="M74">
            <v>0</v>
          </cell>
          <cell r="N74">
            <v>2</v>
          </cell>
          <cell r="O74">
            <v>2</v>
          </cell>
          <cell r="P74">
            <v>5</v>
          </cell>
        </row>
        <row r="75">
          <cell r="B75" t="str">
            <v>南072</v>
          </cell>
          <cell r="C75" t="str">
            <v>周又勁</v>
          </cell>
          <cell r="D75" t="str">
            <v>屏東草埔國小</v>
          </cell>
          <cell r="E75" t="str">
            <v>國小高男組</v>
          </cell>
          <cell r="F75">
            <v>195.5</v>
          </cell>
          <cell r="G75">
            <v>186.7</v>
          </cell>
          <cell r="H75">
            <v>182.9</v>
          </cell>
          <cell r="I75">
            <v>190.1</v>
          </cell>
          <cell r="J75">
            <v>189.2</v>
          </cell>
          <cell r="K75">
            <v>1</v>
          </cell>
          <cell r="L75">
            <v>0</v>
          </cell>
          <cell r="M75">
            <v>0</v>
          </cell>
          <cell r="N75">
            <v>1</v>
          </cell>
          <cell r="O75">
            <v>2</v>
          </cell>
          <cell r="P75">
            <v>3</v>
          </cell>
        </row>
        <row r="76">
          <cell r="B76" t="str">
            <v>南073</v>
          </cell>
          <cell r="C76" t="str">
            <v>吳為逸</v>
          </cell>
          <cell r="D76" t="str">
            <v>台南佳里仁愛國小</v>
          </cell>
          <cell r="E76" t="str">
            <v>國小高男組</v>
          </cell>
          <cell r="F76">
            <v>109.9</v>
          </cell>
          <cell r="G76">
            <v>106.5</v>
          </cell>
          <cell r="H76">
            <v>45</v>
          </cell>
          <cell r="I76">
            <v>67</v>
          </cell>
          <cell r="J76">
            <v>15.1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</v>
          </cell>
        </row>
        <row r="77">
          <cell r="B77" t="str">
            <v>南074</v>
          </cell>
          <cell r="C77" t="str">
            <v>林意翔</v>
          </cell>
          <cell r="D77" t="str">
            <v>台南佳里仁愛國小</v>
          </cell>
          <cell r="E77" t="str">
            <v>國小高男組</v>
          </cell>
          <cell r="F77">
            <v>54.2</v>
          </cell>
          <cell r="G77">
            <v>10</v>
          </cell>
          <cell r="H77">
            <v>43.9</v>
          </cell>
          <cell r="I77">
            <v>71</v>
          </cell>
          <cell r="J77">
            <v>48.6</v>
          </cell>
          <cell r="K77">
            <v>0</v>
          </cell>
          <cell r="L77">
            <v>1</v>
          </cell>
          <cell r="M77">
            <v>0</v>
          </cell>
          <cell r="N77">
            <v>0</v>
          </cell>
          <cell r="O77">
            <v>3</v>
          </cell>
          <cell r="P77">
            <v>3</v>
          </cell>
        </row>
        <row r="78">
          <cell r="B78" t="str">
            <v>南075</v>
          </cell>
          <cell r="C78" t="str">
            <v>蘇奕綸</v>
          </cell>
          <cell r="D78" t="str">
            <v>台南市新化口埤實小</v>
          </cell>
          <cell r="E78" t="str">
            <v>國小高男組</v>
          </cell>
          <cell r="F78">
            <v>139.1</v>
          </cell>
          <cell r="G78">
            <v>100.1</v>
          </cell>
          <cell r="H78">
            <v>82.8</v>
          </cell>
          <cell r="I78">
            <v>129.9</v>
          </cell>
          <cell r="J78">
            <v>133.80000000000001</v>
          </cell>
          <cell r="K78">
            <v>0</v>
          </cell>
          <cell r="L78">
            <v>0</v>
          </cell>
          <cell r="M78">
            <v>0</v>
          </cell>
          <cell r="N78">
            <v>1</v>
          </cell>
          <cell r="O78">
            <v>0</v>
          </cell>
          <cell r="P78">
            <v>0</v>
          </cell>
        </row>
        <row r="79">
          <cell r="B79" t="str">
            <v>南076</v>
          </cell>
          <cell r="C79" t="str">
            <v>林譽夫</v>
          </cell>
          <cell r="D79" t="str">
            <v>台南市新化大新國小</v>
          </cell>
          <cell r="E79" t="str">
            <v>國小高男組</v>
          </cell>
          <cell r="F79">
            <v>113.6</v>
          </cell>
          <cell r="G79">
            <v>39.799999999999997</v>
          </cell>
          <cell r="H79">
            <v>183.1</v>
          </cell>
          <cell r="I79">
            <v>46.2</v>
          </cell>
          <cell r="J79">
            <v>198.4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4</v>
          </cell>
        </row>
        <row r="80">
          <cell r="B80" t="str">
            <v>南077</v>
          </cell>
          <cell r="C80" t="str">
            <v>黃瑞通</v>
          </cell>
          <cell r="D80" t="str">
            <v>嘉義縣民雄國小</v>
          </cell>
          <cell r="E80" t="str">
            <v>國小高男組</v>
          </cell>
          <cell r="F80">
            <v>190.2</v>
          </cell>
          <cell r="G80">
            <v>174.7</v>
          </cell>
          <cell r="H80">
            <v>162.80000000000001</v>
          </cell>
          <cell r="I80">
            <v>146.1</v>
          </cell>
          <cell r="J80">
            <v>0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2</v>
          </cell>
          <cell r="P80">
            <v>4</v>
          </cell>
        </row>
        <row r="81">
          <cell r="B81" t="str">
            <v>南078</v>
          </cell>
          <cell r="C81" t="str">
            <v>黃奇丰</v>
          </cell>
          <cell r="D81" t="str">
            <v>高雄市新興國小</v>
          </cell>
          <cell r="E81" t="str">
            <v>國小高男組</v>
          </cell>
          <cell r="F81">
            <v>145.30000000000001</v>
          </cell>
          <cell r="G81">
            <v>85.4</v>
          </cell>
          <cell r="H81">
            <v>143.6</v>
          </cell>
          <cell r="I81">
            <v>174.3</v>
          </cell>
          <cell r="J81">
            <v>155.5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</v>
          </cell>
          <cell r="P81">
            <v>1</v>
          </cell>
        </row>
        <row r="82">
          <cell r="B82" t="str">
            <v>南079</v>
          </cell>
          <cell r="C82" t="str">
            <v>黃馨緯</v>
          </cell>
          <cell r="D82" t="str">
            <v>台南市永康復興國小</v>
          </cell>
          <cell r="E82" t="str">
            <v>國小高男組</v>
          </cell>
          <cell r="F82">
            <v>122.7</v>
          </cell>
          <cell r="G82">
            <v>49.5</v>
          </cell>
          <cell r="H82">
            <v>50.2</v>
          </cell>
          <cell r="I82">
            <v>148.80000000000001</v>
          </cell>
          <cell r="J82">
            <v>68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</v>
          </cell>
          <cell r="P82">
            <v>4</v>
          </cell>
        </row>
        <row r="83">
          <cell r="B83" t="str">
            <v>南080</v>
          </cell>
          <cell r="C83" t="str">
            <v>陳紹緯</v>
          </cell>
          <cell r="D83" t="str">
            <v>台南市永康復興國小</v>
          </cell>
          <cell r="E83" t="str">
            <v>國小高男組</v>
          </cell>
          <cell r="F83">
            <v>64.8</v>
          </cell>
          <cell r="G83">
            <v>70.900000000000006</v>
          </cell>
          <cell r="H83">
            <v>73.099999999999994</v>
          </cell>
          <cell r="I83">
            <v>103.2</v>
          </cell>
          <cell r="J83">
            <v>105.1</v>
          </cell>
          <cell r="K83">
            <v>0</v>
          </cell>
          <cell r="L83">
            <v>0</v>
          </cell>
          <cell r="M83">
            <v>0</v>
          </cell>
          <cell r="N83">
            <v>1</v>
          </cell>
          <cell r="O83">
            <v>2</v>
          </cell>
          <cell r="P83">
            <v>0</v>
          </cell>
        </row>
        <row r="84">
          <cell r="B84" t="str">
            <v>南081</v>
          </cell>
          <cell r="C84" t="str">
            <v>陳宇祿</v>
          </cell>
          <cell r="D84" t="str">
            <v>台南市永康復興國小</v>
          </cell>
          <cell r="E84" t="str">
            <v>國小高男組</v>
          </cell>
          <cell r="F84">
            <v>75.900000000000006</v>
          </cell>
          <cell r="G84">
            <v>54.5</v>
          </cell>
          <cell r="H84">
            <v>70.099999999999994</v>
          </cell>
          <cell r="I84">
            <v>47.2</v>
          </cell>
          <cell r="J84">
            <v>75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南082</v>
          </cell>
          <cell r="C85" t="str">
            <v>嚴敬智</v>
          </cell>
          <cell r="D85" t="str">
            <v>台南市永康復興國小</v>
          </cell>
          <cell r="E85" t="str">
            <v>國小高男組</v>
          </cell>
          <cell r="F85">
            <v>21.8</v>
          </cell>
          <cell r="G85">
            <v>92.8</v>
          </cell>
          <cell r="H85">
            <v>87.3</v>
          </cell>
          <cell r="I85">
            <v>70.8</v>
          </cell>
          <cell r="J85">
            <v>79.5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3</v>
          </cell>
        </row>
        <row r="86">
          <cell r="B86" t="str">
            <v>南083</v>
          </cell>
          <cell r="C86" t="str">
            <v>邵唯誌</v>
          </cell>
          <cell r="D86" t="str">
            <v>高雄市民族國小</v>
          </cell>
          <cell r="E86" t="str">
            <v>國小高男組</v>
          </cell>
          <cell r="F86">
            <v>115.4</v>
          </cell>
          <cell r="G86">
            <v>120.1</v>
          </cell>
          <cell r="H86">
            <v>142.9</v>
          </cell>
          <cell r="I86">
            <v>140.6</v>
          </cell>
          <cell r="J86">
            <v>129.30000000000001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</v>
          </cell>
          <cell r="P86">
            <v>1</v>
          </cell>
        </row>
        <row r="87">
          <cell r="B87" t="str">
            <v>南084</v>
          </cell>
          <cell r="C87" t="str">
            <v>劉宸榮</v>
          </cell>
          <cell r="D87" t="str">
            <v>高雄市新莊國小</v>
          </cell>
          <cell r="E87" t="str">
            <v>國小高男組</v>
          </cell>
          <cell r="F87">
            <v>172.1</v>
          </cell>
          <cell r="G87">
            <v>194.3</v>
          </cell>
          <cell r="H87">
            <v>185.5</v>
          </cell>
          <cell r="I87">
            <v>191.3</v>
          </cell>
          <cell r="J87">
            <v>188.9</v>
          </cell>
          <cell r="K87">
            <v>1</v>
          </cell>
          <cell r="L87">
            <v>0</v>
          </cell>
          <cell r="M87">
            <v>3</v>
          </cell>
          <cell r="N87">
            <v>2</v>
          </cell>
          <cell r="O87">
            <v>3</v>
          </cell>
          <cell r="P87">
            <v>5</v>
          </cell>
        </row>
        <row r="88">
          <cell r="B88" t="str">
            <v>南085</v>
          </cell>
          <cell r="C88" t="str">
            <v>李柏璿</v>
          </cell>
          <cell r="D88" t="str">
            <v>台南市賢北國小</v>
          </cell>
          <cell r="E88" t="str">
            <v>國小高男組</v>
          </cell>
          <cell r="F88">
            <v>180.2</v>
          </cell>
          <cell r="G88">
            <v>180.1</v>
          </cell>
          <cell r="H88">
            <v>183.3</v>
          </cell>
          <cell r="I88">
            <v>180.6</v>
          </cell>
          <cell r="J88">
            <v>192.5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5</v>
          </cell>
          <cell r="P88">
            <v>3</v>
          </cell>
        </row>
        <row r="89">
          <cell r="B89" t="str">
            <v>南086</v>
          </cell>
          <cell r="C89" t="str">
            <v>徐翔浩</v>
          </cell>
          <cell r="D89" t="str">
            <v>高雄市楠陽國小</v>
          </cell>
          <cell r="E89" t="str">
            <v>國小高男組</v>
          </cell>
          <cell r="F89">
            <v>82</v>
          </cell>
          <cell r="G89">
            <v>50</v>
          </cell>
          <cell r="H89">
            <v>128.4</v>
          </cell>
          <cell r="I89">
            <v>124</v>
          </cell>
          <cell r="J89">
            <v>119.4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2</v>
          </cell>
          <cell r="P89">
            <v>4</v>
          </cell>
        </row>
        <row r="90">
          <cell r="B90" t="str">
            <v>南087</v>
          </cell>
          <cell r="C90" t="str">
            <v>林居佑</v>
          </cell>
          <cell r="D90" t="str">
            <v>高雄市瑞祥國小</v>
          </cell>
          <cell r="E90" t="str">
            <v>國小高男組</v>
          </cell>
          <cell r="F90">
            <v>219.8</v>
          </cell>
          <cell r="G90">
            <v>224.7</v>
          </cell>
          <cell r="H90">
            <v>220.4</v>
          </cell>
          <cell r="I90">
            <v>212.5</v>
          </cell>
          <cell r="J90">
            <v>223.9</v>
          </cell>
          <cell r="K90">
            <v>1</v>
          </cell>
          <cell r="L90">
            <v>0</v>
          </cell>
          <cell r="M90">
            <v>2</v>
          </cell>
          <cell r="N90">
            <v>3</v>
          </cell>
          <cell r="O90">
            <v>2</v>
          </cell>
          <cell r="P90">
            <v>2</v>
          </cell>
        </row>
        <row r="91">
          <cell r="B91" t="str">
            <v>南088</v>
          </cell>
          <cell r="C91" t="str">
            <v>曾偲恩</v>
          </cell>
          <cell r="D91" t="str">
            <v>高雄市前峰國小</v>
          </cell>
          <cell r="E91" t="str">
            <v>國小高男組</v>
          </cell>
          <cell r="F91">
            <v>208.7</v>
          </cell>
          <cell r="G91">
            <v>108.8</v>
          </cell>
          <cell r="H91">
            <v>204.5</v>
          </cell>
          <cell r="I91">
            <v>227.3</v>
          </cell>
          <cell r="J91">
            <v>229</v>
          </cell>
          <cell r="K91">
            <v>0</v>
          </cell>
          <cell r="L91">
            <v>0</v>
          </cell>
          <cell r="M91">
            <v>0</v>
          </cell>
          <cell r="N91">
            <v>1</v>
          </cell>
          <cell r="O91">
            <v>3</v>
          </cell>
          <cell r="P91">
            <v>3</v>
          </cell>
        </row>
        <row r="92">
          <cell r="B92" t="str">
            <v>南089</v>
          </cell>
          <cell r="C92" t="str">
            <v>賴薇伊</v>
          </cell>
          <cell r="D92" t="str">
            <v>屏東縣四林國小</v>
          </cell>
          <cell r="E92" t="str">
            <v>國小高女組</v>
          </cell>
          <cell r="F92">
            <v>77.7</v>
          </cell>
          <cell r="G92">
            <v>124.6</v>
          </cell>
          <cell r="H92">
            <v>58.7</v>
          </cell>
          <cell r="I92">
            <v>65</v>
          </cell>
          <cell r="J92">
            <v>54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</v>
          </cell>
          <cell r="P92">
            <v>4</v>
          </cell>
        </row>
        <row r="93">
          <cell r="B93" t="str">
            <v>南090</v>
          </cell>
          <cell r="C93" t="str">
            <v>楊今慧</v>
          </cell>
          <cell r="D93" t="str">
            <v>台南市正新國小</v>
          </cell>
          <cell r="E93" t="str">
            <v>國小高女組</v>
          </cell>
          <cell r="F93">
            <v>70</v>
          </cell>
          <cell r="G93">
            <v>193.3</v>
          </cell>
          <cell r="H93">
            <v>186.6</v>
          </cell>
          <cell r="I93">
            <v>185.9</v>
          </cell>
          <cell r="J93">
            <v>109.5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4</v>
          </cell>
          <cell r="P93">
            <v>3</v>
          </cell>
        </row>
        <row r="94">
          <cell r="B94" t="str">
            <v>南091</v>
          </cell>
          <cell r="C94" t="str">
            <v>曹恩婕</v>
          </cell>
          <cell r="D94" t="str">
            <v>屏東縣泰山國小</v>
          </cell>
          <cell r="E94" t="str">
            <v>國小高女組</v>
          </cell>
          <cell r="F94">
            <v>164.1</v>
          </cell>
          <cell r="G94">
            <v>192.6</v>
          </cell>
          <cell r="H94">
            <v>180.9</v>
          </cell>
          <cell r="I94">
            <v>173.2</v>
          </cell>
          <cell r="J94">
            <v>178.8</v>
          </cell>
          <cell r="K94">
            <v>0</v>
          </cell>
          <cell r="L94">
            <v>0</v>
          </cell>
          <cell r="M94">
            <v>1</v>
          </cell>
          <cell r="N94">
            <v>0</v>
          </cell>
          <cell r="O94">
            <v>3</v>
          </cell>
          <cell r="P94">
            <v>5</v>
          </cell>
        </row>
        <row r="95">
          <cell r="B95" t="str">
            <v>南092</v>
          </cell>
          <cell r="C95" t="str">
            <v>王以樂</v>
          </cell>
          <cell r="D95" t="str">
            <v>屏東縣泰山國小</v>
          </cell>
          <cell r="E95" t="str">
            <v>國小高女組</v>
          </cell>
          <cell r="F95">
            <v>82.6</v>
          </cell>
          <cell r="G95">
            <v>31.5</v>
          </cell>
          <cell r="H95">
            <v>0</v>
          </cell>
          <cell r="I95">
            <v>78</v>
          </cell>
          <cell r="J95">
            <v>60</v>
          </cell>
          <cell r="K95">
            <v>0</v>
          </cell>
          <cell r="L95">
            <v>1</v>
          </cell>
          <cell r="M95">
            <v>0</v>
          </cell>
          <cell r="N95">
            <v>3</v>
          </cell>
          <cell r="O95">
            <v>0</v>
          </cell>
          <cell r="P95">
            <v>0</v>
          </cell>
        </row>
        <row r="96">
          <cell r="B96" t="str">
            <v>南093</v>
          </cell>
          <cell r="C96" t="str">
            <v>王靖衣</v>
          </cell>
          <cell r="D96" t="str">
            <v>高雄市河堤國小</v>
          </cell>
          <cell r="E96" t="str">
            <v>國小高女組</v>
          </cell>
          <cell r="F96">
            <v>189.2</v>
          </cell>
          <cell r="G96">
            <v>174.4</v>
          </cell>
          <cell r="H96">
            <v>183.6</v>
          </cell>
          <cell r="I96">
            <v>175.5</v>
          </cell>
          <cell r="J96">
            <v>179.8</v>
          </cell>
          <cell r="K96">
            <v>0</v>
          </cell>
          <cell r="L96">
            <v>0</v>
          </cell>
          <cell r="M96">
            <v>1</v>
          </cell>
          <cell r="N96">
            <v>4</v>
          </cell>
          <cell r="O96">
            <v>2</v>
          </cell>
          <cell r="P96">
            <v>5</v>
          </cell>
        </row>
        <row r="97">
          <cell r="B97" t="str">
            <v>南094</v>
          </cell>
          <cell r="C97" t="str">
            <v>謝沄蓁</v>
          </cell>
          <cell r="D97" t="str">
            <v>高雄市河堤國小</v>
          </cell>
          <cell r="E97" t="str">
            <v>國小高女組</v>
          </cell>
          <cell r="F97">
            <v>124.4</v>
          </cell>
          <cell r="G97">
            <v>125.6</v>
          </cell>
          <cell r="H97">
            <v>144.69999999999999</v>
          </cell>
          <cell r="I97">
            <v>137</v>
          </cell>
          <cell r="J97">
            <v>133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3</v>
          </cell>
          <cell r="P97">
            <v>5</v>
          </cell>
        </row>
        <row r="98">
          <cell r="B98" t="str">
            <v>南095</v>
          </cell>
          <cell r="C98" t="str">
            <v>王薇涵</v>
          </cell>
          <cell r="D98" t="str">
            <v>高雄市河堤國小</v>
          </cell>
          <cell r="E98" t="str">
            <v>國小高女組</v>
          </cell>
          <cell r="F98">
            <v>121.7</v>
          </cell>
          <cell r="G98">
            <v>72.099999999999994</v>
          </cell>
          <cell r="H98">
            <v>108.2</v>
          </cell>
          <cell r="I98">
            <v>94</v>
          </cell>
          <cell r="J98">
            <v>121.5</v>
          </cell>
          <cell r="K98">
            <v>0</v>
          </cell>
          <cell r="L98">
            <v>0</v>
          </cell>
          <cell r="M98">
            <v>0</v>
          </cell>
          <cell r="N98">
            <v>1</v>
          </cell>
          <cell r="O98">
            <v>1</v>
          </cell>
          <cell r="P98">
            <v>4</v>
          </cell>
        </row>
        <row r="99">
          <cell r="B99" t="str">
            <v>南096</v>
          </cell>
          <cell r="C99" t="str">
            <v>陳姝蓁</v>
          </cell>
          <cell r="D99" t="str">
            <v>高雄市河堤國小</v>
          </cell>
          <cell r="E99" t="str">
            <v>國小高女組</v>
          </cell>
          <cell r="F99">
            <v>66.599999999999994</v>
          </cell>
          <cell r="G99">
            <v>136.6</v>
          </cell>
          <cell r="H99">
            <v>83.1</v>
          </cell>
          <cell r="I99">
            <v>125.4</v>
          </cell>
          <cell r="J99">
            <v>147.5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4</v>
          </cell>
          <cell r="P99">
            <v>4</v>
          </cell>
        </row>
        <row r="100">
          <cell r="B100" t="str">
            <v>南097</v>
          </cell>
          <cell r="C100" t="str">
            <v>羅翊珊</v>
          </cell>
          <cell r="D100" t="str">
            <v>嘉義大同國小</v>
          </cell>
          <cell r="E100" t="str">
            <v>國小高女組</v>
          </cell>
          <cell r="F100">
            <v>174.2</v>
          </cell>
          <cell r="G100">
            <v>168.4</v>
          </cell>
          <cell r="H100">
            <v>178.9</v>
          </cell>
          <cell r="I100">
            <v>177.4</v>
          </cell>
          <cell r="J100">
            <v>193.3</v>
          </cell>
          <cell r="K100">
            <v>0</v>
          </cell>
          <cell r="L100">
            <v>0</v>
          </cell>
          <cell r="M100">
            <v>0</v>
          </cell>
          <cell r="N100">
            <v>3</v>
          </cell>
          <cell r="O100">
            <v>2</v>
          </cell>
          <cell r="P100">
            <v>3</v>
          </cell>
        </row>
        <row r="101">
          <cell r="B101" t="str">
            <v>南098</v>
          </cell>
          <cell r="C101" t="str">
            <v>陳育丞</v>
          </cell>
          <cell r="D101" t="str">
            <v>嘉義蘭潭國小</v>
          </cell>
          <cell r="E101" t="str">
            <v>國小高女組</v>
          </cell>
          <cell r="F101">
            <v>158.1</v>
          </cell>
          <cell r="G101">
            <v>166.3</v>
          </cell>
          <cell r="H101">
            <v>155.80000000000001</v>
          </cell>
          <cell r="I101">
            <v>159.80000000000001</v>
          </cell>
          <cell r="J101">
            <v>167.2</v>
          </cell>
          <cell r="K101">
            <v>0</v>
          </cell>
          <cell r="L101">
            <v>0</v>
          </cell>
          <cell r="M101">
            <v>1</v>
          </cell>
          <cell r="N101">
            <v>1</v>
          </cell>
          <cell r="O101">
            <v>4</v>
          </cell>
          <cell r="P101">
            <v>3</v>
          </cell>
        </row>
        <row r="102">
          <cell r="B102" t="str">
            <v>南099</v>
          </cell>
          <cell r="C102" t="str">
            <v>陳微婷</v>
          </cell>
          <cell r="D102" t="str">
            <v>嘉義大同國小</v>
          </cell>
          <cell r="E102" t="str">
            <v>國小高女組</v>
          </cell>
          <cell r="F102">
            <v>116</v>
          </cell>
          <cell r="G102">
            <v>121.6</v>
          </cell>
          <cell r="H102">
            <v>87.3</v>
          </cell>
          <cell r="I102">
            <v>100.7</v>
          </cell>
          <cell r="J102">
            <v>120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4</v>
          </cell>
        </row>
        <row r="103">
          <cell r="B103" t="str">
            <v>南100</v>
          </cell>
          <cell r="C103" t="str">
            <v>羅百妍</v>
          </cell>
          <cell r="D103" t="str">
            <v>嘉義市世賢國小</v>
          </cell>
          <cell r="E103" t="str">
            <v>國小高女組</v>
          </cell>
          <cell r="F103">
            <v>156.80000000000001</v>
          </cell>
          <cell r="G103">
            <v>133.30000000000001</v>
          </cell>
          <cell r="H103">
            <v>161.4</v>
          </cell>
          <cell r="I103">
            <v>164.3</v>
          </cell>
          <cell r="J103">
            <v>155.80000000000001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4</v>
          </cell>
          <cell r="P103">
            <v>1</v>
          </cell>
        </row>
        <row r="104">
          <cell r="B104" t="str">
            <v>南101</v>
          </cell>
          <cell r="C104" t="str">
            <v>凃鼎欣</v>
          </cell>
          <cell r="D104" t="str">
            <v>嘉義市世賢國小</v>
          </cell>
          <cell r="E104" t="str">
            <v>國小高女組</v>
          </cell>
          <cell r="F104">
            <v>151.9</v>
          </cell>
          <cell r="G104">
            <v>100</v>
          </cell>
          <cell r="H104">
            <v>105.3</v>
          </cell>
          <cell r="I104">
            <v>41.2</v>
          </cell>
          <cell r="J104">
            <v>135.80000000000001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3</v>
          </cell>
        </row>
        <row r="105">
          <cell r="B105" t="str">
            <v>南102</v>
          </cell>
          <cell r="C105" t="str">
            <v>童棠新</v>
          </cell>
          <cell r="D105" t="str">
            <v>嘉義市世賢國小</v>
          </cell>
          <cell r="E105" t="str">
            <v>國小高女組</v>
          </cell>
          <cell r="F105">
            <v>77.400000000000006</v>
          </cell>
          <cell r="G105">
            <v>91.1</v>
          </cell>
          <cell r="H105">
            <v>99.6</v>
          </cell>
          <cell r="I105">
            <v>46.9</v>
          </cell>
          <cell r="J105">
            <v>106.2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2</v>
          </cell>
          <cell r="P105">
            <v>5</v>
          </cell>
        </row>
        <row r="106">
          <cell r="B106" t="str">
            <v>南103</v>
          </cell>
          <cell r="C106" t="str">
            <v>高凱文</v>
          </cell>
          <cell r="D106" t="str">
            <v>嘉義市世賢國小</v>
          </cell>
          <cell r="E106" t="str">
            <v>國小高女組</v>
          </cell>
          <cell r="F106">
            <v>176.7</v>
          </cell>
          <cell r="G106">
            <v>157.80000000000001</v>
          </cell>
          <cell r="H106">
            <v>162.1</v>
          </cell>
          <cell r="I106">
            <v>155.5</v>
          </cell>
          <cell r="J106">
            <v>164.1</v>
          </cell>
          <cell r="K106">
            <v>0</v>
          </cell>
          <cell r="L106">
            <v>0</v>
          </cell>
          <cell r="M106">
            <v>0</v>
          </cell>
          <cell r="N106">
            <v>3</v>
          </cell>
          <cell r="O106">
            <v>3</v>
          </cell>
          <cell r="P106">
            <v>1</v>
          </cell>
        </row>
        <row r="107">
          <cell r="B107" t="str">
            <v>南104</v>
          </cell>
          <cell r="C107" t="str">
            <v>高鈞甯</v>
          </cell>
          <cell r="D107" t="str">
            <v>屏東縣來義國小</v>
          </cell>
          <cell r="E107" t="str">
            <v>國小高女組</v>
          </cell>
          <cell r="F107">
            <v>100</v>
          </cell>
          <cell r="G107">
            <v>102.2</v>
          </cell>
          <cell r="H107">
            <v>60.9</v>
          </cell>
          <cell r="I107">
            <v>59.3</v>
          </cell>
          <cell r="J107">
            <v>56.4</v>
          </cell>
          <cell r="K107">
            <v>0</v>
          </cell>
          <cell r="L107">
            <v>0</v>
          </cell>
          <cell r="M107">
            <v>0</v>
          </cell>
          <cell r="N107">
            <v>3</v>
          </cell>
          <cell r="O107">
            <v>0</v>
          </cell>
          <cell r="P107">
            <v>2</v>
          </cell>
        </row>
        <row r="108">
          <cell r="B108" t="str">
            <v>南105</v>
          </cell>
          <cell r="C108" t="str">
            <v>范路得</v>
          </cell>
          <cell r="D108" t="str">
            <v>屏東縣來義國小</v>
          </cell>
          <cell r="E108" t="str">
            <v>國小高女組</v>
          </cell>
          <cell r="F108">
            <v>70.8</v>
          </cell>
          <cell r="G108">
            <v>33.9</v>
          </cell>
          <cell r="H108">
            <v>60</v>
          </cell>
          <cell r="I108">
            <v>61</v>
          </cell>
          <cell r="J108">
            <v>18.399999999999999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4</v>
          </cell>
        </row>
        <row r="109">
          <cell r="B109" t="str">
            <v>南106</v>
          </cell>
          <cell r="C109" t="str">
            <v>陳佩萱</v>
          </cell>
          <cell r="D109" t="str">
            <v>屏東縣土庫國小</v>
          </cell>
          <cell r="E109" t="str">
            <v>國小高女組</v>
          </cell>
          <cell r="F109">
            <v>0</v>
          </cell>
          <cell r="G109">
            <v>50</v>
          </cell>
          <cell r="H109">
            <v>58.8</v>
          </cell>
          <cell r="I109">
            <v>58.4</v>
          </cell>
          <cell r="J109">
            <v>122.6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2</v>
          </cell>
          <cell r="P109">
            <v>5</v>
          </cell>
        </row>
        <row r="110">
          <cell r="B110" t="str">
            <v>南107</v>
          </cell>
          <cell r="C110" t="str">
            <v>陳慧欣</v>
          </cell>
          <cell r="D110" t="str">
            <v>屏東縣土庫國小</v>
          </cell>
          <cell r="E110" t="str">
            <v>國小高女組</v>
          </cell>
          <cell r="F110">
            <v>138.69999999999999</v>
          </cell>
          <cell r="G110">
            <v>106.6</v>
          </cell>
          <cell r="H110">
            <v>66.3</v>
          </cell>
          <cell r="I110">
            <v>37.9</v>
          </cell>
          <cell r="J110">
            <v>90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</v>
          </cell>
          <cell r="P110">
            <v>0</v>
          </cell>
        </row>
        <row r="111">
          <cell r="B111" t="str">
            <v>南108</v>
          </cell>
          <cell r="C111" t="str">
            <v>羅瑩琦</v>
          </cell>
          <cell r="D111" t="str">
            <v>台南市新化口埤實小</v>
          </cell>
          <cell r="E111" t="str">
            <v>國小高女組</v>
          </cell>
          <cell r="F111">
            <v>54.1</v>
          </cell>
          <cell r="G111">
            <v>63.6</v>
          </cell>
          <cell r="H111">
            <v>97.2</v>
          </cell>
          <cell r="I111">
            <v>109.6</v>
          </cell>
          <cell r="J111">
            <v>110.3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</v>
          </cell>
          <cell r="P111">
            <v>3</v>
          </cell>
        </row>
        <row r="112">
          <cell r="B112" t="str">
            <v>南109</v>
          </cell>
          <cell r="C112" t="str">
            <v>李雅娟</v>
          </cell>
          <cell r="D112" t="str">
            <v>台南市新化口埤實小</v>
          </cell>
          <cell r="E112" t="str">
            <v>國小高女組</v>
          </cell>
          <cell r="F112">
            <v>74.099999999999994</v>
          </cell>
          <cell r="G112">
            <v>114.4</v>
          </cell>
          <cell r="H112">
            <v>115.4</v>
          </cell>
          <cell r="I112">
            <v>97.5</v>
          </cell>
          <cell r="J112">
            <v>114.1</v>
          </cell>
          <cell r="K112">
            <v>0</v>
          </cell>
          <cell r="L112">
            <v>0</v>
          </cell>
          <cell r="M112">
            <v>0</v>
          </cell>
          <cell r="N112">
            <v>1</v>
          </cell>
          <cell r="O112">
            <v>3</v>
          </cell>
          <cell r="P112">
            <v>5</v>
          </cell>
        </row>
        <row r="113">
          <cell r="B113" t="str">
            <v>南110</v>
          </cell>
          <cell r="C113" t="str">
            <v>蔡文禎</v>
          </cell>
          <cell r="D113" t="str">
            <v>台南市新化大新國小</v>
          </cell>
          <cell r="E113" t="str">
            <v>國小高女組</v>
          </cell>
          <cell r="F113">
            <v>112</v>
          </cell>
          <cell r="G113">
            <v>104.2</v>
          </cell>
          <cell r="H113">
            <v>38.299999999999997</v>
          </cell>
          <cell r="I113">
            <v>100.4</v>
          </cell>
          <cell r="J113">
            <v>107.9</v>
          </cell>
          <cell r="K113">
            <v>0</v>
          </cell>
          <cell r="L113">
            <v>0</v>
          </cell>
          <cell r="M113">
            <v>0</v>
          </cell>
          <cell r="N113">
            <v>4</v>
          </cell>
          <cell r="O113">
            <v>4</v>
          </cell>
          <cell r="P113">
            <v>3</v>
          </cell>
        </row>
        <row r="114">
          <cell r="B114" t="str">
            <v>南111</v>
          </cell>
          <cell r="C114" t="str">
            <v>林侑虹</v>
          </cell>
          <cell r="D114" t="str">
            <v>台南市新化大新國小</v>
          </cell>
          <cell r="E114" t="str">
            <v>國小高女組</v>
          </cell>
          <cell r="F114">
            <v>79.3</v>
          </cell>
          <cell r="G114">
            <v>112</v>
          </cell>
          <cell r="H114">
            <v>98</v>
          </cell>
          <cell r="I114">
            <v>91.5</v>
          </cell>
          <cell r="J114">
            <v>120.8</v>
          </cell>
          <cell r="K114">
            <v>0</v>
          </cell>
          <cell r="L114">
            <v>1</v>
          </cell>
          <cell r="M114">
            <v>0</v>
          </cell>
          <cell r="N114">
            <v>5</v>
          </cell>
          <cell r="O114">
            <v>3</v>
          </cell>
          <cell r="P114">
            <v>5</v>
          </cell>
        </row>
        <row r="115">
          <cell r="B115" t="str">
            <v>南112</v>
          </cell>
          <cell r="C115" t="str">
            <v>陳奕伶</v>
          </cell>
          <cell r="D115" t="str">
            <v>台南市永康復興國小</v>
          </cell>
          <cell r="E115" t="str">
            <v>國小高女組</v>
          </cell>
          <cell r="F115">
            <v>46</v>
          </cell>
          <cell r="G115">
            <v>50</v>
          </cell>
          <cell r="H115">
            <v>58.3</v>
          </cell>
          <cell r="I115">
            <v>47.8</v>
          </cell>
          <cell r="J115">
            <v>41.1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2</v>
          </cell>
          <cell r="P115">
            <v>5</v>
          </cell>
        </row>
        <row r="116">
          <cell r="B116" t="str">
            <v>南113</v>
          </cell>
          <cell r="C116" t="str">
            <v>辛韋辰</v>
          </cell>
          <cell r="D116" t="str">
            <v>屏東縣泰山國小</v>
          </cell>
          <cell r="E116" t="str">
            <v>國小中男組</v>
          </cell>
          <cell r="F116">
            <v>136.9</v>
          </cell>
          <cell r="G116">
            <v>149.1</v>
          </cell>
          <cell r="H116">
            <v>129.5</v>
          </cell>
          <cell r="I116">
            <v>148.69999999999999</v>
          </cell>
          <cell r="J116">
            <v>50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B117" t="str">
            <v>南114</v>
          </cell>
          <cell r="C117" t="str">
            <v>吳宸寬</v>
          </cell>
          <cell r="D117" t="str">
            <v>高雄市河堤國小</v>
          </cell>
          <cell r="E117" t="str">
            <v>國小中男組</v>
          </cell>
          <cell r="F117">
            <v>102.4</v>
          </cell>
          <cell r="G117">
            <v>88.7</v>
          </cell>
          <cell r="H117">
            <v>62.6</v>
          </cell>
          <cell r="I117">
            <v>121.6</v>
          </cell>
          <cell r="J117">
            <v>119</v>
          </cell>
          <cell r="K117">
            <v>0</v>
          </cell>
          <cell r="L117">
            <v>0</v>
          </cell>
          <cell r="M117">
            <v>3</v>
          </cell>
          <cell r="N117">
            <v>1</v>
          </cell>
          <cell r="O117">
            <v>3</v>
          </cell>
          <cell r="P117">
            <v>3</v>
          </cell>
        </row>
        <row r="118">
          <cell r="B118" t="str">
            <v>南115</v>
          </cell>
          <cell r="C118" t="str">
            <v>陳永荃</v>
          </cell>
          <cell r="D118" t="str">
            <v>台南市裕文國小</v>
          </cell>
          <cell r="E118" t="str">
            <v>國小中男組</v>
          </cell>
          <cell r="F118">
            <v>123.5</v>
          </cell>
          <cell r="G118">
            <v>128.9</v>
          </cell>
          <cell r="H118">
            <v>158.6</v>
          </cell>
          <cell r="I118">
            <v>174.9</v>
          </cell>
          <cell r="J118">
            <v>168.5</v>
          </cell>
          <cell r="K118">
            <v>0</v>
          </cell>
          <cell r="L118">
            <v>3</v>
          </cell>
          <cell r="M118">
            <v>1</v>
          </cell>
          <cell r="N118">
            <v>1</v>
          </cell>
          <cell r="O118">
            <v>3</v>
          </cell>
          <cell r="P118">
            <v>4</v>
          </cell>
        </row>
        <row r="119">
          <cell r="B119" t="str">
            <v>南116</v>
          </cell>
          <cell r="C119" t="str">
            <v>蘇弈成</v>
          </cell>
          <cell r="D119" t="str">
            <v>台南市裕文國小</v>
          </cell>
          <cell r="E119" t="str">
            <v>國小中男組</v>
          </cell>
          <cell r="F119">
            <v>46.8</v>
          </cell>
          <cell r="G119">
            <v>34.9</v>
          </cell>
          <cell r="H119">
            <v>40.4</v>
          </cell>
          <cell r="I119">
            <v>51.1</v>
          </cell>
          <cell r="J119">
            <v>28.9</v>
          </cell>
          <cell r="K119">
            <v>0</v>
          </cell>
          <cell r="L119">
            <v>0</v>
          </cell>
          <cell r="M119">
            <v>0</v>
          </cell>
          <cell r="N119">
            <v>1</v>
          </cell>
          <cell r="O119">
            <v>1</v>
          </cell>
          <cell r="P119">
            <v>5</v>
          </cell>
        </row>
        <row r="120">
          <cell r="B120" t="str">
            <v>南117</v>
          </cell>
          <cell r="C120" t="str">
            <v>黃少泓</v>
          </cell>
          <cell r="D120" t="str">
            <v>嘉義嘉北國小</v>
          </cell>
          <cell r="E120" t="str">
            <v>國小中男組</v>
          </cell>
          <cell r="F120">
            <v>135.69999999999999</v>
          </cell>
          <cell r="G120">
            <v>148.5</v>
          </cell>
          <cell r="H120">
            <v>156.30000000000001</v>
          </cell>
          <cell r="I120">
            <v>153</v>
          </cell>
          <cell r="J120">
            <v>142.9</v>
          </cell>
          <cell r="K120">
            <v>0</v>
          </cell>
          <cell r="L120">
            <v>2</v>
          </cell>
          <cell r="M120">
            <v>2</v>
          </cell>
          <cell r="N120">
            <v>2</v>
          </cell>
          <cell r="O120">
            <v>4</v>
          </cell>
          <cell r="P120">
            <v>5</v>
          </cell>
        </row>
        <row r="121">
          <cell r="B121" t="str">
            <v>南118</v>
          </cell>
          <cell r="C121" t="str">
            <v>李軒豪</v>
          </cell>
          <cell r="D121" t="str">
            <v>高雄美國學校</v>
          </cell>
          <cell r="E121" t="str">
            <v>國小中男組</v>
          </cell>
          <cell r="F121">
            <v>126.9</v>
          </cell>
          <cell r="G121">
            <v>159</v>
          </cell>
          <cell r="H121">
            <v>126.1</v>
          </cell>
          <cell r="I121">
            <v>157.9</v>
          </cell>
          <cell r="J121">
            <v>181.3</v>
          </cell>
          <cell r="K121">
            <v>0</v>
          </cell>
          <cell r="L121">
            <v>1</v>
          </cell>
          <cell r="M121">
            <v>1</v>
          </cell>
          <cell r="N121">
            <v>0</v>
          </cell>
          <cell r="O121">
            <v>1</v>
          </cell>
          <cell r="P121">
            <v>5</v>
          </cell>
        </row>
        <row r="122">
          <cell r="B122" t="str">
            <v>南119</v>
          </cell>
          <cell r="C122" t="str">
            <v>戴煥霖</v>
          </cell>
          <cell r="D122" t="str">
            <v>中華藝術學校</v>
          </cell>
          <cell r="E122" t="str">
            <v>國小中男組</v>
          </cell>
          <cell r="F122">
            <v>183.8</v>
          </cell>
          <cell r="G122">
            <v>189.2</v>
          </cell>
          <cell r="H122">
            <v>191.1</v>
          </cell>
          <cell r="I122">
            <v>207.1</v>
          </cell>
          <cell r="J122">
            <v>172.8</v>
          </cell>
          <cell r="K122">
            <v>0</v>
          </cell>
          <cell r="L122">
            <v>0</v>
          </cell>
          <cell r="M122">
            <v>0</v>
          </cell>
          <cell r="N122">
            <v>2</v>
          </cell>
          <cell r="O122">
            <v>4</v>
          </cell>
          <cell r="P122">
            <v>3</v>
          </cell>
        </row>
        <row r="123">
          <cell r="B123" t="str">
            <v>請假</v>
          </cell>
          <cell r="C123" t="str">
            <v>蘇靖勝</v>
          </cell>
          <cell r="D123" t="str">
            <v>台南市永康三村國小</v>
          </cell>
          <cell r="E123" t="str">
            <v>國小中男組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B124" t="str">
            <v>南121</v>
          </cell>
          <cell r="C124" t="str">
            <v>高諾威</v>
          </cell>
          <cell r="D124" t="str">
            <v>屏東縣來義國小</v>
          </cell>
          <cell r="E124" t="str">
            <v>國小中男組</v>
          </cell>
          <cell r="F124">
            <v>30</v>
          </cell>
          <cell r="G124">
            <v>30</v>
          </cell>
          <cell r="H124">
            <v>74.900000000000006</v>
          </cell>
          <cell r="I124">
            <v>30</v>
          </cell>
          <cell r="J124">
            <v>56.4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</v>
          </cell>
          <cell r="P124">
            <v>5</v>
          </cell>
        </row>
        <row r="125">
          <cell r="B125" t="str">
            <v>南122</v>
          </cell>
          <cell r="C125" t="str">
            <v>呂庭碩</v>
          </cell>
          <cell r="D125" t="str">
            <v>高雄市興糖國小</v>
          </cell>
          <cell r="E125" t="str">
            <v>國小中男組</v>
          </cell>
          <cell r="F125">
            <v>40</v>
          </cell>
          <cell r="G125">
            <v>36.9</v>
          </cell>
          <cell r="H125">
            <v>20</v>
          </cell>
          <cell r="I125">
            <v>20</v>
          </cell>
          <cell r="J125">
            <v>37.299999999999997</v>
          </cell>
          <cell r="K125">
            <v>0</v>
          </cell>
          <cell r="L125">
            <v>0</v>
          </cell>
          <cell r="M125">
            <v>0</v>
          </cell>
          <cell r="N125">
            <v>2</v>
          </cell>
          <cell r="O125">
            <v>0</v>
          </cell>
          <cell r="P125">
            <v>3</v>
          </cell>
        </row>
        <row r="126">
          <cell r="B126" t="str">
            <v>南123</v>
          </cell>
          <cell r="C126" t="str">
            <v>甘皓文</v>
          </cell>
          <cell r="D126" t="str">
            <v>高雄市興糖國小</v>
          </cell>
          <cell r="E126" t="str">
            <v>國小中男組</v>
          </cell>
          <cell r="F126">
            <v>55.8</v>
          </cell>
          <cell r="G126">
            <v>10</v>
          </cell>
          <cell r="H126">
            <v>30.1</v>
          </cell>
          <cell r="I126">
            <v>50</v>
          </cell>
          <cell r="J126">
            <v>44.8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</row>
        <row r="127">
          <cell r="B127" t="str">
            <v>南124</v>
          </cell>
          <cell r="C127" t="str">
            <v>周新懷</v>
          </cell>
          <cell r="D127" t="str">
            <v>高雄市興糖國小</v>
          </cell>
          <cell r="E127" t="str">
            <v>國小中男組</v>
          </cell>
          <cell r="F127">
            <v>126.9</v>
          </cell>
          <cell r="G127">
            <v>117.2</v>
          </cell>
          <cell r="H127">
            <v>140.6</v>
          </cell>
          <cell r="I127">
            <v>149</v>
          </cell>
          <cell r="J127">
            <v>141.30000000000001</v>
          </cell>
          <cell r="K127">
            <v>0</v>
          </cell>
          <cell r="L127">
            <v>2</v>
          </cell>
          <cell r="M127">
            <v>0</v>
          </cell>
          <cell r="N127">
            <v>0</v>
          </cell>
          <cell r="O127">
            <v>1</v>
          </cell>
          <cell r="P127">
            <v>1</v>
          </cell>
        </row>
        <row r="128">
          <cell r="B128" t="str">
            <v>南125</v>
          </cell>
          <cell r="C128" t="str">
            <v>李恩來</v>
          </cell>
          <cell r="D128" t="str">
            <v>高雄市興糖國小</v>
          </cell>
          <cell r="E128" t="str">
            <v>國小中男組</v>
          </cell>
          <cell r="F128">
            <v>78.8</v>
          </cell>
          <cell r="G128">
            <v>69.7</v>
          </cell>
          <cell r="H128">
            <v>10</v>
          </cell>
          <cell r="I128">
            <v>78.900000000000006</v>
          </cell>
          <cell r="J128">
            <v>56.1</v>
          </cell>
          <cell r="K128">
            <v>0</v>
          </cell>
          <cell r="L128">
            <v>0</v>
          </cell>
          <cell r="M128">
            <v>0</v>
          </cell>
          <cell r="N128">
            <v>3</v>
          </cell>
          <cell r="O128">
            <v>0</v>
          </cell>
          <cell r="P128">
            <v>5</v>
          </cell>
        </row>
        <row r="129">
          <cell r="B129" t="str">
            <v>南126</v>
          </cell>
          <cell r="C129" t="str">
            <v>張哲綸</v>
          </cell>
          <cell r="D129" t="str">
            <v>高雄左營山國小</v>
          </cell>
          <cell r="E129" t="str">
            <v>國小中男組</v>
          </cell>
          <cell r="F129">
            <v>207.8</v>
          </cell>
          <cell r="G129">
            <v>204.7</v>
          </cell>
          <cell r="H129">
            <v>205.7</v>
          </cell>
          <cell r="I129">
            <v>211.1</v>
          </cell>
          <cell r="J129">
            <v>179.1</v>
          </cell>
          <cell r="K129">
            <v>1</v>
          </cell>
          <cell r="L129">
            <v>2</v>
          </cell>
          <cell r="M129">
            <v>1</v>
          </cell>
          <cell r="N129">
            <v>0</v>
          </cell>
          <cell r="O129">
            <v>3</v>
          </cell>
          <cell r="P129">
            <v>5</v>
          </cell>
        </row>
        <row r="130">
          <cell r="B130" t="str">
            <v>南127</v>
          </cell>
          <cell r="C130" t="str">
            <v>王睿慶</v>
          </cell>
          <cell r="D130" t="str">
            <v>高雄市河堤國小</v>
          </cell>
          <cell r="E130" t="str">
            <v>國小中男組</v>
          </cell>
          <cell r="F130">
            <v>164.3</v>
          </cell>
          <cell r="G130">
            <v>164.2</v>
          </cell>
          <cell r="H130">
            <v>140.69999999999999</v>
          </cell>
          <cell r="I130">
            <v>167.2</v>
          </cell>
          <cell r="J130">
            <v>139.30000000000001</v>
          </cell>
          <cell r="K130">
            <v>0</v>
          </cell>
          <cell r="L130">
            <v>0</v>
          </cell>
          <cell r="M130">
            <v>3</v>
          </cell>
          <cell r="N130">
            <v>1</v>
          </cell>
          <cell r="O130">
            <v>1</v>
          </cell>
          <cell r="P130">
            <v>3</v>
          </cell>
        </row>
        <row r="131">
          <cell r="B131" t="str">
            <v>南128</v>
          </cell>
          <cell r="C131" t="str">
            <v>吳杰叡</v>
          </cell>
          <cell r="D131" t="str">
            <v>台南佳里仁愛國小</v>
          </cell>
          <cell r="E131" t="str">
            <v>國小中男組</v>
          </cell>
          <cell r="F131">
            <v>53.8</v>
          </cell>
          <cell r="G131">
            <v>41.6</v>
          </cell>
          <cell r="H131">
            <v>70</v>
          </cell>
          <cell r="I131">
            <v>60</v>
          </cell>
          <cell r="J131">
            <v>83.5</v>
          </cell>
          <cell r="K131">
            <v>0</v>
          </cell>
          <cell r="L131">
            <v>0</v>
          </cell>
          <cell r="M131">
            <v>0</v>
          </cell>
          <cell r="N131">
            <v>1</v>
          </cell>
          <cell r="O131">
            <v>4</v>
          </cell>
          <cell r="P131">
            <v>1</v>
          </cell>
        </row>
        <row r="132">
          <cell r="B132" t="str">
            <v>南129</v>
          </cell>
          <cell r="C132" t="str">
            <v>吳岳澤</v>
          </cell>
          <cell r="D132" t="str">
            <v>台南佳里仁愛國小</v>
          </cell>
          <cell r="E132" t="str">
            <v>國小中男組</v>
          </cell>
          <cell r="F132">
            <v>10</v>
          </cell>
          <cell r="G132">
            <v>63.2</v>
          </cell>
          <cell r="H132">
            <v>65</v>
          </cell>
          <cell r="I132">
            <v>37.5</v>
          </cell>
          <cell r="J132">
            <v>20.399999999999999</v>
          </cell>
          <cell r="K132">
            <v>0</v>
          </cell>
          <cell r="L132">
            <v>0</v>
          </cell>
          <cell r="M132">
            <v>0</v>
          </cell>
          <cell r="N132">
            <v>1</v>
          </cell>
          <cell r="O132">
            <v>5</v>
          </cell>
          <cell r="P132">
            <v>0</v>
          </cell>
        </row>
        <row r="133">
          <cell r="B133" t="str">
            <v>南130</v>
          </cell>
          <cell r="C133" t="str">
            <v>卓樂軒</v>
          </cell>
          <cell r="D133" t="str">
            <v>台南市新化口埤實小</v>
          </cell>
          <cell r="E133" t="str">
            <v>國小中男組</v>
          </cell>
          <cell r="F133">
            <v>86.7</v>
          </cell>
          <cell r="G133">
            <v>82.7</v>
          </cell>
          <cell r="H133">
            <v>74.2</v>
          </cell>
          <cell r="I133">
            <v>48.6</v>
          </cell>
          <cell r="J133">
            <v>50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B134" t="str">
            <v>南131</v>
          </cell>
          <cell r="C134" t="str">
            <v>蔡宗文</v>
          </cell>
          <cell r="D134" t="str">
            <v>台南市新化口埤實小</v>
          </cell>
          <cell r="E134" t="str">
            <v>國小中男組</v>
          </cell>
          <cell r="F134">
            <v>36.5</v>
          </cell>
          <cell r="G134">
            <v>30.6</v>
          </cell>
          <cell r="H134">
            <v>60</v>
          </cell>
          <cell r="I134">
            <v>55</v>
          </cell>
          <cell r="J134">
            <v>13.9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</v>
          </cell>
          <cell r="P134">
            <v>0</v>
          </cell>
        </row>
        <row r="135">
          <cell r="B135" t="str">
            <v>南132</v>
          </cell>
          <cell r="C135" t="str">
            <v>羅智瀚</v>
          </cell>
          <cell r="D135" t="str">
            <v>台南市新化口埤實小</v>
          </cell>
          <cell r="E135" t="str">
            <v>國小中男組</v>
          </cell>
          <cell r="F135">
            <v>78.2</v>
          </cell>
          <cell r="G135">
            <v>45.7</v>
          </cell>
          <cell r="H135">
            <v>56.5</v>
          </cell>
          <cell r="I135">
            <v>50</v>
          </cell>
          <cell r="J135">
            <v>88.1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3</v>
          </cell>
        </row>
        <row r="136">
          <cell r="B136" t="str">
            <v>南133</v>
          </cell>
          <cell r="C136" t="str">
            <v>李晁寬</v>
          </cell>
          <cell r="D136" t="str">
            <v>高雄市新莊國小</v>
          </cell>
          <cell r="E136" t="str">
            <v>國小中男組</v>
          </cell>
          <cell r="F136">
            <v>134.19999999999999</v>
          </cell>
          <cell r="G136">
            <v>134.1</v>
          </cell>
          <cell r="H136">
            <v>123.2</v>
          </cell>
          <cell r="I136">
            <v>130</v>
          </cell>
          <cell r="J136">
            <v>134.4</v>
          </cell>
          <cell r="K136">
            <v>0</v>
          </cell>
          <cell r="L136">
            <v>0</v>
          </cell>
          <cell r="M136">
            <v>2</v>
          </cell>
          <cell r="N136">
            <v>3</v>
          </cell>
          <cell r="O136">
            <v>3</v>
          </cell>
          <cell r="P136">
            <v>2</v>
          </cell>
        </row>
        <row r="137">
          <cell r="B137" t="str">
            <v>南134</v>
          </cell>
          <cell r="C137" t="str">
            <v>何易洋</v>
          </cell>
          <cell r="D137" t="str">
            <v>台南市新化大新國小</v>
          </cell>
          <cell r="E137" t="str">
            <v>國小中男組</v>
          </cell>
          <cell r="F137">
            <v>65</v>
          </cell>
          <cell r="G137">
            <v>91.1</v>
          </cell>
          <cell r="H137">
            <v>107.8</v>
          </cell>
          <cell r="I137">
            <v>90</v>
          </cell>
          <cell r="J137">
            <v>90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</v>
          </cell>
          <cell r="P137">
            <v>3</v>
          </cell>
        </row>
        <row r="138">
          <cell r="B138" t="str">
            <v>南135</v>
          </cell>
          <cell r="C138" t="str">
            <v>謝曜宇</v>
          </cell>
          <cell r="D138" t="str">
            <v>高雄市陽明國小</v>
          </cell>
          <cell r="E138" t="str">
            <v>國小中男組</v>
          </cell>
          <cell r="F138">
            <v>157.80000000000001</v>
          </cell>
          <cell r="G138">
            <v>172.5</v>
          </cell>
          <cell r="H138">
            <v>130.4</v>
          </cell>
          <cell r="I138">
            <v>155.19999999999999</v>
          </cell>
          <cell r="J138">
            <v>165.8</v>
          </cell>
          <cell r="K138">
            <v>0</v>
          </cell>
          <cell r="L138">
            <v>0</v>
          </cell>
          <cell r="M138">
            <v>5</v>
          </cell>
          <cell r="N138">
            <v>0</v>
          </cell>
          <cell r="O138">
            <v>0</v>
          </cell>
          <cell r="P138">
            <v>5</v>
          </cell>
        </row>
        <row r="139">
          <cell r="B139" t="str">
            <v>南136</v>
          </cell>
          <cell r="C139" t="str">
            <v>朱彥瑀</v>
          </cell>
          <cell r="D139" t="str">
            <v>台南市正新國小</v>
          </cell>
          <cell r="E139" t="str">
            <v>國小中女組</v>
          </cell>
          <cell r="F139">
            <v>45.1</v>
          </cell>
          <cell r="G139">
            <v>70.400000000000006</v>
          </cell>
          <cell r="H139">
            <v>60</v>
          </cell>
          <cell r="I139">
            <v>50</v>
          </cell>
          <cell r="J139">
            <v>75.900000000000006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2</v>
          </cell>
          <cell r="P139">
            <v>0</v>
          </cell>
        </row>
        <row r="140">
          <cell r="B140" t="str">
            <v>南137</v>
          </cell>
          <cell r="C140" t="str">
            <v>陳智怡</v>
          </cell>
          <cell r="D140" t="str">
            <v>屏東縣泰山國小</v>
          </cell>
          <cell r="E140" t="str">
            <v>國小中女組</v>
          </cell>
          <cell r="F140">
            <v>108.3</v>
          </cell>
          <cell r="G140">
            <v>101.1</v>
          </cell>
          <cell r="H140">
            <v>73.2</v>
          </cell>
          <cell r="I140">
            <v>93.7</v>
          </cell>
          <cell r="J140">
            <v>99.9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1</v>
          </cell>
          <cell r="P140">
            <v>3</v>
          </cell>
        </row>
        <row r="141">
          <cell r="B141" t="str">
            <v>南138</v>
          </cell>
          <cell r="C141" t="str">
            <v>王姵甯</v>
          </cell>
          <cell r="D141" t="str">
            <v>屏東縣泰山國小</v>
          </cell>
          <cell r="E141" t="str">
            <v>國小中女組</v>
          </cell>
          <cell r="F141">
            <v>77.400000000000006</v>
          </cell>
          <cell r="G141">
            <v>64.900000000000006</v>
          </cell>
          <cell r="H141">
            <v>66.5</v>
          </cell>
          <cell r="I141">
            <v>49.7</v>
          </cell>
          <cell r="J141">
            <v>66</v>
          </cell>
          <cell r="K141">
            <v>0</v>
          </cell>
          <cell r="L141">
            <v>0</v>
          </cell>
          <cell r="M141">
            <v>0</v>
          </cell>
          <cell r="N141">
            <v>1</v>
          </cell>
          <cell r="O141">
            <v>1</v>
          </cell>
          <cell r="P141">
            <v>4</v>
          </cell>
        </row>
        <row r="142">
          <cell r="B142" t="str">
            <v>南139</v>
          </cell>
          <cell r="C142" t="str">
            <v>練尹弦</v>
          </cell>
          <cell r="D142" t="str">
            <v>屏東縣泰山國小</v>
          </cell>
          <cell r="E142" t="str">
            <v>國小中女組</v>
          </cell>
          <cell r="F142">
            <v>0</v>
          </cell>
          <cell r="G142">
            <v>31.1</v>
          </cell>
          <cell r="H142">
            <v>27.2</v>
          </cell>
          <cell r="I142">
            <v>0</v>
          </cell>
          <cell r="J142">
            <v>33.6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2</v>
          </cell>
          <cell r="P142">
            <v>5</v>
          </cell>
        </row>
        <row r="143">
          <cell r="B143" t="str">
            <v>南140</v>
          </cell>
          <cell r="C143" t="str">
            <v>許芮甄</v>
          </cell>
          <cell r="D143" t="str">
            <v>高雄市河堤國小</v>
          </cell>
          <cell r="E143" t="str">
            <v>國小中女組</v>
          </cell>
          <cell r="F143">
            <v>88.3</v>
          </cell>
          <cell r="G143">
            <v>90</v>
          </cell>
          <cell r="H143">
            <v>73.7</v>
          </cell>
          <cell r="I143">
            <v>84.6</v>
          </cell>
          <cell r="J143">
            <v>82.8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1</v>
          </cell>
          <cell r="P143">
            <v>1</v>
          </cell>
        </row>
        <row r="144">
          <cell r="B144" t="str">
            <v>南141</v>
          </cell>
          <cell r="C144" t="str">
            <v>張艷庭</v>
          </cell>
          <cell r="D144" t="str">
            <v>嘉義蘭潭國小</v>
          </cell>
          <cell r="E144" t="str">
            <v>國小中女組</v>
          </cell>
          <cell r="F144">
            <v>64.599999999999994</v>
          </cell>
          <cell r="G144">
            <v>80.8</v>
          </cell>
          <cell r="H144">
            <v>71.099999999999994</v>
          </cell>
          <cell r="I144">
            <v>73</v>
          </cell>
          <cell r="J144">
            <v>64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5</v>
          </cell>
        </row>
        <row r="145">
          <cell r="B145" t="str">
            <v>南142</v>
          </cell>
          <cell r="C145" t="str">
            <v>黃嫆恩</v>
          </cell>
          <cell r="D145" t="str">
            <v>高雄文華國小</v>
          </cell>
          <cell r="E145" t="str">
            <v>國小中女組</v>
          </cell>
          <cell r="F145">
            <v>107.1</v>
          </cell>
          <cell r="G145">
            <v>138.19999999999999</v>
          </cell>
          <cell r="H145">
            <v>131.5</v>
          </cell>
          <cell r="I145">
            <v>131.19999999999999</v>
          </cell>
          <cell r="J145">
            <v>89.1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3</v>
          </cell>
          <cell r="P145">
            <v>4</v>
          </cell>
        </row>
        <row r="146">
          <cell r="B146" t="str">
            <v>南143</v>
          </cell>
          <cell r="C146" t="str">
            <v>吳佳頤</v>
          </cell>
          <cell r="D146" t="str">
            <v>台南市永康三村國小</v>
          </cell>
          <cell r="E146" t="str">
            <v>國小中女組</v>
          </cell>
          <cell r="F146">
            <v>134.69999999999999</v>
          </cell>
          <cell r="G146">
            <v>124.1</v>
          </cell>
          <cell r="H146">
            <v>132.6</v>
          </cell>
          <cell r="I146">
            <v>122.7</v>
          </cell>
          <cell r="J146">
            <v>120.5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5</v>
          </cell>
        </row>
        <row r="147">
          <cell r="B147" t="str">
            <v>南144</v>
          </cell>
          <cell r="C147" t="str">
            <v>許詠捷</v>
          </cell>
          <cell r="D147" t="str">
            <v>台南市永康三村國小</v>
          </cell>
          <cell r="E147" t="str">
            <v>國小中女組</v>
          </cell>
          <cell r="F147">
            <v>71</v>
          </cell>
          <cell r="G147">
            <v>83.1</v>
          </cell>
          <cell r="H147">
            <v>76.900000000000006</v>
          </cell>
          <cell r="I147">
            <v>83.3</v>
          </cell>
          <cell r="J147">
            <v>78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5</v>
          </cell>
        </row>
        <row r="148">
          <cell r="B148" t="str">
            <v>南145</v>
          </cell>
          <cell r="C148" t="str">
            <v>高諾妤</v>
          </cell>
          <cell r="D148" t="str">
            <v>屏東縣來義國小</v>
          </cell>
          <cell r="E148" t="str">
            <v>國小中女組</v>
          </cell>
          <cell r="F148">
            <v>50</v>
          </cell>
          <cell r="G148">
            <v>33.1</v>
          </cell>
          <cell r="H148">
            <v>2</v>
          </cell>
          <cell r="I148">
            <v>55.9</v>
          </cell>
          <cell r="J148">
            <v>69.8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4</v>
          </cell>
          <cell r="P148">
            <v>2</v>
          </cell>
        </row>
        <row r="149">
          <cell r="B149" t="str">
            <v>南146</v>
          </cell>
          <cell r="C149" t="str">
            <v>南凌薰</v>
          </cell>
          <cell r="D149" t="str">
            <v>屏東縣來義國小</v>
          </cell>
          <cell r="E149" t="str">
            <v>國小中女組</v>
          </cell>
          <cell r="F149">
            <v>24</v>
          </cell>
          <cell r="G149">
            <v>40</v>
          </cell>
          <cell r="H149">
            <v>50</v>
          </cell>
          <cell r="I149">
            <v>27.7</v>
          </cell>
          <cell r="J149">
            <v>23.8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3</v>
          </cell>
          <cell r="P149">
            <v>3</v>
          </cell>
        </row>
        <row r="150">
          <cell r="B150" t="str">
            <v>南147</v>
          </cell>
          <cell r="C150" t="str">
            <v>蘇雯菳</v>
          </cell>
          <cell r="D150" t="str">
            <v>屏東縣土庫國小</v>
          </cell>
          <cell r="E150" t="str">
            <v>國小中女組</v>
          </cell>
          <cell r="F150">
            <v>5</v>
          </cell>
          <cell r="G150">
            <v>106.8</v>
          </cell>
          <cell r="H150">
            <v>75</v>
          </cell>
          <cell r="I150">
            <v>99</v>
          </cell>
          <cell r="J150">
            <v>41.1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3</v>
          </cell>
          <cell r="P150">
            <v>5</v>
          </cell>
        </row>
        <row r="151">
          <cell r="B151" t="str">
            <v>南148</v>
          </cell>
          <cell r="C151" t="str">
            <v>莊蓁妮</v>
          </cell>
          <cell r="D151" t="str">
            <v>台南市永康國小</v>
          </cell>
          <cell r="E151" t="str">
            <v>國小中女組</v>
          </cell>
          <cell r="F151">
            <v>151.19999999999999</v>
          </cell>
          <cell r="G151">
            <v>144.6</v>
          </cell>
          <cell r="H151">
            <v>144</v>
          </cell>
          <cell r="I151">
            <v>150.30000000000001</v>
          </cell>
          <cell r="J151">
            <v>137.80000000000001</v>
          </cell>
          <cell r="K151">
            <v>0</v>
          </cell>
          <cell r="L151">
            <v>1</v>
          </cell>
          <cell r="M151">
            <v>0</v>
          </cell>
          <cell r="N151">
            <v>1</v>
          </cell>
          <cell r="O151">
            <v>4</v>
          </cell>
          <cell r="P151">
            <v>3</v>
          </cell>
        </row>
        <row r="152">
          <cell r="B152" t="str">
            <v>南149</v>
          </cell>
          <cell r="C152" t="str">
            <v>彭詩祐</v>
          </cell>
          <cell r="D152" t="str">
            <v>台南市新化口埤實小</v>
          </cell>
          <cell r="E152" t="str">
            <v>國小中女組</v>
          </cell>
          <cell r="F152">
            <v>77</v>
          </cell>
          <cell r="G152">
            <v>99.7</v>
          </cell>
          <cell r="H152">
            <v>59.6</v>
          </cell>
          <cell r="I152">
            <v>58.5</v>
          </cell>
          <cell r="J152">
            <v>70.7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</v>
          </cell>
          <cell r="P152">
            <v>2</v>
          </cell>
        </row>
        <row r="153">
          <cell r="B153" t="str">
            <v>南150</v>
          </cell>
          <cell r="C153" t="str">
            <v>謝淮安</v>
          </cell>
          <cell r="D153" t="str">
            <v>台南市新化口埤實小</v>
          </cell>
          <cell r="E153" t="str">
            <v>國小中女組</v>
          </cell>
          <cell r="F153">
            <v>94.3</v>
          </cell>
          <cell r="G153">
            <v>84.7</v>
          </cell>
          <cell r="H153">
            <v>72.900000000000006</v>
          </cell>
          <cell r="I153">
            <v>67.5</v>
          </cell>
          <cell r="J153">
            <v>80.8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4</v>
          </cell>
        </row>
        <row r="154">
          <cell r="B154" t="str">
            <v>南151</v>
          </cell>
          <cell r="C154" t="str">
            <v>黃詩晴</v>
          </cell>
          <cell r="D154" t="str">
            <v>台南市新化口埤實小</v>
          </cell>
          <cell r="E154" t="str">
            <v>國小中女組</v>
          </cell>
          <cell r="F154">
            <v>29.2</v>
          </cell>
          <cell r="G154">
            <v>52.4</v>
          </cell>
          <cell r="H154">
            <v>33.700000000000003</v>
          </cell>
          <cell r="I154">
            <v>53</v>
          </cell>
          <cell r="J154">
            <v>26.4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1</v>
          </cell>
          <cell r="P154">
            <v>3</v>
          </cell>
        </row>
        <row r="155">
          <cell r="B155" t="str">
            <v>南152</v>
          </cell>
          <cell r="C155" t="str">
            <v>李昀穎</v>
          </cell>
          <cell r="D155" t="str">
            <v>高雄市福山國小</v>
          </cell>
          <cell r="E155" t="str">
            <v>國小中女組</v>
          </cell>
          <cell r="F155">
            <v>122.2</v>
          </cell>
          <cell r="G155">
            <v>0</v>
          </cell>
          <cell r="H155">
            <v>90.8</v>
          </cell>
          <cell r="I155">
            <v>96.7</v>
          </cell>
          <cell r="J155">
            <v>107.9</v>
          </cell>
          <cell r="K155">
            <v>0</v>
          </cell>
          <cell r="L155">
            <v>0</v>
          </cell>
          <cell r="M155">
            <v>0</v>
          </cell>
          <cell r="N155">
            <v>3</v>
          </cell>
          <cell r="O155">
            <v>3</v>
          </cell>
          <cell r="P155">
            <v>2</v>
          </cell>
        </row>
        <row r="156">
          <cell r="B156" t="str">
            <v>南153</v>
          </cell>
          <cell r="C156" t="str">
            <v>陳薇珊</v>
          </cell>
          <cell r="D156" t="str">
            <v>高雄美國學校</v>
          </cell>
          <cell r="E156" t="str">
            <v>國小中女組</v>
          </cell>
          <cell r="F156">
            <v>83.2</v>
          </cell>
          <cell r="G156">
            <v>120.5</v>
          </cell>
          <cell r="H156">
            <v>115.2</v>
          </cell>
          <cell r="I156">
            <v>119.5</v>
          </cell>
          <cell r="J156">
            <v>119.5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3</v>
          </cell>
          <cell r="P156">
            <v>5</v>
          </cell>
        </row>
        <row r="157">
          <cell r="B157" t="str">
            <v>南154</v>
          </cell>
          <cell r="C157" t="str">
            <v>王宥翔</v>
          </cell>
          <cell r="D157" t="str">
            <v>屏東市中正國小</v>
          </cell>
          <cell r="E157" t="str">
            <v>國小低男組</v>
          </cell>
          <cell r="F157">
            <v>142.9</v>
          </cell>
          <cell r="G157">
            <v>145.5</v>
          </cell>
          <cell r="H157">
            <v>107.3</v>
          </cell>
          <cell r="I157">
            <v>135</v>
          </cell>
          <cell r="J157">
            <v>127.8</v>
          </cell>
          <cell r="K157">
            <v>0</v>
          </cell>
          <cell r="L157">
            <v>0</v>
          </cell>
          <cell r="M157">
            <v>0</v>
          </cell>
          <cell r="N157">
            <v>1</v>
          </cell>
          <cell r="O157">
            <v>2</v>
          </cell>
          <cell r="P157">
            <v>2</v>
          </cell>
        </row>
        <row r="158">
          <cell r="B158" t="str">
            <v>南155</v>
          </cell>
          <cell r="C158" t="str">
            <v>李昕諺</v>
          </cell>
          <cell r="D158" t="str">
            <v>高雄市福山國小</v>
          </cell>
          <cell r="E158" t="str">
            <v>國小低男組</v>
          </cell>
          <cell r="F158">
            <v>89.4</v>
          </cell>
          <cell r="G158">
            <v>83.8</v>
          </cell>
          <cell r="H158">
            <v>90.5</v>
          </cell>
          <cell r="I158">
            <v>74.400000000000006</v>
          </cell>
          <cell r="J158">
            <v>88.6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</row>
        <row r="159">
          <cell r="B159" t="str">
            <v>南156</v>
          </cell>
          <cell r="C159" t="str">
            <v>李晁慶</v>
          </cell>
          <cell r="D159" t="str">
            <v>高雄市新莊國小</v>
          </cell>
          <cell r="E159" t="str">
            <v>國小低男組</v>
          </cell>
          <cell r="F159">
            <v>85.4</v>
          </cell>
          <cell r="G159">
            <v>81.5</v>
          </cell>
          <cell r="H159">
            <v>89.6</v>
          </cell>
          <cell r="I159">
            <v>80.400000000000006</v>
          </cell>
          <cell r="J159">
            <v>72.900000000000006</v>
          </cell>
          <cell r="K159">
            <v>0</v>
          </cell>
          <cell r="L159">
            <v>1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</row>
        <row r="160">
          <cell r="B160" t="str">
            <v>南157</v>
          </cell>
          <cell r="C160" t="str">
            <v>徐婉馨</v>
          </cell>
          <cell r="D160" t="str">
            <v>台南市正新國小</v>
          </cell>
          <cell r="E160" t="str">
            <v>國小低女組</v>
          </cell>
          <cell r="F160">
            <v>50</v>
          </cell>
          <cell r="G160">
            <v>40</v>
          </cell>
          <cell r="H160">
            <v>50.4</v>
          </cell>
          <cell r="I160">
            <v>20.7</v>
          </cell>
          <cell r="J160">
            <v>38.700000000000003</v>
          </cell>
          <cell r="K160">
            <v>0</v>
          </cell>
          <cell r="L160">
            <v>0</v>
          </cell>
          <cell r="M160">
            <v>0</v>
          </cell>
          <cell r="N160">
            <v>2</v>
          </cell>
          <cell r="O160">
            <v>0</v>
          </cell>
          <cell r="P160">
            <v>2</v>
          </cell>
        </row>
        <row r="161">
          <cell r="B161" t="str">
            <v>南158</v>
          </cell>
          <cell r="C161" t="str">
            <v>楊佲蓁</v>
          </cell>
          <cell r="D161" t="str">
            <v>屏東縣舊寮國小</v>
          </cell>
          <cell r="E161" t="str">
            <v>國小低女組</v>
          </cell>
          <cell r="F161">
            <v>20</v>
          </cell>
          <cell r="G161">
            <v>51.5</v>
          </cell>
          <cell r="H161">
            <v>50</v>
          </cell>
          <cell r="I161">
            <v>45.2</v>
          </cell>
          <cell r="J161">
            <v>51.3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2</v>
          </cell>
          <cell r="P161">
            <v>3</v>
          </cell>
        </row>
        <row r="162">
          <cell r="B162" t="str">
            <v>南159</v>
          </cell>
          <cell r="C162" t="str">
            <v>李宥萱</v>
          </cell>
          <cell r="D162" t="str">
            <v>高雄市河堤國小</v>
          </cell>
          <cell r="E162" t="str">
            <v>國小低女組</v>
          </cell>
          <cell r="F162">
            <v>45.5</v>
          </cell>
          <cell r="G162">
            <v>71.5</v>
          </cell>
          <cell r="H162">
            <v>81.599999999999994</v>
          </cell>
          <cell r="I162">
            <v>60</v>
          </cell>
          <cell r="J162">
            <v>73.7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1</v>
          </cell>
          <cell r="P162">
            <v>0</v>
          </cell>
        </row>
        <row r="163">
          <cell r="B163" t="str">
            <v>南160</v>
          </cell>
          <cell r="C163" t="str">
            <v>邱湘晴</v>
          </cell>
          <cell r="D163" t="str">
            <v>台南市新化大新國小</v>
          </cell>
          <cell r="E163" t="str">
            <v>國小低女組</v>
          </cell>
          <cell r="F163">
            <v>65</v>
          </cell>
          <cell r="G163">
            <v>55</v>
          </cell>
          <cell r="H163">
            <v>20</v>
          </cell>
          <cell r="I163">
            <v>52</v>
          </cell>
          <cell r="J163">
            <v>60</v>
          </cell>
          <cell r="K163">
            <v>0</v>
          </cell>
          <cell r="L163">
            <v>0</v>
          </cell>
          <cell r="M163">
            <v>0</v>
          </cell>
          <cell r="N163">
            <v>5</v>
          </cell>
          <cell r="O163">
            <v>3</v>
          </cell>
          <cell r="P163">
            <v>1</v>
          </cell>
        </row>
        <row r="164">
          <cell r="B164" t="str">
            <v>南161</v>
          </cell>
          <cell r="C164" t="str">
            <v>胡妮妮</v>
          </cell>
          <cell r="D164" t="str">
            <v>高雄市新上國小</v>
          </cell>
          <cell r="E164" t="str">
            <v>國小低女組</v>
          </cell>
          <cell r="F164">
            <v>70</v>
          </cell>
          <cell r="G164">
            <v>83.7</v>
          </cell>
          <cell r="H164">
            <v>96.8</v>
          </cell>
          <cell r="I164">
            <v>95</v>
          </cell>
          <cell r="J164">
            <v>103.6</v>
          </cell>
          <cell r="K164">
            <v>1</v>
          </cell>
          <cell r="L164">
            <v>0</v>
          </cell>
          <cell r="M164">
            <v>0</v>
          </cell>
          <cell r="N164">
            <v>0</v>
          </cell>
          <cell r="O164">
            <v>3</v>
          </cell>
          <cell r="P164">
            <v>4</v>
          </cell>
        </row>
        <row r="165">
          <cell r="B165" t="str">
            <v>南162</v>
          </cell>
          <cell r="C165" t="str">
            <v>王浩巖</v>
          </cell>
          <cell r="D165" t="str">
            <v>高雄麥克安妮幼稚園</v>
          </cell>
          <cell r="E165" t="str">
            <v>男童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B166" t="str">
            <v>南163</v>
          </cell>
          <cell r="C166" t="str">
            <v>陳則睿</v>
          </cell>
          <cell r="D166" t="str">
            <v>高雄市喜悅幼兒園</v>
          </cell>
          <cell r="E166" t="str">
            <v>男童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2</v>
          </cell>
          <cell r="P166">
            <v>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173"/>
  <sheetViews>
    <sheetView tabSelected="1" topLeftCell="A2" zoomScale="85" zoomScaleNormal="85" workbookViewId="0">
      <pane ySplit="2475" activePane="bottomLeft"/>
      <selection activeCell="A2" sqref="A2"/>
      <selection pane="bottomLeft" activeCell="V166" sqref="V166"/>
    </sheetView>
  </sheetViews>
  <sheetFormatPr defaultRowHeight="15.75"/>
  <cols>
    <col min="3" max="3" width="6.85546875" bestFit="1" customWidth="1"/>
    <col min="4" max="4" width="8.140625" bestFit="1" customWidth="1"/>
    <col min="5" max="5" width="24.7109375" bestFit="1" customWidth="1"/>
    <col min="6" max="6" width="12.7109375" bestFit="1" customWidth="1"/>
    <col min="7" max="24" width="6.28515625" customWidth="1"/>
  </cols>
  <sheetData>
    <row r="3" spans="3:25" ht="50.25">
      <c r="C3" s="95" t="s">
        <v>431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3:25">
      <c r="C4" s="81"/>
      <c r="D4" s="81"/>
      <c r="E4" s="81"/>
      <c r="F4" s="81"/>
    </row>
    <row r="5" spans="3:25" ht="16.5" thickBot="1">
      <c r="C5" s="96" t="s">
        <v>432</v>
      </c>
      <c r="D5" s="96"/>
      <c r="E5" s="96"/>
      <c r="F5" s="96"/>
      <c r="G5" s="96"/>
      <c r="H5" s="96"/>
      <c r="I5" s="96"/>
      <c r="J5" s="96"/>
      <c r="K5" s="96"/>
      <c r="L5" s="96"/>
      <c r="M5" s="96"/>
      <c r="S5" s="97" t="s">
        <v>430</v>
      </c>
      <c r="T5" s="97"/>
      <c r="U5" s="97"/>
      <c r="V5" s="97"/>
      <c r="W5" s="97"/>
      <c r="X5" s="97"/>
      <c r="Y5" s="97"/>
    </row>
    <row r="6" spans="3:25" ht="16.5" thickBot="1">
      <c r="C6" s="94" t="s">
        <v>3</v>
      </c>
      <c r="D6" s="94" t="s">
        <v>4</v>
      </c>
      <c r="E6" s="94" t="s">
        <v>5</v>
      </c>
      <c r="F6" s="94" t="s">
        <v>6</v>
      </c>
      <c r="G6" s="94" t="s">
        <v>416</v>
      </c>
      <c r="H6" s="94"/>
      <c r="I6" s="94"/>
      <c r="J6" s="94"/>
      <c r="K6" s="94"/>
      <c r="L6" s="94"/>
      <c r="M6" s="94"/>
      <c r="N6" s="94" t="s">
        <v>417</v>
      </c>
      <c r="O6" s="94"/>
      <c r="P6" s="94"/>
      <c r="Q6" s="94"/>
      <c r="R6" s="94"/>
      <c r="S6" s="94" t="s">
        <v>418</v>
      </c>
      <c r="T6" s="94"/>
      <c r="U6" s="94"/>
      <c r="V6" s="94"/>
      <c r="W6" s="94"/>
      <c r="X6" s="94" t="s">
        <v>428</v>
      </c>
      <c r="Y6" s="94" t="s">
        <v>429</v>
      </c>
    </row>
    <row r="7" spans="3:25" ht="16.5" thickBot="1">
      <c r="C7" s="94"/>
      <c r="D7" s="94"/>
      <c r="E7" s="94"/>
      <c r="F7" s="94"/>
      <c r="G7" s="87">
        <v>1</v>
      </c>
      <c r="H7" s="87">
        <v>2</v>
      </c>
      <c r="I7" s="87">
        <v>3</v>
      </c>
      <c r="J7" s="87">
        <v>4</v>
      </c>
      <c r="K7" s="87">
        <v>5</v>
      </c>
      <c r="L7" s="87" t="s">
        <v>419</v>
      </c>
      <c r="M7" s="87" t="s">
        <v>420</v>
      </c>
      <c r="N7" s="87" t="s">
        <v>421</v>
      </c>
      <c r="O7" s="87" t="s">
        <v>422</v>
      </c>
      <c r="P7" s="87" t="s">
        <v>423</v>
      </c>
      <c r="Q7" s="87" t="s">
        <v>424</v>
      </c>
      <c r="R7" s="87" t="s">
        <v>420</v>
      </c>
      <c r="S7" s="87" t="s">
        <v>425</v>
      </c>
      <c r="T7" s="87" t="s">
        <v>426</v>
      </c>
      <c r="U7" s="87" t="s">
        <v>427</v>
      </c>
      <c r="V7" s="87" t="s">
        <v>424</v>
      </c>
      <c r="W7" s="87" t="s">
        <v>420</v>
      </c>
      <c r="X7" s="94"/>
      <c r="Y7" s="94"/>
    </row>
    <row r="8" spans="3:25">
      <c r="C8" s="99" t="s">
        <v>49</v>
      </c>
      <c r="D8" s="100" t="s">
        <v>50</v>
      </c>
      <c r="E8" s="100" t="s">
        <v>51</v>
      </c>
      <c r="F8" s="100" t="s">
        <v>21</v>
      </c>
      <c r="G8" s="100">
        <v>253.2</v>
      </c>
      <c r="H8" s="100">
        <v>281.60000000000002</v>
      </c>
      <c r="I8" s="100">
        <v>276.7</v>
      </c>
      <c r="J8" s="100">
        <v>271.60000000000002</v>
      </c>
      <c r="K8" s="101">
        <v>294.60000000000002</v>
      </c>
      <c r="L8" s="99">
        <v>294.60000000000002</v>
      </c>
      <c r="M8" s="102">
        <v>1</v>
      </c>
      <c r="N8" s="103">
        <v>1</v>
      </c>
      <c r="O8" s="100">
        <v>0</v>
      </c>
      <c r="P8" s="101">
        <v>1</v>
      </c>
      <c r="Q8" s="99">
        <v>2</v>
      </c>
      <c r="R8" s="102">
        <v>2</v>
      </c>
      <c r="S8" s="103">
        <v>3</v>
      </c>
      <c r="T8" s="100">
        <v>3</v>
      </c>
      <c r="U8" s="101">
        <v>5</v>
      </c>
      <c r="V8" s="99">
        <v>11</v>
      </c>
      <c r="W8" s="102">
        <v>1</v>
      </c>
      <c r="X8" s="103">
        <v>4</v>
      </c>
      <c r="Y8" s="102">
        <v>1</v>
      </c>
    </row>
    <row r="9" spans="3:25">
      <c r="C9" s="104" t="s">
        <v>68</v>
      </c>
      <c r="D9" s="105" t="s">
        <v>69</v>
      </c>
      <c r="E9" s="105" t="s">
        <v>70</v>
      </c>
      <c r="F9" s="105" t="s">
        <v>21</v>
      </c>
      <c r="G9" s="105">
        <v>261.7</v>
      </c>
      <c r="H9" s="105">
        <v>0</v>
      </c>
      <c r="I9" s="105">
        <v>0</v>
      </c>
      <c r="J9" s="105">
        <v>0</v>
      </c>
      <c r="K9" s="106">
        <v>0</v>
      </c>
      <c r="L9" s="104">
        <v>261.7</v>
      </c>
      <c r="M9" s="107">
        <v>2</v>
      </c>
      <c r="N9" s="108">
        <v>0</v>
      </c>
      <c r="O9" s="105">
        <v>2</v>
      </c>
      <c r="P9" s="106">
        <v>0</v>
      </c>
      <c r="Q9" s="104">
        <v>2</v>
      </c>
      <c r="R9" s="107">
        <v>2</v>
      </c>
      <c r="S9" s="108">
        <v>1</v>
      </c>
      <c r="T9" s="105">
        <v>4</v>
      </c>
      <c r="U9" s="106">
        <v>2</v>
      </c>
      <c r="V9" s="104">
        <v>7</v>
      </c>
      <c r="W9" s="107">
        <v>10</v>
      </c>
      <c r="X9" s="108">
        <v>14</v>
      </c>
      <c r="Y9" s="107">
        <v>2</v>
      </c>
    </row>
    <row r="10" spans="3:25">
      <c r="C10" s="104" t="s">
        <v>81</v>
      </c>
      <c r="D10" s="105" t="s">
        <v>82</v>
      </c>
      <c r="E10" s="105" t="s">
        <v>76</v>
      </c>
      <c r="F10" s="105" t="s">
        <v>21</v>
      </c>
      <c r="G10" s="105">
        <v>237</v>
      </c>
      <c r="H10" s="105">
        <v>251</v>
      </c>
      <c r="I10" s="105">
        <v>255.2</v>
      </c>
      <c r="J10" s="105">
        <v>229.1</v>
      </c>
      <c r="K10" s="106">
        <v>206.4</v>
      </c>
      <c r="L10" s="104">
        <v>255.2</v>
      </c>
      <c r="M10" s="107">
        <v>5</v>
      </c>
      <c r="N10" s="108">
        <v>0</v>
      </c>
      <c r="O10" s="105">
        <v>0</v>
      </c>
      <c r="P10" s="106">
        <v>1</v>
      </c>
      <c r="Q10" s="104">
        <v>1</v>
      </c>
      <c r="R10" s="107">
        <v>4</v>
      </c>
      <c r="S10" s="108">
        <v>1</v>
      </c>
      <c r="T10" s="105">
        <v>2</v>
      </c>
      <c r="U10" s="106">
        <v>5</v>
      </c>
      <c r="V10" s="104">
        <v>8</v>
      </c>
      <c r="W10" s="107">
        <v>6</v>
      </c>
      <c r="X10" s="108">
        <v>15</v>
      </c>
      <c r="Y10" s="107">
        <v>3</v>
      </c>
    </row>
    <row r="11" spans="3:25">
      <c r="C11" s="85" t="s">
        <v>60</v>
      </c>
      <c r="D11" s="82" t="s">
        <v>61</v>
      </c>
      <c r="E11" s="82" t="s">
        <v>62</v>
      </c>
      <c r="F11" s="82" t="s">
        <v>21</v>
      </c>
      <c r="G11" s="82">
        <v>244.1</v>
      </c>
      <c r="H11" s="82">
        <v>261.5</v>
      </c>
      <c r="I11" s="82">
        <v>245.1</v>
      </c>
      <c r="J11" s="82">
        <v>221.6</v>
      </c>
      <c r="K11" s="83">
        <v>249.9</v>
      </c>
      <c r="L11" s="85">
        <v>261.5</v>
      </c>
      <c r="M11" s="86">
        <v>3</v>
      </c>
      <c r="N11" s="84">
        <v>0</v>
      </c>
      <c r="O11" s="82">
        <v>0</v>
      </c>
      <c r="P11" s="83">
        <v>0</v>
      </c>
      <c r="Q11" s="85">
        <v>0</v>
      </c>
      <c r="R11" s="86">
        <v>10</v>
      </c>
      <c r="S11" s="84">
        <v>2</v>
      </c>
      <c r="T11" s="82">
        <v>4</v>
      </c>
      <c r="U11" s="83">
        <v>2</v>
      </c>
      <c r="V11" s="85">
        <v>8</v>
      </c>
      <c r="W11" s="86">
        <v>6</v>
      </c>
      <c r="X11" s="84">
        <v>19</v>
      </c>
      <c r="Y11" s="86">
        <v>4</v>
      </c>
    </row>
    <row r="12" spans="3:25">
      <c r="C12" s="85" t="s">
        <v>52</v>
      </c>
      <c r="D12" s="82" t="s">
        <v>53</v>
      </c>
      <c r="E12" s="82" t="s">
        <v>54</v>
      </c>
      <c r="F12" s="82" t="s">
        <v>21</v>
      </c>
      <c r="G12" s="82">
        <v>230.4</v>
      </c>
      <c r="H12" s="82">
        <v>227.7</v>
      </c>
      <c r="I12" s="82">
        <v>228.4</v>
      </c>
      <c r="J12" s="82">
        <v>213.4</v>
      </c>
      <c r="K12" s="83">
        <v>227.7</v>
      </c>
      <c r="L12" s="85">
        <v>230.4</v>
      </c>
      <c r="M12" s="86">
        <v>8</v>
      </c>
      <c r="N12" s="84">
        <v>0</v>
      </c>
      <c r="O12" s="82">
        <v>0</v>
      </c>
      <c r="P12" s="83">
        <v>0</v>
      </c>
      <c r="Q12" s="85">
        <v>0</v>
      </c>
      <c r="R12" s="86">
        <v>10</v>
      </c>
      <c r="S12" s="84">
        <v>3</v>
      </c>
      <c r="T12" s="82">
        <v>3</v>
      </c>
      <c r="U12" s="83">
        <v>3</v>
      </c>
      <c r="V12" s="85">
        <v>9</v>
      </c>
      <c r="W12" s="86">
        <v>2</v>
      </c>
      <c r="X12" s="84">
        <v>20</v>
      </c>
      <c r="Y12" s="86">
        <v>5</v>
      </c>
    </row>
    <row r="13" spans="3:25">
      <c r="C13" s="85" t="s">
        <v>25</v>
      </c>
      <c r="D13" s="82" t="s">
        <v>26</v>
      </c>
      <c r="E13" s="82" t="s">
        <v>27</v>
      </c>
      <c r="F13" s="82" t="s">
        <v>21</v>
      </c>
      <c r="G13" s="82">
        <v>220.6</v>
      </c>
      <c r="H13" s="82">
        <v>257.2</v>
      </c>
      <c r="I13" s="82">
        <v>248.1</v>
      </c>
      <c r="J13" s="82">
        <v>234.2</v>
      </c>
      <c r="K13" s="83">
        <v>202.9</v>
      </c>
      <c r="L13" s="85">
        <v>257.2</v>
      </c>
      <c r="M13" s="86">
        <v>4</v>
      </c>
      <c r="N13" s="84">
        <v>0</v>
      </c>
      <c r="O13" s="82">
        <v>0</v>
      </c>
      <c r="P13" s="83">
        <v>0</v>
      </c>
      <c r="Q13" s="85">
        <v>0</v>
      </c>
      <c r="R13" s="86">
        <v>10</v>
      </c>
      <c r="S13" s="84">
        <v>1</v>
      </c>
      <c r="T13" s="82">
        <v>3</v>
      </c>
      <c r="U13" s="83">
        <v>4</v>
      </c>
      <c r="V13" s="85">
        <v>8</v>
      </c>
      <c r="W13" s="86">
        <v>6</v>
      </c>
      <c r="X13" s="84">
        <v>20</v>
      </c>
      <c r="Y13" s="86">
        <v>5</v>
      </c>
    </row>
    <row r="14" spans="3:25">
      <c r="C14" s="85" t="s">
        <v>71</v>
      </c>
      <c r="D14" s="82" t="s">
        <v>72</v>
      </c>
      <c r="E14" s="82" t="s">
        <v>73</v>
      </c>
      <c r="F14" s="82" t="s">
        <v>21</v>
      </c>
      <c r="G14" s="82">
        <v>206.3</v>
      </c>
      <c r="H14" s="82">
        <v>197.4</v>
      </c>
      <c r="I14" s="82">
        <v>140.80000000000001</v>
      </c>
      <c r="J14" s="82">
        <v>197.4</v>
      </c>
      <c r="K14" s="83">
        <v>206.1</v>
      </c>
      <c r="L14" s="85">
        <v>206.3</v>
      </c>
      <c r="M14" s="86">
        <v>15</v>
      </c>
      <c r="N14" s="84">
        <v>0</v>
      </c>
      <c r="O14" s="82">
        <v>0</v>
      </c>
      <c r="P14" s="83">
        <v>1</v>
      </c>
      <c r="Q14" s="85">
        <v>1</v>
      </c>
      <c r="R14" s="86">
        <v>4</v>
      </c>
      <c r="S14" s="84">
        <v>4</v>
      </c>
      <c r="T14" s="82">
        <v>3</v>
      </c>
      <c r="U14" s="83">
        <v>2</v>
      </c>
      <c r="V14" s="85">
        <v>9</v>
      </c>
      <c r="W14" s="86">
        <v>2</v>
      </c>
      <c r="X14" s="84">
        <v>21</v>
      </c>
      <c r="Y14" s="86">
        <v>7</v>
      </c>
    </row>
    <row r="15" spans="3:25">
      <c r="C15" s="85" t="s">
        <v>28</v>
      </c>
      <c r="D15" s="82" t="s">
        <v>29</v>
      </c>
      <c r="E15" s="82" t="s">
        <v>30</v>
      </c>
      <c r="F15" s="82" t="s">
        <v>21</v>
      </c>
      <c r="G15" s="82">
        <v>231</v>
      </c>
      <c r="H15" s="82">
        <v>222.9</v>
      </c>
      <c r="I15" s="82">
        <v>198.7</v>
      </c>
      <c r="J15" s="82">
        <v>228.3</v>
      </c>
      <c r="K15" s="83">
        <v>227.7</v>
      </c>
      <c r="L15" s="85">
        <v>231</v>
      </c>
      <c r="M15" s="86">
        <v>7</v>
      </c>
      <c r="N15" s="84">
        <v>0</v>
      </c>
      <c r="O15" s="82">
        <v>1</v>
      </c>
      <c r="P15" s="83">
        <v>0</v>
      </c>
      <c r="Q15" s="85">
        <v>1</v>
      </c>
      <c r="R15" s="86">
        <v>4</v>
      </c>
      <c r="S15" s="84">
        <v>0</v>
      </c>
      <c r="T15" s="82">
        <v>4</v>
      </c>
      <c r="U15" s="83">
        <v>3</v>
      </c>
      <c r="V15" s="85">
        <v>7</v>
      </c>
      <c r="W15" s="86">
        <v>10</v>
      </c>
      <c r="X15" s="84">
        <v>21</v>
      </c>
      <c r="Y15" s="86">
        <v>7</v>
      </c>
    </row>
    <row r="16" spans="3:25">
      <c r="C16" s="85" t="s">
        <v>46</v>
      </c>
      <c r="D16" s="82" t="s">
        <v>47</v>
      </c>
      <c r="E16" s="82" t="s">
        <v>48</v>
      </c>
      <c r="F16" s="82" t="s">
        <v>21</v>
      </c>
      <c r="G16" s="82">
        <v>209</v>
      </c>
      <c r="H16" s="82">
        <v>224.4</v>
      </c>
      <c r="I16" s="82">
        <v>198.1</v>
      </c>
      <c r="J16" s="82">
        <v>227.9</v>
      </c>
      <c r="K16" s="83">
        <v>220.5</v>
      </c>
      <c r="L16" s="85">
        <v>227.9</v>
      </c>
      <c r="M16" s="86">
        <v>9</v>
      </c>
      <c r="N16" s="84">
        <v>0</v>
      </c>
      <c r="O16" s="82">
        <v>1</v>
      </c>
      <c r="P16" s="83">
        <v>0</v>
      </c>
      <c r="Q16" s="85">
        <v>1</v>
      </c>
      <c r="R16" s="86">
        <v>4</v>
      </c>
      <c r="S16" s="84">
        <v>3</v>
      </c>
      <c r="T16" s="82">
        <v>3</v>
      </c>
      <c r="U16" s="83">
        <v>1</v>
      </c>
      <c r="V16" s="85">
        <v>7</v>
      </c>
      <c r="W16" s="86">
        <v>10</v>
      </c>
      <c r="X16" s="84">
        <v>23</v>
      </c>
      <c r="Y16" s="86">
        <v>9</v>
      </c>
    </row>
    <row r="17" spans="3:25">
      <c r="C17" s="85" t="s">
        <v>31</v>
      </c>
      <c r="D17" s="82" t="s">
        <v>32</v>
      </c>
      <c r="E17" s="82" t="s">
        <v>27</v>
      </c>
      <c r="F17" s="82" t="s">
        <v>21</v>
      </c>
      <c r="G17" s="82">
        <v>0</v>
      </c>
      <c r="H17" s="82">
        <v>167.2</v>
      </c>
      <c r="I17" s="82">
        <v>246.3</v>
      </c>
      <c r="J17" s="82">
        <v>240.7</v>
      </c>
      <c r="K17" s="83">
        <v>247.7</v>
      </c>
      <c r="L17" s="85">
        <v>247.7</v>
      </c>
      <c r="M17" s="86">
        <v>6</v>
      </c>
      <c r="N17" s="84">
        <v>0</v>
      </c>
      <c r="O17" s="82">
        <v>0</v>
      </c>
      <c r="P17" s="83">
        <v>3</v>
      </c>
      <c r="Q17" s="85">
        <v>3</v>
      </c>
      <c r="R17" s="86">
        <v>1</v>
      </c>
      <c r="S17" s="84">
        <v>0</v>
      </c>
      <c r="T17" s="82">
        <v>3</v>
      </c>
      <c r="U17" s="83">
        <v>2</v>
      </c>
      <c r="V17" s="85">
        <v>5</v>
      </c>
      <c r="W17" s="86">
        <v>17</v>
      </c>
      <c r="X17" s="84">
        <v>24</v>
      </c>
      <c r="Y17" s="86">
        <v>10</v>
      </c>
    </row>
    <row r="18" spans="3:25">
      <c r="C18" s="85" t="s">
        <v>79</v>
      </c>
      <c r="D18" s="82" t="s">
        <v>80</v>
      </c>
      <c r="E18" s="82" t="s">
        <v>76</v>
      </c>
      <c r="F18" s="82" t="s">
        <v>21</v>
      </c>
      <c r="G18" s="82">
        <v>199.3</v>
      </c>
      <c r="H18" s="82">
        <v>202.5</v>
      </c>
      <c r="I18" s="82">
        <v>94.5</v>
      </c>
      <c r="J18" s="82">
        <v>206.2</v>
      </c>
      <c r="K18" s="83">
        <v>210.5</v>
      </c>
      <c r="L18" s="85">
        <v>210.5</v>
      </c>
      <c r="M18" s="86">
        <v>12</v>
      </c>
      <c r="N18" s="84">
        <v>0</v>
      </c>
      <c r="O18" s="82">
        <v>0</v>
      </c>
      <c r="P18" s="83">
        <v>0</v>
      </c>
      <c r="Q18" s="85">
        <v>0</v>
      </c>
      <c r="R18" s="86">
        <v>10</v>
      </c>
      <c r="S18" s="84">
        <v>1</v>
      </c>
      <c r="T18" s="82">
        <v>3</v>
      </c>
      <c r="U18" s="83">
        <v>4</v>
      </c>
      <c r="V18" s="85">
        <v>8</v>
      </c>
      <c r="W18" s="86">
        <v>6</v>
      </c>
      <c r="X18" s="84">
        <v>28</v>
      </c>
      <c r="Y18" s="86">
        <v>11</v>
      </c>
    </row>
    <row r="19" spans="3:25">
      <c r="C19" s="85" t="s">
        <v>74</v>
      </c>
      <c r="D19" s="82" t="s">
        <v>75</v>
      </c>
      <c r="E19" s="82" t="s">
        <v>76</v>
      </c>
      <c r="F19" s="82" t="s">
        <v>21</v>
      </c>
      <c r="G19" s="82">
        <v>0</v>
      </c>
      <c r="H19" s="82">
        <v>106.7</v>
      </c>
      <c r="I19" s="82">
        <v>153.1</v>
      </c>
      <c r="J19" s="82">
        <v>163.4</v>
      </c>
      <c r="K19" s="83">
        <v>113.4</v>
      </c>
      <c r="L19" s="85">
        <v>163.4</v>
      </c>
      <c r="M19" s="86">
        <v>18</v>
      </c>
      <c r="N19" s="84">
        <v>0</v>
      </c>
      <c r="O19" s="82">
        <v>0</v>
      </c>
      <c r="P19" s="83">
        <v>0</v>
      </c>
      <c r="Q19" s="85">
        <v>0</v>
      </c>
      <c r="R19" s="86">
        <v>10</v>
      </c>
      <c r="S19" s="84">
        <v>0</v>
      </c>
      <c r="T19" s="82">
        <v>4</v>
      </c>
      <c r="U19" s="83">
        <v>5</v>
      </c>
      <c r="V19" s="85">
        <v>9</v>
      </c>
      <c r="W19" s="86">
        <v>2</v>
      </c>
      <c r="X19" s="84">
        <v>30</v>
      </c>
      <c r="Y19" s="86">
        <v>12</v>
      </c>
    </row>
    <row r="20" spans="3:25">
      <c r="C20" s="85" t="s">
        <v>65</v>
      </c>
      <c r="D20" s="82" t="s">
        <v>66</v>
      </c>
      <c r="E20" s="82" t="s">
        <v>67</v>
      </c>
      <c r="F20" s="82" t="s">
        <v>21</v>
      </c>
      <c r="G20" s="82">
        <v>209.5</v>
      </c>
      <c r="H20" s="82">
        <v>216.9</v>
      </c>
      <c r="I20" s="82">
        <v>219.9</v>
      </c>
      <c r="J20" s="82">
        <v>208.6</v>
      </c>
      <c r="K20" s="83">
        <v>206.8</v>
      </c>
      <c r="L20" s="85">
        <v>219.9</v>
      </c>
      <c r="M20" s="86">
        <v>11</v>
      </c>
      <c r="N20" s="84">
        <v>0</v>
      </c>
      <c r="O20" s="82">
        <v>0</v>
      </c>
      <c r="P20" s="83">
        <v>1</v>
      </c>
      <c r="Q20" s="85">
        <v>1</v>
      </c>
      <c r="R20" s="86">
        <v>4</v>
      </c>
      <c r="S20" s="84">
        <v>0</v>
      </c>
      <c r="T20" s="82">
        <v>3</v>
      </c>
      <c r="U20" s="83">
        <v>2</v>
      </c>
      <c r="V20" s="85">
        <v>5</v>
      </c>
      <c r="W20" s="86">
        <v>17</v>
      </c>
      <c r="X20" s="84">
        <v>32</v>
      </c>
      <c r="Y20" s="86">
        <v>13</v>
      </c>
    </row>
    <row r="21" spans="3:25">
      <c r="C21" s="85" t="s">
        <v>40</v>
      </c>
      <c r="D21" s="82" t="s">
        <v>41</v>
      </c>
      <c r="E21" s="82" t="s">
        <v>35</v>
      </c>
      <c r="F21" s="82" t="s">
        <v>21</v>
      </c>
      <c r="G21" s="82">
        <v>99.4</v>
      </c>
      <c r="H21" s="82">
        <v>115.4</v>
      </c>
      <c r="I21" s="82">
        <v>144.69999999999999</v>
      </c>
      <c r="J21" s="82">
        <v>25.9</v>
      </c>
      <c r="K21" s="83">
        <v>26</v>
      </c>
      <c r="L21" s="85">
        <v>144.69999999999999</v>
      </c>
      <c r="M21" s="86">
        <v>22</v>
      </c>
      <c r="N21" s="84">
        <v>0</v>
      </c>
      <c r="O21" s="82">
        <v>0</v>
      </c>
      <c r="P21" s="83">
        <v>0</v>
      </c>
      <c r="Q21" s="85">
        <v>0</v>
      </c>
      <c r="R21" s="86">
        <v>10</v>
      </c>
      <c r="S21" s="84">
        <v>3</v>
      </c>
      <c r="T21" s="82">
        <v>1</v>
      </c>
      <c r="U21" s="83">
        <v>5</v>
      </c>
      <c r="V21" s="85">
        <v>9</v>
      </c>
      <c r="W21" s="86">
        <v>2</v>
      </c>
      <c r="X21" s="84">
        <v>34</v>
      </c>
      <c r="Y21" s="86">
        <v>14</v>
      </c>
    </row>
    <row r="22" spans="3:25">
      <c r="C22" s="85" t="s">
        <v>63</v>
      </c>
      <c r="D22" s="82" t="s">
        <v>64</v>
      </c>
      <c r="E22" s="82" t="s">
        <v>62</v>
      </c>
      <c r="F22" s="82" t="s">
        <v>21</v>
      </c>
      <c r="G22" s="82">
        <v>170.8</v>
      </c>
      <c r="H22" s="82">
        <v>169.9</v>
      </c>
      <c r="I22" s="82">
        <v>207.3</v>
      </c>
      <c r="J22" s="82">
        <v>151</v>
      </c>
      <c r="K22" s="83">
        <v>183.4</v>
      </c>
      <c r="L22" s="85">
        <v>207.3</v>
      </c>
      <c r="M22" s="86">
        <v>14</v>
      </c>
      <c r="N22" s="84">
        <v>0</v>
      </c>
      <c r="O22" s="82">
        <v>0</v>
      </c>
      <c r="P22" s="83">
        <v>1</v>
      </c>
      <c r="Q22" s="85">
        <v>1</v>
      </c>
      <c r="R22" s="86">
        <v>4</v>
      </c>
      <c r="S22" s="84">
        <v>1</v>
      </c>
      <c r="T22" s="82">
        <v>2</v>
      </c>
      <c r="U22" s="83">
        <v>2</v>
      </c>
      <c r="V22" s="85">
        <v>5</v>
      </c>
      <c r="W22" s="86">
        <v>17</v>
      </c>
      <c r="X22" s="84">
        <v>35</v>
      </c>
      <c r="Y22" s="86">
        <v>15</v>
      </c>
    </row>
    <row r="23" spans="3:25">
      <c r="C23" s="85" t="s">
        <v>83</v>
      </c>
      <c r="D23" s="82" t="s">
        <v>84</v>
      </c>
      <c r="E23" s="82" t="s">
        <v>76</v>
      </c>
      <c r="F23" s="82" t="s">
        <v>21</v>
      </c>
      <c r="G23" s="82">
        <v>191.1</v>
      </c>
      <c r="H23" s="82">
        <v>199.4</v>
      </c>
      <c r="I23" s="82">
        <v>182.4</v>
      </c>
      <c r="J23" s="82">
        <v>183.1</v>
      </c>
      <c r="K23" s="83">
        <v>180.7</v>
      </c>
      <c r="L23" s="85">
        <v>199.4</v>
      </c>
      <c r="M23" s="86">
        <v>16</v>
      </c>
      <c r="N23" s="84">
        <v>0</v>
      </c>
      <c r="O23" s="82">
        <v>0</v>
      </c>
      <c r="P23" s="83">
        <v>0</v>
      </c>
      <c r="Q23" s="85">
        <v>0</v>
      </c>
      <c r="R23" s="86">
        <v>10</v>
      </c>
      <c r="S23" s="84">
        <v>0</v>
      </c>
      <c r="T23" s="82">
        <v>4</v>
      </c>
      <c r="U23" s="83">
        <v>3</v>
      </c>
      <c r="V23" s="85">
        <v>7</v>
      </c>
      <c r="W23" s="86">
        <v>10</v>
      </c>
      <c r="X23" s="84">
        <v>36</v>
      </c>
      <c r="Y23" s="86">
        <v>16</v>
      </c>
    </row>
    <row r="24" spans="3:25">
      <c r="C24" s="85" t="s">
        <v>57</v>
      </c>
      <c r="D24" s="82" t="s">
        <v>58</v>
      </c>
      <c r="E24" s="82" t="s">
        <v>59</v>
      </c>
      <c r="F24" s="82" t="s">
        <v>21</v>
      </c>
      <c r="G24" s="82">
        <v>185.1</v>
      </c>
      <c r="H24" s="82">
        <v>200</v>
      </c>
      <c r="I24" s="82">
        <v>221.7</v>
      </c>
      <c r="J24" s="82">
        <v>219.3</v>
      </c>
      <c r="K24" s="83">
        <v>214.4</v>
      </c>
      <c r="L24" s="85">
        <v>221.7</v>
      </c>
      <c r="M24" s="86">
        <v>10</v>
      </c>
      <c r="N24" s="84">
        <v>0</v>
      </c>
      <c r="O24" s="82">
        <v>0</v>
      </c>
      <c r="P24" s="83">
        <v>0</v>
      </c>
      <c r="Q24" s="85">
        <v>0</v>
      </c>
      <c r="R24" s="86">
        <v>10</v>
      </c>
      <c r="S24" s="84">
        <v>0</v>
      </c>
      <c r="T24" s="82">
        <v>2</v>
      </c>
      <c r="U24" s="83">
        <v>3</v>
      </c>
      <c r="V24" s="85">
        <v>5</v>
      </c>
      <c r="W24" s="86">
        <v>17</v>
      </c>
      <c r="X24" s="84">
        <v>37</v>
      </c>
      <c r="Y24" s="86">
        <v>17</v>
      </c>
    </row>
    <row r="25" spans="3:25">
      <c r="C25" s="85" t="s">
        <v>22</v>
      </c>
      <c r="D25" s="82" t="s">
        <v>23</v>
      </c>
      <c r="E25" s="82" t="s">
        <v>24</v>
      </c>
      <c r="F25" s="82" t="s">
        <v>21</v>
      </c>
      <c r="G25" s="82">
        <v>178.9</v>
      </c>
      <c r="H25" s="82">
        <v>207.9</v>
      </c>
      <c r="I25" s="82">
        <v>160.6</v>
      </c>
      <c r="J25" s="82">
        <v>184.3</v>
      </c>
      <c r="K25" s="83">
        <v>184.3</v>
      </c>
      <c r="L25" s="85">
        <v>207.9</v>
      </c>
      <c r="M25" s="86">
        <v>13</v>
      </c>
      <c r="N25" s="84">
        <v>0</v>
      </c>
      <c r="O25" s="82">
        <v>0</v>
      </c>
      <c r="P25" s="83">
        <v>0</v>
      </c>
      <c r="Q25" s="85">
        <v>0</v>
      </c>
      <c r="R25" s="86">
        <v>10</v>
      </c>
      <c r="S25" s="84">
        <v>1</v>
      </c>
      <c r="T25" s="82">
        <v>3</v>
      </c>
      <c r="U25" s="83">
        <v>1</v>
      </c>
      <c r="V25" s="85">
        <v>5</v>
      </c>
      <c r="W25" s="86">
        <v>17</v>
      </c>
      <c r="X25" s="84">
        <v>40</v>
      </c>
      <c r="Y25" s="86">
        <v>18</v>
      </c>
    </row>
    <row r="26" spans="3:25">
      <c r="C26" s="85" t="s">
        <v>36</v>
      </c>
      <c r="D26" s="82" t="s">
        <v>37</v>
      </c>
      <c r="E26" s="82" t="s">
        <v>35</v>
      </c>
      <c r="F26" s="82" t="s">
        <v>21</v>
      </c>
      <c r="G26" s="82">
        <v>40</v>
      </c>
      <c r="H26" s="82">
        <v>80</v>
      </c>
      <c r="I26" s="82">
        <v>23.1</v>
      </c>
      <c r="J26" s="82">
        <v>162.9</v>
      </c>
      <c r="K26" s="83">
        <v>133.69999999999999</v>
      </c>
      <c r="L26" s="85">
        <v>162.9</v>
      </c>
      <c r="M26" s="86">
        <v>19</v>
      </c>
      <c r="N26" s="84">
        <v>0</v>
      </c>
      <c r="O26" s="82">
        <v>0</v>
      </c>
      <c r="P26" s="83">
        <v>0</v>
      </c>
      <c r="Q26" s="85">
        <v>0</v>
      </c>
      <c r="R26" s="86">
        <v>10</v>
      </c>
      <c r="S26" s="84">
        <v>0</v>
      </c>
      <c r="T26" s="82">
        <v>1</v>
      </c>
      <c r="U26" s="83">
        <v>5</v>
      </c>
      <c r="V26" s="85">
        <v>6</v>
      </c>
      <c r="W26" s="86">
        <v>14</v>
      </c>
      <c r="X26" s="84">
        <v>43</v>
      </c>
      <c r="Y26" s="86">
        <v>19</v>
      </c>
    </row>
    <row r="27" spans="3:25">
      <c r="C27" s="85" t="s">
        <v>55</v>
      </c>
      <c r="D27" s="82" t="s">
        <v>56</v>
      </c>
      <c r="E27" s="82" t="s">
        <v>54</v>
      </c>
      <c r="F27" s="82" t="s">
        <v>21</v>
      </c>
      <c r="G27" s="82">
        <v>172.9</v>
      </c>
      <c r="H27" s="82">
        <v>144.69999999999999</v>
      </c>
      <c r="I27" s="82">
        <v>165</v>
      </c>
      <c r="J27" s="82">
        <v>118.6</v>
      </c>
      <c r="K27" s="83">
        <v>177.3</v>
      </c>
      <c r="L27" s="85">
        <v>177.3</v>
      </c>
      <c r="M27" s="86">
        <v>17</v>
      </c>
      <c r="N27" s="84">
        <v>0</v>
      </c>
      <c r="O27" s="82">
        <v>0</v>
      </c>
      <c r="P27" s="83">
        <v>0</v>
      </c>
      <c r="Q27" s="85">
        <v>0</v>
      </c>
      <c r="R27" s="86">
        <v>10</v>
      </c>
      <c r="S27" s="84">
        <v>0</v>
      </c>
      <c r="T27" s="82">
        <v>1</v>
      </c>
      <c r="U27" s="83">
        <v>4</v>
      </c>
      <c r="V27" s="85">
        <v>5</v>
      </c>
      <c r="W27" s="86">
        <v>17</v>
      </c>
      <c r="X27" s="84">
        <v>44</v>
      </c>
      <c r="Y27" s="86">
        <v>20</v>
      </c>
    </row>
    <row r="28" spans="3:25">
      <c r="C28" s="85" t="s">
        <v>77</v>
      </c>
      <c r="D28" s="82" t="s">
        <v>78</v>
      </c>
      <c r="E28" s="82" t="s">
        <v>76</v>
      </c>
      <c r="F28" s="82" t="s">
        <v>21</v>
      </c>
      <c r="G28" s="82">
        <v>62.2</v>
      </c>
      <c r="H28" s="82">
        <v>111.3</v>
      </c>
      <c r="I28" s="82">
        <v>157.19999999999999</v>
      </c>
      <c r="J28" s="82">
        <v>148.69999999999999</v>
      </c>
      <c r="K28" s="83">
        <v>107.4</v>
      </c>
      <c r="L28" s="85">
        <v>157.19999999999999</v>
      </c>
      <c r="M28" s="86">
        <v>20</v>
      </c>
      <c r="N28" s="84">
        <v>0</v>
      </c>
      <c r="O28" s="82">
        <v>0</v>
      </c>
      <c r="P28" s="83">
        <v>0</v>
      </c>
      <c r="Q28" s="85">
        <v>0</v>
      </c>
      <c r="R28" s="86">
        <v>10</v>
      </c>
      <c r="S28" s="84">
        <v>0</v>
      </c>
      <c r="T28" s="82">
        <v>3</v>
      </c>
      <c r="U28" s="83">
        <v>2</v>
      </c>
      <c r="V28" s="85">
        <v>5</v>
      </c>
      <c r="W28" s="86">
        <v>17</v>
      </c>
      <c r="X28" s="84">
        <v>47</v>
      </c>
      <c r="Y28" s="86">
        <v>21</v>
      </c>
    </row>
    <row r="29" spans="3:25">
      <c r="C29" s="85" t="s">
        <v>44</v>
      </c>
      <c r="D29" s="82" t="s">
        <v>45</v>
      </c>
      <c r="E29" s="82" t="s">
        <v>35</v>
      </c>
      <c r="F29" s="82" t="s">
        <v>21</v>
      </c>
      <c r="G29" s="82">
        <v>80.900000000000006</v>
      </c>
      <c r="H29" s="82">
        <v>82</v>
      </c>
      <c r="I29" s="82">
        <v>110.5</v>
      </c>
      <c r="J29" s="82">
        <v>74</v>
      </c>
      <c r="K29" s="83">
        <v>80</v>
      </c>
      <c r="L29" s="85">
        <v>110.5</v>
      </c>
      <c r="M29" s="86">
        <v>24</v>
      </c>
      <c r="N29" s="84">
        <v>0</v>
      </c>
      <c r="O29" s="82">
        <v>0</v>
      </c>
      <c r="P29" s="83">
        <v>0</v>
      </c>
      <c r="Q29" s="85">
        <v>0</v>
      </c>
      <c r="R29" s="86">
        <v>10</v>
      </c>
      <c r="S29" s="84">
        <v>0</v>
      </c>
      <c r="T29" s="82">
        <v>2</v>
      </c>
      <c r="U29" s="83">
        <v>4</v>
      </c>
      <c r="V29" s="85">
        <v>6</v>
      </c>
      <c r="W29" s="86">
        <v>14</v>
      </c>
      <c r="X29" s="84">
        <v>48</v>
      </c>
      <c r="Y29" s="86">
        <v>22</v>
      </c>
    </row>
    <row r="30" spans="3:25">
      <c r="C30" s="85" t="s">
        <v>33</v>
      </c>
      <c r="D30" s="82" t="s">
        <v>34</v>
      </c>
      <c r="E30" s="82" t="s">
        <v>35</v>
      </c>
      <c r="F30" s="82" t="s">
        <v>21</v>
      </c>
      <c r="G30" s="82">
        <v>87.1</v>
      </c>
      <c r="H30" s="82">
        <v>40</v>
      </c>
      <c r="I30" s="82">
        <v>77.2</v>
      </c>
      <c r="J30" s="82">
        <v>39.200000000000003</v>
      </c>
      <c r="K30" s="83">
        <v>34.4</v>
      </c>
      <c r="L30" s="85">
        <v>87.1</v>
      </c>
      <c r="M30" s="86">
        <v>25</v>
      </c>
      <c r="N30" s="84">
        <v>0</v>
      </c>
      <c r="O30" s="82">
        <v>0</v>
      </c>
      <c r="P30" s="83">
        <v>0</v>
      </c>
      <c r="Q30" s="85">
        <v>0</v>
      </c>
      <c r="R30" s="86">
        <v>10</v>
      </c>
      <c r="S30" s="84">
        <v>0</v>
      </c>
      <c r="T30" s="82">
        <v>2</v>
      </c>
      <c r="U30" s="83">
        <v>4</v>
      </c>
      <c r="V30" s="85">
        <v>6</v>
      </c>
      <c r="W30" s="86">
        <v>14</v>
      </c>
      <c r="X30" s="84">
        <v>49</v>
      </c>
      <c r="Y30" s="86">
        <v>23</v>
      </c>
    </row>
    <row r="31" spans="3:25">
      <c r="C31" s="85" t="s">
        <v>42</v>
      </c>
      <c r="D31" s="82" t="s">
        <v>43</v>
      </c>
      <c r="E31" s="82" t="s">
        <v>35</v>
      </c>
      <c r="F31" s="82" t="s">
        <v>21</v>
      </c>
      <c r="G31" s="82">
        <v>98</v>
      </c>
      <c r="H31" s="82">
        <v>100.3</v>
      </c>
      <c r="I31" s="82">
        <v>60</v>
      </c>
      <c r="J31" s="82">
        <v>118.8</v>
      </c>
      <c r="K31" s="83">
        <v>89</v>
      </c>
      <c r="L31" s="85">
        <v>118.8</v>
      </c>
      <c r="M31" s="86">
        <v>23</v>
      </c>
      <c r="N31" s="84">
        <v>0</v>
      </c>
      <c r="O31" s="82">
        <v>0</v>
      </c>
      <c r="P31" s="83">
        <v>0</v>
      </c>
      <c r="Q31" s="85">
        <v>0</v>
      </c>
      <c r="R31" s="86">
        <v>10</v>
      </c>
      <c r="S31" s="84">
        <v>2</v>
      </c>
      <c r="T31" s="82">
        <v>2</v>
      </c>
      <c r="U31" s="83">
        <v>1</v>
      </c>
      <c r="V31" s="85">
        <v>5</v>
      </c>
      <c r="W31" s="86">
        <v>17</v>
      </c>
      <c r="X31" s="84">
        <v>50</v>
      </c>
      <c r="Y31" s="86">
        <v>24</v>
      </c>
    </row>
    <row r="32" spans="3:25">
      <c r="C32" s="85" t="s">
        <v>38</v>
      </c>
      <c r="D32" s="82" t="s">
        <v>39</v>
      </c>
      <c r="E32" s="82" t="s">
        <v>35</v>
      </c>
      <c r="F32" s="82" t="s">
        <v>21</v>
      </c>
      <c r="G32" s="82">
        <v>118.9</v>
      </c>
      <c r="H32" s="82">
        <v>152.6</v>
      </c>
      <c r="I32" s="82">
        <v>38.9</v>
      </c>
      <c r="J32" s="82">
        <v>15.6</v>
      </c>
      <c r="K32" s="83">
        <v>119.2</v>
      </c>
      <c r="L32" s="85">
        <v>152.6</v>
      </c>
      <c r="M32" s="86">
        <v>21</v>
      </c>
      <c r="N32" s="84">
        <v>0</v>
      </c>
      <c r="O32" s="82">
        <v>0</v>
      </c>
      <c r="P32" s="83">
        <v>0</v>
      </c>
      <c r="Q32" s="85">
        <v>0</v>
      </c>
      <c r="R32" s="86">
        <v>10</v>
      </c>
      <c r="S32" s="84">
        <v>0</v>
      </c>
      <c r="T32" s="82">
        <v>0</v>
      </c>
      <c r="U32" s="83">
        <v>4</v>
      </c>
      <c r="V32" s="85">
        <v>4</v>
      </c>
      <c r="W32" s="86">
        <v>25</v>
      </c>
      <c r="X32" s="84">
        <v>56</v>
      </c>
      <c r="Y32" s="86">
        <v>25</v>
      </c>
    </row>
    <row r="33" spans="3:25">
      <c r="C33" s="85" t="s">
        <v>18</v>
      </c>
      <c r="D33" s="82" t="s">
        <v>19</v>
      </c>
      <c r="E33" s="82" t="s">
        <v>20</v>
      </c>
      <c r="F33" s="82" t="s">
        <v>21</v>
      </c>
      <c r="G33" s="82">
        <v>0</v>
      </c>
      <c r="H33" s="82">
        <v>0</v>
      </c>
      <c r="I33" s="82">
        <v>0</v>
      </c>
      <c r="J33" s="82">
        <v>0</v>
      </c>
      <c r="K33" s="83">
        <v>0</v>
      </c>
      <c r="L33" s="85">
        <v>0</v>
      </c>
      <c r="M33" s="86">
        <v>26</v>
      </c>
      <c r="N33" s="84">
        <v>0</v>
      </c>
      <c r="O33" s="82">
        <v>0</v>
      </c>
      <c r="P33" s="83">
        <v>0</v>
      </c>
      <c r="Q33" s="85">
        <v>0</v>
      </c>
      <c r="R33" s="86">
        <v>10</v>
      </c>
      <c r="S33" s="84">
        <v>0</v>
      </c>
      <c r="T33" s="82">
        <v>0</v>
      </c>
      <c r="U33" s="83">
        <v>0</v>
      </c>
      <c r="V33" s="85">
        <v>0</v>
      </c>
      <c r="W33" s="86">
        <v>26</v>
      </c>
      <c r="X33" s="84">
        <v>62</v>
      </c>
      <c r="Y33" s="86">
        <v>26</v>
      </c>
    </row>
    <row r="34" spans="3:25">
      <c r="C34" s="104" t="s">
        <v>97</v>
      </c>
      <c r="D34" s="105" t="s">
        <v>98</v>
      </c>
      <c r="E34" s="105" t="s">
        <v>51</v>
      </c>
      <c r="F34" s="105" t="s">
        <v>88</v>
      </c>
      <c r="G34" s="105">
        <v>199</v>
      </c>
      <c r="H34" s="105">
        <v>218.4</v>
      </c>
      <c r="I34" s="105">
        <v>225.8</v>
      </c>
      <c r="J34" s="105">
        <v>239.4</v>
      </c>
      <c r="K34" s="106">
        <v>227.9</v>
      </c>
      <c r="L34" s="104">
        <v>239.4</v>
      </c>
      <c r="M34" s="107">
        <v>1</v>
      </c>
      <c r="N34" s="108">
        <v>0</v>
      </c>
      <c r="O34" s="105">
        <v>3</v>
      </c>
      <c r="P34" s="106">
        <v>2</v>
      </c>
      <c r="Q34" s="104">
        <v>5</v>
      </c>
      <c r="R34" s="107">
        <v>1</v>
      </c>
      <c r="S34" s="108">
        <v>3</v>
      </c>
      <c r="T34" s="105">
        <v>3</v>
      </c>
      <c r="U34" s="106">
        <v>2</v>
      </c>
      <c r="V34" s="104">
        <v>8</v>
      </c>
      <c r="W34" s="107">
        <v>2</v>
      </c>
      <c r="X34" s="108">
        <v>4</v>
      </c>
      <c r="Y34" s="107">
        <v>1</v>
      </c>
    </row>
    <row r="35" spans="3:25">
      <c r="C35" s="104" t="s">
        <v>85</v>
      </c>
      <c r="D35" s="105" t="s">
        <v>86</v>
      </c>
      <c r="E35" s="105" t="s">
        <v>87</v>
      </c>
      <c r="F35" s="105" t="s">
        <v>88</v>
      </c>
      <c r="G35" s="105">
        <v>170</v>
      </c>
      <c r="H35" s="105">
        <v>108</v>
      </c>
      <c r="I35" s="105">
        <v>77.8</v>
      </c>
      <c r="J35" s="105">
        <v>195.8</v>
      </c>
      <c r="K35" s="106">
        <v>153.19999999999999</v>
      </c>
      <c r="L35" s="104">
        <v>195.8</v>
      </c>
      <c r="M35" s="107">
        <v>4</v>
      </c>
      <c r="N35" s="108">
        <v>0</v>
      </c>
      <c r="O35" s="105">
        <v>0</v>
      </c>
      <c r="P35" s="106">
        <v>0</v>
      </c>
      <c r="Q35" s="104">
        <v>0</v>
      </c>
      <c r="R35" s="107">
        <v>5</v>
      </c>
      <c r="S35" s="108">
        <v>1</v>
      </c>
      <c r="T35" s="105">
        <v>4</v>
      </c>
      <c r="U35" s="106">
        <v>5</v>
      </c>
      <c r="V35" s="104">
        <v>10</v>
      </c>
      <c r="W35" s="107">
        <v>1</v>
      </c>
      <c r="X35" s="108">
        <v>10</v>
      </c>
      <c r="Y35" s="107">
        <v>2</v>
      </c>
    </row>
    <row r="36" spans="3:25">
      <c r="C36" s="104" t="s">
        <v>107</v>
      </c>
      <c r="D36" s="105" t="s">
        <v>108</v>
      </c>
      <c r="E36" s="105" t="s">
        <v>109</v>
      </c>
      <c r="F36" s="105" t="s">
        <v>88</v>
      </c>
      <c r="G36" s="105">
        <v>131.80000000000001</v>
      </c>
      <c r="H36" s="105">
        <v>178.3</v>
      </c>
      <c r="I36" s="105">
        <v>190.2</v>
      </c>
      <c r="J36" s="105">
        <v>165.1</v>
      </c>
      <c r="K36" s="106">
        <v>163.6</v>
      </c>
      <c r="L36" s="104">
        <v>190.2</v>
      </c>
      <c r="M36" s="107">
        <v>5</v>
      </c>
      <c r="N36" s="108">
        <v>0</v>
      </c>
      <c r="O36" s="105">
        <v>0</v>
      </c>
      <c r="P36" s="106">
        <v>0</v>
      </c>
      <c r="Q36" s="104">
        <v>0</v>
      </c>
      <c r="R36" s="107">
        <v>5</v>
      </c>
      <c r="S36" s="108">
        <v>0</v>
      </c>
      <c r="T36" s="105">
        <v>4</v>
      </c>
      <c r="U36" s="106">
        <v>4</v>
      </c>
      <c r="V36" s="104">
        <v>8</v>
      </c>
      <c r="W36" s="107">
        <v>2</v>
      </c>
      <c r="X36" s="108">
        <v>12</v>
      </c>
      <c r="Y36" s="107">
        <v>3</v>
      </c>
    </row>
    <row r="37" spans="3:25">
      <c r="C37" s="88" t="s">
        <v>105</v>
      </c>
      <c r="D37" s="89" t="s">
        <v>106</v>
      </c>
      <c r="E37" s="89" t="s">
        <v>104</v>
      </c>
      <c r="F37" s="89" t="s">
        <v>88</v>
      </c>
      <c r="G37" s="89">
        <v>166.1</v>
      </c>
      <c r="H37" s="89">
        <v>166.5</v>
      </c>
      <c r="I37" s="89">
        <v>161.9</v>
      </c>
      <c r="J37" s="89">
        <v>150</v>
      </c>
      <c r="K37" s="90">
        <v>160</v>
      </c>
      <c r="L37" s="88">
        <v>166.5</v>
      </c>
      <c r="M37" s="91">
        <v>6</v>
      </c>
      <c r="N37" s="92">
        <v>0</v>
      </c>
      <c r="O37" s="89">
        <v>0</v>
      </c>
      <c r="P37" s="90">
        <v>2</v>
      </c>
      <c r="Q37" s="88">
        <v>2</v>
      </c>
      <c r="R37" s="91">
        <v>2</v>
      </c>
      <c r="S37" s="92">
        <v>1</v>
      </c>
      <c r="T37" s="89">
        <v>4</v>
      </c>
      <c r="U37" s="90">
        <v>2</v>
      </c>
      <c r="V37" s="88">
        <v>7</v>
      </c>
      <c r="W37" s="91">
        <v>5</v>
      </c>
      <c r="X37" s="92">
        <v>13</v>
      </c>
      <c r="Y37" s="91">
        <v>4</v>
      </c>
    </row>
    <row r="38" spans="3:25">
      <c r="C38" s="88" t="s">
        <v>102</v>
      </c>
      <c r="D38" s="89" t="s">
        <v>103</v>
      </c>
      <c r="E38" s="89" t="s">
        <v>104</v>
      </c>
      <c r="F38" s="89" t="s">
        <v>88</v>
      </c>
      <c r="G38" s="89">
        <v>191.3</v>
      </c>
      <c r="H38" s="89">
        <v>205.4</v>
      </c>
      <c r="I38" s="89">
        <v>220.9</v>
      </c>
      <c r="J38" s="89">
        <v>208.6</v>
      </c>
      <c r="K38" s="90">
        <v>195.2</v>
      </c>
      <c r="L38" s="88">
        <v>220.9</v>
      </c>
      <c r="M38" s="91">
        <v>3</v>
      </c>
      <c r="N38" s="92">
        <v>0</v>
      </c>
      <c r="O38" s="89">
        <v>0</v>
      </c>
      <c r="P38" s="90">
        <v>0</v>
      </c>
      <c r="Q38" s="88">
        <v>0</v>
      </c>
      <c r="R38" s="91">
        <v>5</v>
      </c>
      <c r="S38" s="92">
        <v>0</v>
      </c>
      <c r="T38" s="89">
        <v>2</v>
      </c>
      <c r="U38" s="90">
        <v>5</v>
      </c>
      <c r="V38" s="88">
        <v>7</v>
      </c>
      <c r="W38" s="91">
        <v>5</v>
      </c>
      <c r="X38" s="92">
        <v>13</v>
      </c>
      <c r="Y38" s="91">
        <v>4</v>
      </c>
    </row>
    <row r="39" spans="3:25">
      <c r="C39" s="88" t="s">
        <v>99</v>
      </c>
      <c r="D39" s="89" t="s">
        <v>100</v>
      </c>
      <c r="E39" s="89" t="s">
        <v>101</v>
      </c>
      <c r="F39" s="89" t="s">
        <v>88</v>
      </c>
      <c r="G39" s="89">
        <v>192.2</v>
      </c>
      <c r="H39" s="89">
        <v>202.8</v>
      </c>
      <c r="I39" s="89">
        <v>214.5</v>
      </c>
      <c r="J39" s="89">
        <v>224</v>
      </c>
      <c r="K39" s="90">
        <v>205.8</v>
      </c>
      <c r="L39" s="88">
        <v>224</v>
      </c>
      <c r="M39" s="91">
        <v>2</v>
      </c>
      <c r="N39" s="92">
        <v>0</v>
      </c>
      <c r="O39" s="89">
        <v>0</v>
      </c>
      <c r="P39" s="90">
        <v>2</v>
      </c>
      <c r="Q39" s="88">
        <v>2</v>
      </c>
      <c r="R39" s="91">
        <v>2</v>
      </c>
      <c r="S39" s="92">
        <v>0</v>
      </c>
      <c r="T39" s="89">
        <v>1</v>
      </c>
      <c r="U39" s="90">
        <v>2</v>
      </c>
      <c r="V39" s="88">
        <v>3</v>
      </c>
      <c r="W39" s="91">
        <v>9</v>
      </c>
      <c r="X39" s="92">
        <v>13</v>
      </c>
      <c r="Y39" s="91">
        <v>4</v>
      </c>
    </row>
    <row r="40" spans="3:25">
      <c r="C40" s="88" t="s">
        <v>91</v>
      </c>
      <c r="D40" s="89" t="s">
        <v>92</v>
      </c>
      <c r="E40" s="89" t="s">
        <v>35</v>
      </c>
      <c r="F40" s="89" t="s">
        <v>88</v>
      </c>
      <c r="G40" s="89">
        <v>64</v>
      </c>
      <c r="H40" s="89">
        <v>63.9</v>
      </c>
      <c r="I40" s="89">
        <v>60</v>
      </c>
      <c r="J40" s="89">
        <v>65</v>
      </c>
      <c r="K40" s="90">
        <v>88.4</v>
      </c>
      <c r="L40" s="88">
        <v>88.4</v>
      </c>
      <c r="M40" s="91">
        <v>10</v>
      </c>
      <c r="N40" s="92">
        <v>0</v>
      </c>
      <c r="O40" s="89">
        <v>0</v>
      </c>
      <c r="P40" s="90">
        <v>0</v>
      </c>
      <c r="Q40" s="88">
        <v>0</v>
      </c>
      <c r="R40" s="91">
        <v>5</v>
      </c>
      <c r="S40" s="92">
        <v>0</v>
      </c>
      <c r="T40" s="89">
        <v>3</v>
      </c>
      <c r="U40" s="90">
        <v>5</v>
      </c>
      <c r="V40" s="88">
        <v>8</v>
      </c>
      <c r="W40" s="91">
        <v>2</v>
      </c>
      <c r="X40" s="92">
        <v>17</v>
      </c>
      <c r="Y40" s="91">
        <v>7</v>
      </c>
    </row>
    <row r="41" spans="3:25">
      <c r="C41" s="88" t="s">
        <v>95</v>
      </c>
      <c r="D41" s="89" t="s">
        <v>96</v>
      </c>
      <c r="E41" s="89" t="s">
        <v>35</v>
      </c>
      <c r="F41" s="89" t="s">
        <v>88</v>
      </c>
      <c r="G41" s="89">
        <v>67</v>
      </c>
      <c r="H41" s="89">
        <v>86.2</v>
      </c>
      <c r="I41" s="89">
        <v>86.7</v>
      </c>
      <c r="J41" s="89">
        <v>47.9</v>
      </c>
      <c r="K41" s="90">
        <v>91.4</v>
      </c>
      <c r="L41" s="88">
        <v>91.4</v>
      </c>
      <c r="M41" s="91">
        <v>9</v>
      </c>
      <c r="N41" s="92">
        <v>0</v>
      </c>
      <c r="O41" s="89">
        <v>0</v>
      </c>
      <c r="P41" s="90">
        <v>0</v>
      </c>
      <c r="Q41" s="88">
        <v>0</v>
      </c>
      <c r="R41" s="91">
        <v>5</v>
      </c>
      <c r="S41" s="92">
        <v>2</v>
      </c>
      <c r="T41" s="89">
        <v>1</v>
      </c>
      <c r="U41" s="90">
        <v>4</v>
      </c>
      <c r="V41" s="88">
        <v>7</v>
      </c>
      <c r="W41" s="91">
        <v>5</v>
      </c>
      <c r="X41" s="92">
        <v>19</v>
      </c>
      <c r="Y41" s="91">
        <v>8</v>
      </c>
    </row>
    <row r="42" spans="3:25">
      <c r="C42" s="88" t="s">
        <v>110</v>
      </c>
      <c r="D42" s="89" t="s">
        <v>111</v>
      </c>
      <c r="E42" s="89" t="s">
        <v>76</v>
      </c>
      <c r="F42" s="89" t="s">
        <v>88</v>
      </c>
      <c r="G42" s="89">
        <v>132.5</v>
      </c>
      <c r="H42" s="89">
        <v>78</v>
      </c>
      <c r="I42" s="89">
        <v>88</v>
      </c>
      <c r="J42" s="89">
        <v>145.6</v>
      </c>
      <c r="K42" s="90">
        <v>139.1</v>
      </c>
      <c r="L42" s="88">
        <v>145.6</v>
      </c>
      <c r="M42" s="91">
        <v>7</v>
      </c>
      <c r="N42" s="92">
        <v>1</v>
      </c>
      <c r="O42" s="89">
        <v>0</v>
      </c>
      <c r="P42" s="90">
        <v>0</v>
      </c>
      <c r="Q42" s="88">
        <v>1</v>
      </c>
      <c r="R42" s="91">
        <v>4</v>
      </c>
      <c r="S42" s="92">
        <v>0</v>
      </c>
      <c r="T42" s="89">
        <v>2</v>
      </c>
      <c r="U42" s="90">
        <v>1</v>
      </c>
      <c r="V42" s="88">
        <v>3</v>
      </c>
      <c r="W42" s="91">
        <v>9</v>
      </c>
      <c r="X42" s="92">
        <v>20</v>
      </c>
      <c r="Y42" s="91">
        <v>9</v>
      </c>
    </row>
    <row r="43" spans="3:25">
      <c r="C43" s="88" t="s">
        <v>89</v>
      </c>
      <c r="D43" s="89" t="s">
        <v>90</v>
      </c>
      <c r="E43" s="89" t="s">
        <v>35</v>
      </c>
      <c r="F43" s="89" t="s">
        <v>88</v>
      </c>
      <c r="G43" s="89">
        <v>85.1</v>
      </c>
      <c r="H43" s="89">
        <v>87.1</v>
      </c>
      <c r="I43" s="89">
        <v>81.2</v>
      </c>
      <c r="J43" s="89">
        <v>83.7</v>
      </c>
      <c r="K43" s="90">
        <v>107.2</v>
      </c>
      <c r="L43" s="88">
        <v>107.2</v>
      </c>
      <c r="M43" s="91">
        <v>8</v>
      </c>
      <c r="N43" s="92">
        <v>0</v>
      </c>
      <c r="O43" s="89">
        <v>0</v>
      </c>
      <c r="P43" s="90">
        <v>0</v>
      </c>
      <c r="Q43" s="88">
        <v>0</v>
      </c>
      <c r="R43" s="91">
        <v>5</v>
      </c>
      <c r="S43" s="92">
        <v>0</v>
      </c>
      <c r="T43" s="89">
        <v>3</v>
      </c>
      <c r="U43" s="90">
        <v>2</v>
      </c>
      <c r="V43" s="88">
        <v>5</v>
      </c>
      <c r="W43" s="91">
        <v>8</v>
      </c>
      <c r="X43" s="92">
        <v>21</v>
      </c>
      <c r="Y43" s="91">
        <v>10</v>
      </c>
    </row>
    <row r="44" spans="3:25">
      <c r="C44" s="88" t="s">
        <v>93</v>
      </c>
      <c r="D44" s="89" t="s">
        <v>94</v>
      </c>
      <c r="E44" s="89" t="s">
        <v>35</v>
      </c>
      <c r="F44" s="89" t="s">
        <v>88</v>
      </c>
      <c r="G44" s="89">
        <v>77.900000000000006</v>
      </c>
      <c r="H44" s="89">
        <v>31.2</v>
      </c>
      <c r="I44" s="89">
        <v>13.7</v>
      </c>
      <c r="J44" s="89">
        <v>32.700000000000003</v>
      </c>
      <c r="K44" s="90">
        <v>75.900000000000006</v>
      </c>
      <c r="L44" s="88">
        <v>77.900000000000006</v>
      </c>
      <c r="M44" s="91">
        <v>11</v>
      </c>
      <c r="N44" s="92">
        <v>0</v>
      </c>
      <c r="O44" s="89">
        <v>0</v>
      </c>
      <c r="P44" s="90">
        <v>0</v>
      </c>
      <c r="Q44" s="88">
        <v>0</v>
      </c>
      <c r="R44" s="91">
        <v>5</v>
      </c>
      <c r="S44" s="92">
        <v>0</v>
      </c>
      <c r="T44" s="89">
        <v>1</v>
      </c>
      <c r="U44" s="90">
        <v>1</v>
      </c>
      <c r="V44" s="88">
        <v>2</v>
      </c>
      <c r="W44" s="91">
        <v>11</v>
      </c>
      <c r="X44" s="92">
        <v>27</v>
      </c>
      <c r="Y44" s="91">
        <v>11</v>
      </c>
    </row>
    <row r="45" spans="3:25">
      <c r="C45" s="104" t="s">
        <v>129</v>
      </c>
      <c r="D45" s="105" t="s">
        <v>130</v>
      </c>
      <c r="E45" s="105" t="s">
        <v>131</v>
      </c>
      <c r="F45" s="105" t="s">
        <v>115</v>
      </c>
      <c r="G45" s="105">
        <v>219</v>
      </c>
      <c r="H45" s="105">
        <v>206</v>
      </c>
      <c r="I45" s="105">
        <v>200.6</v>
      </c>
      <c r="J45" s="105">
        <v>238.6</v>
      </c>
      <c r="K45" s="106">
        <v>229.8</v>
      </c>
      <c r="L45" s="104">
        <v>238.6</v>
      </c>
      <c r="M45" s="107">
        <v>1</v>
      </c>
      <c r="N45" s="108">
        <v>0</v>
      </c>
      <c r="O45" s="105">
        <v>1</v>
      </c>
      <c r="P45" s="106">
        <v>3</v>
      </c>
      <c r="Q45" s="104">
        <v>4</v>
      </c>
      <c r="R45" s="107">
        <v>2</v>
      </c>
      <c r="S45" s="108">
        <v>0</v>
      </c>
      <c r="T45" s="105">
        <v>4</v>
      </c>
      <c r="U45" s="106">
        <v>5</v>
      </c>
      <c r="V45" s="104">
        <v>9</v>
      </c>
      <c r="W45" s="107">
        <v>4</v>
      </c>
      <c r="X45" s="108">
        <v>7</v>
      </c>
      <c r="Y45" s="107">
        <v>1</v>
      </c>
    </row>
    <row r="46" spans="3:25">
      <c r="C46" s="104" t="s">
        <v>135</v>
      </c>
      <c r="D46" s="105" t="s">
        <v>136</v>
      </c>
      <c r="E46" s="105" t="s">
        <v>137</v>
      </c>
      <c r="F46" s="105" t="s">
        <v>115</v>
      </c>
      <c r="G46" s="105">
        <v>183.2</v>
      </c>
      <c r="H46" s="105">
        <v>151.80000000000001</v>
      </c>
      <c r="I46" s="105">
        <v>220.5</v>
      </c>
      <c r="J46" s="105">
        <v>181.6</v>
      </c>
      <c r="K46" s="106">
        <v>161.5</v>
      </c>
      <c r="L46" s="104">
        <v>220.5</v>
      </c>
      <c r="M46" s="107">
        <v>5</v>
      </c>
      <c r="N46" s="108">
        <v>1</v>
      </c>
      <c r="O46" s="105">
        <v>0</v>
      </c>
      <c r="P46" s="106">
        <v>0</v>
      </c>
      <c r="Q46" s="104">
        <v>1</v>
      </c>
      <c r="R46" s="107">
        <v>6</v>
      </c>
      <c r="S46" s="108">
        <v>3</v>
      </c>
      <c r="T46" s="105">
        <v>2</v>
      </c>
      <c r="U46" s="106">
        <v>5</v>
      </c>
      <c r="V46" s="104">
        <v>10</v>
      </c>
      <c r="W46" s="107">
        <v>1</v>
      </c>
      <c r="X46" s="108">
        <v>12</v>
      </c>
      <c r="Y46" s="107">
        <v>2</v>
      </c>
    </row>
    <row r="47" spans="3:25">
      <c r="C47" s="104" t="s">
        <v>229</v>
      </c>
      <c r="D47" s="105" t="s">
        <v>230</v>
      </c>
      <c r="E47" s="105" t="s">
        <v>231</v>
      </c>
      <c r="F47" s="105" t="s">
        <v>115</v>
      </c>
      <c r="G47" s="105">
        <v>172.1</v>
      </c>
      <c r="H47" s="105">
        <v>194.3</v>
      </c>
      <c r="I47" s="105">
        <v>185.5</v>
      </c>
      <c r="J47" s="105">
        <v>191.3</v>
      </c>
      <c r="K47" s="106">
        <v>188.9</v>
      </c>
      <c r="L47" s="104">
        <v>194.3</v>
      </c>
      <c r="M47" s="107">
        <v>10</v>
      </c>
      <c r="N47" s="108">
        <v>1</v>
      </c>
      <c r="O47" s="105">
        <v>0</v>
      </c>
      <c r="P47" s="106">
        <v>3</v>
      </c>
      <c r="Q47" s="104">
        <v>4</v>
      </c>
      <c r="R47" s="107">
        <v>1</v>
      </c>
      <c r="S47" s="108">
        <v>2</v>
      </c>
      <c r="T47" s="105">
        <v>3</v>
      </c>
      <c r="U47" s="106">
        <v>5</v>
      </c>
      <c r="V47" s="104">
        <v>10</v>
      </c>
      <c r="W47" s="107">
        <v>2</v>
      </c>
      <c r="X47" s="108">
        <v>13</v>
      </c>
      <c r="Y47" s="107">
        <v>3</v>
      </c>
    </row>
    <row r="48" spans="3:25">
      <c r="C48" s="85" t="s">
        <v>238</v>
      </c>
      <c r="D48" s="82" t="s">
        <v>239</v>
      </c>
      <c r="E48" s="82" t="s">
        <v>240</v>
      </c>
      <c r="F48" s="82" t="s">
        <v>115</v>
      </c>
      <c r="G48" s="82">
        <v>219.8</v>
      </c>
      <c r="H48" s="82">
        <v>224.7</v>
      </c>
      <c r="I48" s="82">
        <v>220.4</v>
      </c>
      <c r="J48" s="82">
        <v>212.5</v>
      </c>
      <c r="K48" s="83">
        <v>223.9</v>
      </c>
      <c r="L48" s="85">
        <v>224.7</v>
      </c>
      <c r="M48" s="86">
        <v>4</v>
      </c>
      <c r="N48" s="84">
        <v>1</v>
      </c>
      <c r="O48" s="82">
        <v>0</v>
      </c>
      <c r="P48" s="83">
        <v>2</v>
      </c>
      <c r="Q48" s="85">
        <v>3</v>
      </c>
      <c r="R48" s="86">
        <v>3</v>
      </c>
      <c r="S48" s="84">
        <v>3</v>
      </c>
      <c r="T48" s="82">
        <v>2</v>
      </c>
      <c r="U48" s="83">
        <v>2</v>
      </c>
      <c r="V48" s="85">
        <v>7</v>
      </c>
      <c r="W48" s="86">
        <v>7</v>
      </c>
      <c r="X48" s="84">
        <v>14</v>
      </c>
      <c r="Y48" s="86">
        <v>4</v>
      </c>
    </row>
    <row r="49" spans="3:25">
      <c r="C49" s="85" t="s">
        <v>194</v>
      </c>
      <c r="D49" s="82" t="s">
        <v>195</v>
      </c>
      <c r="E49" s="82" t="s">
        <v>196</v>
      </c>
      <c r="F49" s="82" t="s">
        <v>115</v>
      </c>
      <c r="G49" s="82">
        <v>119.5</v>
      </c>
      <c r="H49" s="82">
        <v>201.6</v>
      </c>
      <c r="I49" s="82">
        <v>201</v>
      </c>
      <c r="J49" s="82">
        <v>199.5</v>
      </c>
      <c r="K49" s="83">
        <v>207.8</v>
      </c>
      <c r="L49" s="85">
        <v>207.8</v>
      </c>
      <c r="M49" s="86">
        <v>6</v>
      </c>
      <c r="N49" s="84">
        <v>0</v>
      </c>
      <c r="O49" s="82">
        <v>0</v>
      </c>
      <c r="P49" s="83">
        <v>0</v>
      </c>
      <c r="Q49" s="85">
        <v>0</v>
      </c>
      <c r="R49" s="86">
        <v>15</v>
      </c>
      <c r="S49" s="84">
        <v>2</v>
      </c>
      <c r="T49" s="82">
        <v>2</v>
      </c>
      <c r="U49" s="83">
        <v>5</v>
      </c>
      <c r="V49" s="85">
        <v>9</v>
      </c>
      <c r="W49" s="86">
        <v>4</v>
      </c>
      <c r="X49" s="84">
        <v>25</v>
      </c>
      <c r="Y49" s="86">
        <v>5</v>
      </c>
    </row>
    <row r="50" spans="3:25">
      <c r="C50" s="85" t="s">
        <v>241</v>
      </c>
      <c r="D50" s="82" t="s">
        <v>242</v>
      </c>
      <c r="E50" s="82" t="s">
        <v>243</v>
      </c>
      <c r="F50" s="82" t="s">
        <v>115</v>
      </c>
      <c r="G50" s="82">
        <v>208.7</v>
      </c>
      <c r="H50" s="82">
        <v>108.8</v>
      </c>
      <c r="I50" s="82">
        <v>204.5</v>
      </c>
      <c r="J50" s="82">
        <v>227.3</v>
      </c>
      <c r="K50" s="83">
        <v>229</v>
      </c>
      <c r="L50" s="85">
        <v>229</v>
      </c>
      <c r="M50" s="86">
        <v>3</v>
      </c>
      <c r="N50" s="84">
        <v>0</v>
      </c>
      <c r="O50" s="82">
        <v>0</v>
      </c>
      <c r="P50" s="83">
        <v>0</v>
      </c>
      <c r="Q50" s="85">
        <v>0</v>
      </c>
      <c r="R50" s="86">
        <v>15</v>
      </c>
      <c r="S50" s="84">
        <v>1</v>
      </c>
      <c r="T50" s="82">
        <v>3</v>
      </c>
      <c r="U50" s="83">
        <v>3</v>
      </c>
      <c r="V50" s="85">
        <v>7</v>
      </c>
      <c r="W50" s="86">
        <v>7</v>
      </c>
      <c r="X50" s="84">
        <v>25</v>
      </c>
      <c r="Y50" s="86">
        <v>5</v>
      </c>
    </row>
    <row r="51" spans="3:25">
      <c r="C51" s="85" t="s">
        <v>197</v>
      </c>
      <c r="D51" s="82" t="s">
        <v>198</v>
      </c>
      <c r="E51" s="82" t="s">
        <v>199</v>
      </c>
      <c r="F51" s="82" t="s">
        <v>115</v>
      </c>
      <c r="G51" s="82">
        <v>195.5</v>
      </c>
      <c r="H51" s="82">
        <v>186.7</v>
      </c>
      <c r="I51" s="82">
        <v>182.9</v>
      </c>
      <c r="J51" s="82">
        <v>190.1</v>
      </c>
      <c r="K51" s="83">
        <v>189.2</v>
      </c>
      <c r="L51" s="85">
        <v>195.5</v>
      </c>
      <c r="M51" s="86">
        <v>9</v>
      </c>
      <c r="N51" s="84">
        <v>1</v>
      </c>
      <c r="O51" s="82">
        <v>0</v>
      </c>
      <c r="P51" s="83">
        <v>0</v>
      </c>
      <c r="Q51" s="85">
        <v>1</v>
      </c>
      <c r="R51" s="86">
        <v>6</v>
      </c>
      <c r="S51" s="84">
        <v>1</v>
      </c>
      <c r="T51" s="82">
        <v>2</v>
      </c>
      <c r="U51" s="83">
        <v>3</v>
      </c>
      <c r="V51" s="85">
        <v>6</v>
      </c>
      <c r="W51" s="86">
        <v>12</v>
      </c>
      <c r="X51" s="84">
        <v>27</v>
      </c>
      <c r="Y51" s="86">
        <v>7</v>
      </c>
    </row>
    <row r="52" spans="3:25">
      <c r="C52" s="85" t="s">
        <v>211</v>
      </c>
      <c r="D52" s="82" t="s">
        <v>212</v>
      </c>
      <c r="E52" s="82" t="s">
        <v>213</v>
      </c>
      <c r="F52" s="82" t="s">
        <v>115</v>
      </c>
      <c r="G52" s="82">
        <v>190.2</v>
      </c>
      <c r="H52" s="82">
        <v>174.7</v>
      </c>
      <c r="I52" s="82">
        <v>162.80000000000001</v>
      </c>
      <c r="J52" s="82">
        <v>146.1</v>
      </c>
      <c r="K52" s="83">
        <v>0</v>
      </c>
      <c r="L52" s="85">
        <v>190.2</v>
      </c>
      <c r="M52" s="86">
        <v>12</v>
      </c>
      <c r="N52" s="84">
        <v>0</v>
      </c>
      <c r="O52" s="82">
        <v>0</v>
      </c>
      <c r="P52" s="83">
        <v>2</v>
      </c>
      <c r="Q52" s="85">
        <v>2</v>
      </c>
      <c r="R52" s="86">
        <v>4</v>
      </c>
      <c r="S52" s="84">
        <v>0</v>
      </c>
      <c r="T52" s="82">
        <v>2</v>
      </c>
      <c r="U52" s="83">
        <v>4</v>
      </c>
      <c r="V52" s="85">
        <v>6</v>
      </c>
      <c r="W52" s="86">
        <v>12</v>
      </c>
      <c r="X52" s="84">
        <v>28</v>
      </c>
      <c r="Y52" s="86">
        <v>8</v>
      </c>
    </row>
    <row r="53" spans="3:25">
      <c r="C53" s="85" t="s">
        <v>122</v>
      </c>
      <c r="D53" s="82" t="s">
        <v>123</v>
      </c>
      <c r="E53" s="82" t="s">
        <v>124</v>
      </c>
      <c r="F53" s="82" t="s">
        <v>115</v>
      </c>
      <c r="G53" s="82">
        <v>212.5</v>
      </c>
      <c r="H53" s="82">
        <v>228.5</v>
      </c>
      <c r="I53" s="82">
        <v>234.4</v>
      </c>
      <c r="J53" s="82">
        <v>235</v>
      </c>
      <c r="K53" s="83">
        <v>229.7</v>
      </c>
      <c r="L53" s="85">
        <v>235</v>
      </c>
      <c r="M53" s="86">
        <v>2</v>
      </c>
      <c r="N53" s="84">
        <v>0</v>
      </c>
      <c r="O53" s="82">
        <v>0</v>
      </c>
      <c r="P53" s="83">
        <v>0</v>
      </c>
      <c r="Q53" s="85">
        <v>0</v>
      </c>
      <c r="R53" s="86">
        <v>15</v>
      </c>
      <c r="S53" s="84">
        <v>2</v>
      </c>
      <c r="T53" s="82">
        <v>2</v>
      </c>
      <c r="U53" s="83">
        <v>2</v>
      </c>
      <c r="V53" s="85">
        <v>6</v>
      </c>
      <c r="W53" s="86">
        <v>12</v>
      </c>
      <c r="X53" s="84">
        <v>29</v>
      </c>
      <c r="Y53" s="86">
        <v>9</v>
      </c>
    </row>
    <row r="54" spans="3:25">
      <c r="C54" s="85" t="s">
        <v>119</v>
      </c>
      <c r="D54" s="82" t="s">
        <v>120</v>
      </c>
      <c r="E54" s="82" t="s">
        <v>121</v>
      </c>
      <c r="F54" s="82" t="s">
        <v>115</v>
      </c>
      <c r="G54" s="82">
        <v>127.5</v>
      </c>
      <c r="H54" s="82">
        <v>123.2</v>
      </c>
      <c r="I54" s="82">
        <v>162.19999999999999</v>
      </c>
      <c r="J54" s="82">
        <v>150.30000000000001</v>
      </c>
      <c r="K54" s="83">
        <v>183.5</v>
      </c>
      <c r="L54" s="85">
        <v>183.5</v>
      </c>
      <c r="M54" s="86">
        <v>14</v>
      </c>
      <c r="N54" s="84">
        <v>0</v>
      </c>
      <c r="O54" s="82">
        <v>0</v>
      </c>
      <c r="P54" s="83">
        <v>0</v>
      </c>
      <c r="Q54" s="85">
        <v>0</v>
      </c>
      <c r="R54" s="86">
        <v>15</v>
      </c>
      <c r="S54" s="84">
        <v>1</v>
      </c>
      <c r="T54" s="82">
        <v>4</v>
      </c>
      <c r="U54" s="83">
        <v>5</v>
      </c>
      <c r="V54" s="85">
        <v>10</v>
      </c>
      <c r="W54" s="86">
        <v>3</v>
      </c>
      <c r="X54" s="84">
        <v>32</v>
      </c>
      <c r="Y54" s="86">
        <v>10</v>
      </c>
    </row>
    <row r="55" spans="3:25">
      <c r="C55" s="85" t="s">
        <v>232</v>
      </c>
      <c r="D55" s="82" t="s">
        <v>233</v>
      </c>
      <c r="E55" s="82" t="s">
        <v>234</v>
      </c>
      <c r="F55" s="82" t="s">
        <v>115</v>
      </c>
      <c r="G55" s="82">
        <v>180.2</v>
      </c>
      <c r="H55" s="82">
        <v>180.1</v>
      </c>
      <c r="I55" s="82">
        <v>183.3</v>
      </c>
      <c r="J55" s="82">
        <v>180.6</v>
      </c>
      <c r="K55" s="83">
        <v>192.5</v>
      </c>
      <c r="L55" s="85">
        <v>192.5</v>
      </c>
      <c r="M55" s="86">
        <v>11</v>
      </c>
      <c r="N55" s="84">
        <v>0</v>
      </c>
      <c r="O55" s="82">
        <v>0</v>
      </c>
      <c r="P55" s="83">
        <v>0</v>
      </c>
      <c r="Q55" s="85">
        <v>0</v>
      </c>
      <c r="R55" s="86">
        <v>15</v>
      </c>
      <c r="S55" s="84">
        <v>0</v>
      </c>
      <c r="T55" s="82">
        <v>5</v>
      </c>
      <c r="U55" s="83">
        <v>3</v>
      </c>
      <c r="V55" s="85">
        <v>8</v>
      </c>
      <c r="W55" s="86">
        <v>6</v>
      </c>
      <c r="X55" s="84">
        <v>32</v>
      </c>
      <c r="Y55" s="86">
        <v>10</v>
      </c>
    </row>
    <row r="56" spans="3:25">
      <c r="C56" s="85" t="s">
        <v>143</v>
      </c>
      <c r="D56" s="82" t="s">
        <v>144</v>
      </c>
      <c r="E56" s="82" t="s">
        <v>145</v>
      </c>
      <c r="F56" s="82" t="s">
        <v>115</v>
      </c>
      <c r="G56" s="82">
        <v>183.3</v>
      </c>
      <c r="H56" s="82">
        <v>186.9</v>
      </c>
      <c r="I56" s="82">
        <v>127.3</v>
      </c>
      <c r="J56" s="82">
        <v>180.2</v>
      </c>
      <c r="K56" s="83">
        <v>165.7</v>
      </c>
      <c r="L56" s="85">
        <v>186.9</v>
      </c>
      <c r="M56" s="86">
        <v>13</v>
      </c>
      <c r="N56" s="84">
        <v>0</v>
      </c>
      <c r="O56" s="82">
        <v>1</v>
      </c>
      <c r="P56" s="83">
        <v>0</v>
      </c>
      <c r="Q56" s="85">
        <v>1</v>
      </c>
      <c r="R56" s="86">
        <v>6</v>
      </c>
      <c r="S56" s="84">
        <v>0</v>
      </c>
      <c r="T56" s="82">
        <v>1</v>
      </c>
      <c r="U56" s="83">
        <v>4</v>
      </c>
      <c r="V56" s="85">
        <v>5</v>
      </c>
      <c r="W56" s="86">
        <v>17</v>
      </c>
      <c r="X56" s="84">
        <v>36</v>
      </c>
      <c r="Y56" s="86">
        <v>12</v>
      </c>
    </row>
    <row r="57" spans="3:25">
      <c r="C57" s="85" t="s">
        <v>153</v>
      </c>
      <c r="D57" s="82" t="s">
        <v>154</v>
      </c>
      <c r="E57" s="82" t="s">
        <v>150</v>
      </c>
      <c r="F57" s="82" t="s">
        <v>115</v>
      </c>
      <c r="G57" s="82">
        <v>135</v>
      </c>
      <c r="H57" s="82">
        <v>138</v>
      </c>
      <c r="I57" s="82">
        <v>178</v>
      </c>
      <c r="J57" s="82">
        <v>111.1</v>
      </c>
      <c r="K57" s="83">
        <v>135.19999999999999</v>
      </c>
      <c r="L57" s="85">
        <v>178</v>
      </c>
      <c r="M57" s="86">
        <v>15</v>
      </c>
      <c r="N57" s="84">
        <v>0</v>
      </c>
      <c r="O57" s="82">
        <v>0</v>
      </c>
      <c r="P57" s="83">
        <v>0</v>
      </c>
      <c r="Q57" s="85">
        <v>0</v>
      </c>
      <c r="R57" s="86">
        <v>15</v>
      </c>
      <c r="S57" s="84">
        <v>0</v>
      </c>
      <c r="T57" s="82">
        <v>1</v>
      </c>
      <c r="U57" s="83">
        <v>4</v>
      </c>
      <c r="V57" s="85">
        <v>5</v>
      </c>
      <c r="W57" s="86">
        <v>17</v>
      </c>
      <c r="X57" s="84">
        <v>47</v>
      </c>
      <c r="Y57" s="86">
        <v>13</v>
      </c>
    </row>
    <row r="58" spans="3:25">
      <c r="C58" s="85" t="s">
        <v>112</v>
      </c>
      <c r="D58" s="82" t="s">
        <v>113</v>
      </c>
      <c r="E58" s="82" t="s">
        <v>114</v>
      </c>
      <c r="F58" s="82" t="s">
        <v>115</v>
      </c>
      <c r="G58" s="82">
        <v>111.8</v>
      </c>
      <c r="H58" s="82">
        <v>98.9</v>
      </c>
      <c r="I58" s="82">
        <v>54</v>
      </c>
      <c r="J58" s="82">
        <v>114.3</v>
      </c>
      <c r="K58" s="83">
        <v>99.1</v>
      </c>
      <c r="L58" s="85">
        <v>114.3</v>
      </c>
      <c r="M58" s="86">
        <v>38</v>
      </c>
      <c r="N58" s="84">
        <v>0</v>
      </c>
      <c r="O58" s="82">
        <v>2</v>
      </c>
      <c r="P58" s="83">
        <v>0</v>
      </c>
      <c r="Q58" s="85">
        <v>2</v>
      </c>
      <c r="R58" s="86">
        <v>4</v>
      </c>
      <c r="S58" s="84">
        <v>2</v>
      </c>
      <c r="T58" s="82">
        <v>2</v>
      </c>
      <c r="U58" s="83">
        <v>3</v>
      </c>
      <c r="V58" s="85">
        <v>7</v>
      </c>
      <c r="W58" s="86">
        <v>7</v>
      </c>
      <c r="X58" s="84">
        <v>49</v>
      </c>
      <c r="Y58" s="86">
        <v>14</v>
      </c>
    </row>
    <row r="59" spans="3:25">
      <c r="C59" s="85" t="s">
        <v>132</v>
      </c>
      <c r="D59" s="82" t="s">
        <v>133</v>
      </c>
      <c r="E59" s="82" t="s">
        <v>134</v>
      </c>
      <c r="F59" s="82" t="s">
        <v>115</v>
      </c>
      <c r="G59" s="82">
        <v>150</v>
      </c>
      <c r="H59" s="82">
        <v>170</v>
      </c>
      <c r="I59" s="82">
        <v>136.19999999999999</v>
      </c>
      <c r="J59" s="82">
        <v>125.6</v>
      </c>
      <c r="K59" s="83">
        <v>152.1</v>
      </c>
      <c r="L59" s="85">
        <v>170</v>
      </c>
      <c r="M59" s="86">
        <v>17</v>
      </c>
      <c r="N59" s="84">
        <v>0</v>
      </c>
      <c r="O59" s="82">
        <v>0</v>
      </c>
      <c r="P59" s="83">
        <v>0</v>
      </c>
      <c r="Q59" s="85">
        <v>0</v>
      </c>
      <c r="R59" s="86">
        <v>15</v>
      </c>
      <c r="S59" s="84">
        <v>0</v>
      </c>
      <c r="T59" s="82">
        <v>1</v>
      </c>
      <c r="U59" s="83">
        <v>4</v>
      </c>
      <c r="V59" s="85">
        <v>5</v>
      </c>
      <c r="W59" s="86">
        <v>17</v>
      </c>
      <c r="X59" s="84">
        <v>49</v>
      </c>
      <c r="Y59" s="86">
        <v>14</v>
      </c>
    </row>
    <row r="60" spans="3:25">
      <c r="C60" s="85" t="s">
        <v>148</v>
      </c>
      <c r="D60" s="82" t="s">
        <v>149</v>
      </c>
      <c r="E60" s="82" t="s">
        <v>150</v>
      </c>
      <c r="F60" s="82" t="s">
        <v>115</v>
      </c>
      <c r="G60" s="82">
        <v>136.19999999999999</v>
      </c>
      <c r="H60" s="82">
        <v>169.3</v>
      </c>
      <c r="I60" s="82">
        <v>0</v>
      </c>
      <c r="J60" s="82">
        <v>160</v>
      </c>
      <c r="K60" s="83">
        <v>156.1</v>
      </c>
      <c r="L60" s="85">
        <v>169.3</v>
      </c>
      <c r="M60" s="86">
        <v>18</v>
      </c>
      <c r="N60" s="84">
        <v>0</v>
      </c>
      <c r="O60" s="82">
        <v>0</v>
      </c>
      <c r="P60" s="83">
        <v>0</v>
      </c>
      <c r="Q60" s="85">
        <v>0</v>
      </c>
      <c r="R60" s="86">
        <v>15</v>
      </c>
      <c r="S60" s="84">
        <v>0</v>
      </c>
      <c r="T60" s="82">
        <v>1</v>
      </c>
      <c r="U60" s="83">
        <v>4</v>
      </c>
      <c r="V60" s="85">
        <v>5</v>
      </c>
      <c r="W60" s="86">
        <v>17</v>
      </c>
      <c r="X60" s="84">
        <v>50</v>
      </c>
      <c r="Y60" s="86">
        <v>16</v>
      </c>
    </row>
    <row r="61" spans="3:25">
      <c r="C61" s="85" t="s">
        <v>208</v>
      </c>
      <c r="D61" s="82" t="s">
        <v>209</v>
      </c>
      <c r="E61" s="82" t="s">
        <v>210</v>
      </c>
      <c r="F61" s="82" t="s">
        <v>115</v>
      </c>
      <c r="G61" s="82">
        <v>113.6</v>
      </c>
      <c r="H61" s="82">
        <v>39.799999999999997</v>
      </c>
      <c r="I61" s="82">
        <v>183.1</v>
      </c>
      <c r="J61" s="82">
        <v>46.2</v>
      </c>
      <c r="K61" s="83">
        <v>198.4</v>
      </c>
      <c r="L61" s="85">
        <v>198.4</v>
      </c>
      <c r="M61" s="86">
        <v>8</v>
      </c>
      <c r="N61" s="84">
        <v>0</v>
      </c>
      <c r="O61" s="82">
        <v>0</v>
      </c>
      <c r="P61" s="83">
        <v>0</v>
      </c>
      <c r="Q61" s="85">
        <v>0</v>
      </c>
      <c r="R61" s="86">
        <v>15</v>
      </c>
      <c r="S61" s="84">
        <v>0</v>
      </c>
      <c r="T61" s="82">
        <v>0</v>
      </c>
      <c r="U61" s="83">
        <v>4</v>
      </c>
      <c r="V61" s="85">
        <v>4</v>
      </c>
      <c r="W61" s="86">
        <v>28</v>
      </c>
      <c r="X61" s="84">
        <v>51</v>
      </c>
      <c r="Y61" s="86">
        <v>17</v>
      </c>
    </row>
    <row r="62" spans="3:25">
      <c r="C62" s="85" t="s">
        <v>127</v>
      </c>
      <c r="D62" s="82" t="s">
        <v>128</v>
      </c>
      <c r="E62" s="82" t="s">
        <v>124</v>
      </c>
      <c r="F62" s="82" t="s">
        <v>115</v>
      </c>
      <c r="G62" s="82">
        <v>143.69999999999999</v>
      </c>
      <c r="H62" s="82">
        <v>138.4</v>
      </c>
      <c r="I62" s="82">
        <v>105</v>
      </c>
      <c r="J62" s="82">
        <v>141.80000000000001</v>
      </c>
      <c r="K62" s="83">
        <v>129.19999999999999</v>
      </c>
      <c r="L62" s="85">
        <v>143.69999999999999</v>
      </c>
      <c r="M62" s="86">
        <v>29</v>
      </c>
      <c r="N62" s="84">
        <v>0</v>
      </c>
      <c r="O62" s="82">
        <v>0</v>
      </c>
      <c r="P62" s="83">
        <v>1</v>
      </c>
      <c r="Q62" s="85">
        <v>1</v>
      </c>
      <c r="R62" s="86">
        <v>6</v>
      </c>
      <c r="S62" s="84">
        <v>0</v>
      </c>
      <c r="T62" s="82">
        <v>2</v>
      </c>
      <c r="U62" s="83">
        <v>3</v>
      </c>
      <c r="V62" s="85">
        <v>5</v>
      </c>
      <c r="W62" s="86">
        <v>17</v>
      </c>
      <c r="X62" s="84">
        <v>52</v>
      </c>
      <c r="Y62" s="86">
        <v>18</v>
      </c>
    </row>
    <row r="63" spans="3:25">
      <c r="C63" s="85" t="s">
        <v>192</v>
      </c>
      <c r="D63" s="82" t="s">
        <v>193</v>
      </c>
      <c r="E63" s="82" t="s">
        <v>191</v>
      </c>
      <c r="F63" s="82" t="s">
        <v>115</v>
      </c>
      <c r="G63" s="82">
        <v>141.19999999999999</v>
      </c>
      <c r="H63" s="82">
        <v>116.1</v>
      </c>
      <c r="I63" s="82">
        <v>95.3</v>
      </c>
      <c r="J63" s="82">
        <v>129.5</v>
      </c>
      <c r="K63" s="83">
        <v>130.69999999999999</v>
      </c>
      <c r="L63" s="85">
        <v>141.19999999999999</v>
      </c>
      <c r="M63" s="86">
        <v>31</v>
      </c>
      <c r="N63" s="84">
        <v>0</v>
      </c>
      <c r="O63" s="82">
        <v>0</v>
      </c>
      <c r="P63" s="83">
        <v>0</v>
      </c>
      <c r="Q63" s="85">
        <v>0</v>
      </c>
      <c r="R63" s="86">
        <v>15</v>
      </c>
      <c r="S63" s="84">
        <v>2</v>
      </c>
      <c r="T63" s="82">
        <v>2</v>
      </c>
      <c r="U63" s="83">
        <v>3</v>
      </c>
      <c r="V63" s="85">
        <v>7</v>
      </c>
      <c r="W63" s="86">
        <v>7</v>
      </c>
      <c r="X63" s="84">
        <v>53</v>
      </c>
      <c r="Y63" s="86">
        <v>19</v>
      </c>
    </row>
    <row r="64" spans="3:25">
      <c r="C64" s="85" t="s">
        <v>146</v>
      </c>
      <c r="D64" s="82" t="s">
        <v>147</v>
      </c>
      <c r="E64" s="82" t="s">
        <v>145</v>
      </c>
      <c r="F64" s="82" t="s">
        <v>115</v>
      </c>
      <c r="G64" s="82">
        <v>157.9</v>
      </c>
      <c r="H64" s="82">
        <v>142.6</v>
      </c>
      <c r="I64" s="82">
        <v>90.8</v>
      </c>
      <c r="J64" s="82">
        <v>141.1</v>
      </c>
      <c r="K64" s="83">
        <v>0</v>
      </c>
      <c r="L64" s="85">
        <v>157.9</v>
      </c>
      <c r="M64" s="86">
        <v>21</v>
      </c>
      <c r="N64" s="84">
        <v>0</v>
      </c>
      <c r="O64" s="82">
        <v>0</v>
      </c>
      <c r="P64" s="83">
        <v>0</v>
      </c>
      <c r="Q64" s="85">
        <v>0</v>
      </c>
      <c r="R64" s="86">
        <v>15</v>
      </c>
      <c r="S64" s="84">
        <v>1</v>
      </c>
      <c r="T64" s="82">
        <v>2</v>
      </c>
      <c r="U64" s="83">
        <v>2</v>
      </c>
      <c r="V64" s="85">
        <v>5</v>
      </c>
      <c r="W64" s="86">
        <v>17</v>
      </c>
      <c r="X64" s="84">
        <v>53</v>
      </c>
      <c r="Y64" s="86">
        <v>19</v>
      </c>
    </row>
    <row r="65" spans="3:25">
      <c r="C65" s="85" t="s">
        <v>157</v>
      </c>
      <c r="D65" s="82" t="s">
        <v>158</v>
      </c>
      <c r="E65" s="82" t="s">
        <v>159</v>
      </c>
      <c r="F65" s="82" t="s">
        <v>115</v>
      </c>
      <c r="G65" s="82">
        <v>164.3</v>
      </c>
      <c r="H65" s="82">
        <v>120.1</v>
      </c>
      <c r="I65" s="82">
        <v>160</v>
      </c>
      <c r="J65" s="82">
        <v>162.30000000000001</v>
      </c>
      <c r="K65" s="83">
        <v>158.69999999999999</v>
      </c>
      <c r="L65" s="85">
        <v>164.3</v>
      </c>
      <c r="M65" s="86">
        <v>20</v>
      </c>
      <c r="N65" s="84">
        <v>0</v>
      </c>
      <c r="O65" s="82">
        <v>0</v>
      </c>
      <c r="P65" s="83">
        <v>1</v>
      </c>
      <c r="Q65" s="85">
        <v>1</v>
      </c>
      <c r="R65" s="86">
        <v>6</v>
      </c>
      <c r="S65" s="84">
        <v>0</v>
      </c>
      <c r="T65" s="82">
        <v>3</v>
      </c>
      <c r="U65" s="83">
        <v>1</v>
      </c>
      <c r="V65" s="85">
        <v>4</v>
      </c>
      <c r="W65" s="86">
        <v>28</v>
      </c>
      <c r="X65" s="84">
        <v>54</v>
      </c>
      <c r="Y65" s="86">
        <v>21</v>
      </c>
    </row>
    <row r="66" spans="3:25">
      <c r="C66" s="85" t="s">
        <v>182</v>
      </c>
      <c r="D66" s="82" t="s">
        <v>183</v>
      </c>
      <c r="E66" s="82" t="s">
        <v>179</v>
      </c>
      <c r="F66" s="82" t="s">
        <v>115</v>
      </c>
      <c r="G66" s="82">
        <v>153.30000000000001</v>
      </c>
      <c r="H66" s="82">
        <v>143.4</v>
      </c>
      <c r="I66" s="82">
        <v>0</v>
      </c>
      <c r="J66" s="82">
        <v>108.7</v>
      </c>
      <c r="K66" s="83">
        <v>112</v>
      </c>
      <c r="L66" s="85">
        <v>153.30000000000001</v>
      </c>
      <c r="M66" s="86">
        <v>24</v>
      </c>
      <c r="N66" s="84">
        <v>0</v>
      </c>
      <c r="O66" s="82">
        <v>0</v>
      </c>
      <c r="P66" s="83">
        <v>0</v>
      </c>
      <c r="Q66" s="85">
        <v>0</v>
      </c>
      <c r="R66" s="86">
        <v>15</v>
      </c>
      <c r="S66" s="84">
        <v>0</v>
      </c>
      <c r="T66" s="82">
        <v>2</v>
      </c>
      <c r="U66" s="83">
        <v>3</v>
      </c>
      <c r="V66" s="85">
        <v>5</v>
      </c>
      <c r="W66" s="86">
        <v>17</v>
      </c>
      <c r="X66" s="84">
        <v>56</v>
      </c>
      <c r="Y66" s="86">
        <v>22</v>
      </c>
    </row>
    <row r="67" spans="3:25">
      <c r="C67" s="85" t="s">
        <v>141</v>
      </c>
      <c r="D67" s="82" t="s">
        <v>142</v>
      </c>
      <c r="E67" s="82" t="s">
        <v>140</v>
      </c>
      <c r="F67" s="82" t="s">
        <v>115</v>
      </c>
      <c r="G67" s="82">
        <v>190.1</v>
      </c>
      <c r="H67" s="82">
        <v>193.3</v>
      </c>
      <c r="I67" s="82">
        <v>143.1</v>
      </c>
      <c r="J67" s="82">
        <v>180.2</v>
      </c>
      <c r="K67" s="83">
        <v>199.4</v>
      </c>
      <c r="L67" s="85">
        <v>199.4</v>
      </c>
      <c r="M67" s="86">
        <v>7</v>
      </c>
      <c r="N67" s="84">
        <v>0</v>
      </c>
      <c r="O67" s="82">
        <v>0</v>
      </c>
      <c r="P67" s="83">
        <v>0</v>
      </c>
      <c r="Q67" s="85">
        <v>0</v>
      </c>
      <c r="R67" s="86">
        <v>15</v>
      </c>
      <c r="S67" s="84">
        <v>1</v>
      </c>
      <c r="T67" s="82">
        <v>0</v>
      </c>
      <c r="U67" s="83">
        <v>2</v>
      </c>
      <c r="V67" s="85">
        <v>3</v>
      </c>
      <c r="W67" s="86">
        <v>35</v>
      </c>
      <c r="X67" s="84">
        <v>57</v>
      </c>
      <c r="Y67" s="86">
        <v>23</v>
      </c>
    </row>
    <row r="68" spans="3:25">
      <c r="C68" s="85" t="s">
        <v>151</v>
      </c>
      <c r="D68" s="82" t="s">
        <v>152</v>
      </c>
      <c r="E68" s="82" t="s">
        <v>150</v>
      </c>
      <c r="F68" s="82" t="s">
        <v>115</v>
      </c>
      <c r="G68" s="82">
        <v>133.30000000000001</v>
      </c>
      <c r="H68" s="82">
        <v>53</v>
      </c>
      <c r="I68" s="82">
        <v>0</v>
      </c>
      <c r="J68" s="82">
        <v>71</v>
      </c>
      <c r="K68" s="83">
        <v>93</v>
      </c>
      <c r="L68" s="85">
        <v>133.30000000000001</v>
      </c>
      <c r="M68" s="86">
        <v>35</v>
      </c>
      <c r="N68" s="84">
        <v>0</v>
      </c>
      <c r="O68" s="82">
        <v>1</v>
      </c>
      <c r="P68" s="83">
        <v>0</v>
      </c>
      <c r="Q68" s="85">
        <v>1</v>
      </c>
      <c r="R68" s="86">
        <v>6</v>
      </c>
      <c r="S68" s="84">
        <v>2</v>
      </c>
      <c r="T68" s="82">
        <v>2</v>
      </c>
      <c r="U68" s="83">
        <v>1</v>
      </c>
      <c r="V68" s="85">
        <v>5</v>
      </c>
      <c r="W68" s="86">
        <v>17</v>
      </c>
      <c r="X68" s="84">
        <v>58</v>
      </c>
      <c r="Y68" s="86">
        <v>24</v>
      </c>
    </row>
    <row r="69" spans="3:25">
      <c r="C69" s="85" t="s">
        <v>217</v>
      </c>
      <c r="D69" s="82" t="s">
        <v>218</v>
      </c>
      <c r="E69" s="82" t="s">
        <v>219</v>
      </c>
      <c r="F69" s="82" t="s">
        <v>115</v>
      </c>
      <c r="G69" s="82">
        <v>122.7</v>
      </c>
      <c r="H69" s="82">
        <v>49.5</v>
      </c>
      <c r="I69" s="82">
        <v>50.2</v>
      </c>
      <c r="J69" s="82">
        <v>148.80000000000001</v>
      </c>
      <c r="K69" s="83">
        <v>68</v>
      </c>
      <c r="L69" s="85">
        <v>148.80000000000001</v>
      </c>
      <c r="M69" s="86">
        <v>26</v>
      </c>
      <c r="N69" s="84">
        <v>0</v>
      </c>
      <c r="O69" s="82">
        <v>0</v>
      </c>
      <c r="P69" s="83">
        <v>0</v>
      </c>
      <c r="Q69" s="85">
        <v>0</v>
      </c>
      <c r="R69" s="86">
        <v>15</v>
      </c>
      <c r="S69" s="84">
        <v>0</v>
      </c>
      <c r="T69" s="82">
        <v>1</v>
      </c>
      <c r="U69" s="83">
        <v>4</v>
      </c>
      <c r="V69" s="85">
        <v>5</v>
      </c>
      <c r="W69" s="86">
        <v>17</v>
      </c>
      <c r="X69" s="84">
        <v>58</v>
      </c>
      <c r="Y69" s="86">
        <v>24</v>
      </c>
    </row>
    <row r="70" spans="3:25">
      <c r="C70" s="85" t="s">
        <v>155</v>
      </c>
      <c r="D70" s="82" t="s">
        <v>156</v>
      </c>
      <c r="E70" s="82" t="s">
        <v>150</v>
      </c>
      <c r="F70" s="82" t="s">
        <v>115</v>
      </c>
      <c r="G70" s="82">
        <v>168.7</v>
      </c>
      <c r="H70" s="82">
        <v>129.80000000000001</v>
      </c>
      <c r="I70" s="82">
        <v>150.30000000000001</v>
      </c>
      <c r="J70" s="82">
        <v>112.5</v>
      </c>
      <c r="K70" s="83">
        <v>144.4</v>
      </c>
      <c r="L70" s="85">
        <v>168.7</v>
      </c>
      <c r="M70" s="86">
        <v>19</v>
      </c>
      <c r="N70" s="84">
        <v>0</v>
      </c>
      <c r="O70" s="82">
        <v>0</v>
      </c>
      <c r="P70" s="83">
        <v>0</v>
      </c>
      <c r="Q70" s="85">
        <v>0</v>
      </c>
      <c r="R70" s="86">
        <v>15</v>
      </c>
      <c r="S70" s="84">
        <v>1</v>
      </c>
      <c r="T70" s="82">
        <v>0</v>
      </c>
      <c r="U70" s="83">
        <v>3</v>
      </c>
      <c r="V70" s="85">
        <v>4</v>
      </c>
      <c r="W70" s="86">
        <v>28</v>
      </c>
      <c r="X70" s="84">
        <v>62</v>
      </c>
      <c r="Y70" s="86">
        <v>26</v>
      </c>
    </row>
    <row r="71" spans="3:25">
      <c r="C71" s="85" t="s">
        <v>162</v>
      </c>
      <c r="D71" s="82" t="s">
        <v>163</v>
      </c>
      <c r="E71" s="82" t="s">
        <v>159</v>
      </c>
      <c r="F71" s="82" t="s">
        <v>115</v>
      </c>
      <c r="G71" s="82">
        <v>54.9</v>
      </c>
      <c r="H71" s="82">
        <v>43</v>
      </c>
      <c r="I71" s="82">
        <v>105.9</v>
      </c>
      <c r="J71" s="82">
        <v>81.099999999999994</v>
      </c>
      <c r="K71" s="83">
        <v>34</v>
      </c>
      <c r="L71" s="85">
        <v>105.9</v>
      </c>
      <c r="M71" s="86">
        <v>41</v>
      </c>
      <c r="N71" s="84">
        <v>0</v>
      </c>
      <c r="O71" s="82">
        <v>0</v>
      </c>
      <c r="P71" s="83">
        <v>0</v>
      </c>
      <c r="Q71" s="85">
        <v>0</v>
      </c>
      <c r="R71" s="86">
        <v>15</v>
      </c>
      <c r="S71" s="84">
        <v>4</v>
      </c>
      <c r="T71" s="82">
        <v>0</v>
      </c>
      <c r="U71" s="83">
        <v>3</v>
      </c>
      <c r="V71" s="85">
        <v>7</v>
      </c>
      <c r="W71" s="86">
        <v>7</v>
      </c>
      <c r="X71" s="84">
        <v>63</v>
      </c>
      <c r="Y71" s="86">
        <v>27</v>
      </c>
    </row>
    <row r="72" spans="3:25">
      <c r="C72" s="85" t="s">
        <v>235</v>
      </c>
      <c r="D72" s="82" t="s">
        <v>236</v>
      </c>
      <c r="E72" s="82" t="s">
        <v>237</v>
      </c>
      <c r="F72" s="82" t="s">
        <v>115</v>
      </c>
      <c r="G72" s="82">
        <v>82</v>
      </c>
      <c r="H72" s="82">
        <v>50</v>
      </c>
      <c r="I72" s="82">
        <v>128.4</v>
      </c>
      <c r="J72" s="82">
        <v>124</v>
      </c>
      <c r="K72" s="83">
        <v>119.4</v>
      </c>
      <c r="L72" s="85">
        <v>128.4</v>
      </c>
      <c r="M72" s="86">
        <v>36</v>
      </c>
      <c r="N72" s="84">
        <v>0</v>
      </c>
      <c r="O72" s="82">
        <v>0</v>
      </c>
      <c r="P72" s="83">
        <v>0</v>
      </c>
      <c r="Q72" s="85">
        <v>0</v>
      </c>
      <c r="R72" s="86">
        <v>15</v>
      </c>
      <c r="S72" s="84">
        <v>0</v>
      </c>
      <c r="T72" s="82">
        <v>2</v>
      </c>
      <c r="U72" s="83">
        <v>4</v>
      </c>
      <c r="V72" s="85">
        <v>6</v>
      </c>
      <c r="W72" s="86">
        <v>12</v>
      </c>
      <c r="X72" s="84">
        <v>63</v>
      </c>
      <c r="Y72" s="86">
        <v>27</v>
      </c>
    </row>
    <row r="73" spans="3:25">
      <c r="C73" s="85" t="s">
        <v>203</v>
      </c>
      <c r="D73" s="82" t="s">
        <v>204</v>
      </c>
      <c r="E73" s="82" t="s">
        <v>202</v>
      </c>
      <c r="F73" s="82" t="s">
        <v>115</v>
      </c>
      <c r="G73" s="82">
        <v>54.2</v>
      </c>
      <c r="H73" s="82">
        <v>10</v>
      </c>
      <c r="I73" s="82">
        <v>43.9</v>
      </c>
      <c r="J73" s="82">
        <v>71</v>
      </c>
      <c r="K73" s="83">
        <v>48.6</v>
      </c>
      <c r="L73" s="85">
        <v>71</v>
      </c>
      <c r="M73" s="86">
        <v>48</v>
      </c>
      <c r="N73" s="84">
        <v>0</v>
      </c>
      <c r="O73" s="82">
        <v>1</v>
      </c>
      <c r="P73" s="83">
        <v>0</v>
      </c>
      <c r="Q73" s="85">
        <v>1</v>
      </c>
      <c r="R73" s="86">
        <v>6</v>
      </c>
      <c r="S73" s="84">
        <v>0</v>
      </c>
      <c r="T73" s="82">
        <v>3</v>
      </c>
      <c r="U73" s="83">
        <v>3</v>
      </c>
      <c r="V73" s="85">
        <v>6</v>
      </c>
      <c r="W73" s="86">
        <v>12</v>
      </c>
      <c r="X73" s="84">
        <v>66</v>
      </c>
      <c r="Y73" s="86">
        <v>29</v>
      </c>
    </row>
    <row r="74" spans="3:25">
      <c r="C74" s="85" t="s">
        <v>177</v>
      </c>
      <c r="D74" s="82" t="s">
        <v>178</v>
      </c>
      <c r="E74" s="82" t="s">
        <v>179</v>
      </c>
      <c r="F74" s="82" t="s">
        <v>115</v>
      </c>
      <c r="G74" s="82">
        <v>111.5</v>
      </c>
      <c r="H74" s="82">
        <v>38.1</v>
      </c>
      <c r="I74" s="82">
        <v>136.69999999999999</v>
      </c>
      <c r="J74" s="82">
        <v>34.700000000000003</v>
      </c>
      <c r="K74" s="83">
        <v>77</v>
      </c>
      <c r="L74" s="85">
        <v>136.69999999999999</v>
      </c>
      <c r="M74" s="86">
        <v>34</v>
      </c>
      <c r="N74" s="84">
        <v>0</v>
      </c>
      <c r="O74" s="82">
        <v>0</v>
      </c>
      <c r="P74" s="83">
        <v>0</v>
      </c>
      <c r="Q74" s="85">
        <v>0</v>
      </c>
      <c r="R74" s="86">
        <v>15</v>
      </c>
      <c r="S74" s="84">
        <v>1</v>
      </c>
      <c r="T74" s="82">
        <v>1</v>
      </c>
      <c r="U74" s="83">
        <v>3</v>
      </c>
      <c r="V74" s="85">
        <v>5</v>
      </c>
      <c r="W74" s="86">
        <v>17</v>
      </c>
      <c r="X74" s="84">
        <v>66</v>
      </c>
      <c r="Y74" s="86">
        <v>29</v>
      </c>
    </row>
    <row r="75" spans="3:25">
      <c r="C75" s="85" t="s">
        <v>180</v>
      </c>
      <c r="D75" s="82" t="s">
        <v>181</v>
      </c>
      <c r="E75" s="82" t="s">
        <v>179</v>
      </c>
      <c r="F75" s="82" t="s">
        <v>115</v>
      </c>
      <c r="G75" s="82">
        <v>142.30000000000001</v>
      </c>
      <c r="H75" s="82">
        <v>153.80000000000001</v>
      </c>
      <c r="I75" s="82">
        <v>141.9</v>
      </c>
      <c r="J75" s="82">
        <v>72.8</v>
      </c>
      <c r="K75" s="83">
        <v>153</v>
      </c>
      <c r="L75" s="85">
        <v>153.80000000000001</v>
      </c>
      <c r="M75" s="86">
        <v>23</v>
      </c>
      <c r="N75" s="84">
        <v>0</v>
      </c>
      <c r="O75" s="82">
        <v>0</v>
      </c>
      <c r="P75" s="83">
        <v>0</v>
      </c>
      <c r="Q75" s="85">
        <v>0</v>
      </c>
      <c r="R75" s="86">
        <v>15</v>
      </c>
      <c r="S75" s="84">
        <v>0</v>
      </c>
      <c r="T75" s="82">
        <v>0</v>
      </c>
      <c r="U75" s="83">
        <v>4</v>
      </c>
      <c r="V75" s="85">
        <v>4</v>
      </c>
      <c r="W75" s="86">
        <v>28</v>
      </c>
      <c r="X75" s="84">
        <v>66</v>
      </c>
      <c r="Y75" s="86">
        <v>29</v>
      </c>
    </row>
    <row r="76" spans="3:25">
      <c r="C76" s="85" t="s">
        <v>189</v>
      </c>
      <c r="D76" s="82" t="s">
        <v>190</v>
      </c>
      <c r="E76" s="82" t="s">
        <v>191</v>
      </c>
      <c r="F76" s="82" t="s">
        <v>115</v>
      </c>
      <c r="G76" s="82">
        <v>0</v>
      </c>
      <c r="H76" s="82">
        <v>119.5</v>
      </c>
      <c r="I76" s="82">
        <v>0</v>
      </c>
      <c r="J76" s="82">
        <v>55.8</v>
      </c>
      <c r="K76" s="83">
        <v>83.3</v>
      </c>
      <c r="L76" s="85">
        <v>119.5</v>
      </c>
      <c r="M76" s="86">
        <v>37</v>
      </c>
      <c r="N76" s="84">
        <v>0</v>
      </c>
      <c r="O76" s="82">
        <v>1</v>
      </c>
      <c r="P76" s="83">
        <v>0</v>
      </c>
      <c r="Q76" s="85">
        <v>1</v>
      </c>
      <c r="R76" s="86">
        <v>6</v>
      </c>
      <c r="S76" s="84">
        <v>1</v>
      </c>
      <c r="T76" s="82">
        <v>1</v>
      </c>
      <c r="U76" s="83">
        <v>2</v>
      </c>
      <c r="V76" s="85">
        <v>4</v>
      </c>
      <c r="W76" s="86">
        <v>28</v>
      </c>
      <c r="X76" s="84">
        <v>71</v>
      </c>
      <c r="Y76" s="86">
        <v>32</v>
      </c>
    </row>
    <row r="77" spans="3:25">
      <c r="C77" s="85" t="s">
        <v>226</v>
      </c>
      <c r="D77" s="82" t="s">
        <v>227</v>
      </c>
      <c r="E77" s="82" t="s">
        <v>228</v>
      </c>
      <c r="F77" s="82" t="s">
        <v>115</v>
      </c>
      <c r="G77" s="82">
        <v>115.4</v>
      </c>
      <c r="H77" s="82">
        <v>120.1</v>
      </c>
      <c r="I77" s="82">
        <v>142.9</v>
      </c>
      <c r="J77" s="82">
        <v>140.6</v>
      </c>
      <c r="K77" s="83">
        <v>129.30000000000001</v>
      </c>
      <c r="L77" s="85">
        <v>142.9</v>
      </c>
      <c r="M77" s="86">
        <v>30</v>
      </c>
      <c r="N77" s="84">
        <v>0</v>
      </c>
      <c r="O77" s="82">
        <v>0</v>
      </c>
      <c r="P77" s="83">
        <v>0</v>
      </c>
      <c r="Q77" s="85">
        <v>0</v>
      </c>
      <c r="R77" s="86">
        <v>15</v>
      </c>
      <c r="S77" s="84">
        <v>0</v>
      </c>
      <c r="T77" s="82">
        <v>3</v>
      </c>
      <c r="U77" s="83">
        <v>1</v>
      </c>
      <c r="V77" s="85">
        <v>4</v>
      </c>
      <c r="W77" s="86">
        <v>28</v>
      </c>
      <c r="X77" s="84">
        <v>73</v>
      </c>
      <c r="Y77" s="86">
        <v>33</v>
      </c>
    </row>
    <row r="78" spans="3:25">
      <c r="C78" s="85" t="s">
        <v>214</v>
      </c>
      <c r="D78" s="82" t="s">
        <v>215</v>
      </c>
      <c r="E78" s="82" t="s">
        <v>216</v>
      </c>
      <c r="F78" s="82" t="s">
        <v>115</v>
      </c>
      <c r="G78" s="82">
        <v>145.30000000000001</v>
      </c>
      <c r="H78" s="82">
        <v>85.4</v>
      </c>
      <c r="I78" s="82">
        <v>143.6</v>
      </c>
      <c r="J78" s="82">
        <v>174.3</v>
      </c>
      <c r="K78" s="83">
        <v>155.5</v>
      </c>
      <c r="L78" s="85">
        <v>174.3</v>
      </c>
      <c r="M78" s="86">
        <v>16</v>
      </c>
      <c r="N78" s="84">
        <v>0</v>
      </c>
      <c r="O78" s="82">
        <v>0</v>
      </c>
      <c r="P78" s="83">
        <v>0</v>
      </c>
      <c r="Q78" s="85">
        <v>0</v>
      </c>
      <c r="R78" s="86">
        <v>15</v>
      </c>
      <c r="S78" s="84">
        <v>0</v>
      </c>
      <c r="T78" s="82">
        <v>1</v>
      </c>
      <c r="U78" s="83">
        <v>1</v>
      </c>
      <c r="V78" s="85">
        <v>2</v>
      </c>
      <c r="W78" s="86">
        <v>43</v>
      </c>
      <c r="X78" s="84">
        <v>74</v>
      </c>
      <c r="Y78" s="86">
        <v>34</v>
      </c>
    </row>
    <row r="79" spans="3:25">
      <c r="C79" s="85" t="s">
        <v>138</v>
      </c>
      <c r="D79" s="82" t="s">
        <v>139</v>
      </c>
      <c r="E79" s="82" t="s">
        <v>140</v>
      </c>
      <c r="F79" s="82" t="s">
        <v>115</v>
      </c>
      <c r="G79" s="82">
        <v>141</v>
      </c>
      <c r="H79" s="82">
        <v>149.80000000000001</v>
      </c>
      <c r="I79" s="82">
        <v>140.30000000000001</v>
      </c>
      <c r="J79" s="82">
        <v>145.80000000000001</v>
      </c>
      <c r="K79" s="83">
        <v>131.69999999999999</v>
      </c>
      <c r="L79" s="85">
        <v>149.80000000000001</v>
      </c>
      <c r="M79" s="86">
        <v>25</v>
      </c>
      <c r="N79" s="84">
        <v>0</v>
      </c>
      <c r="O79" s="82">
        <v>0</v>
      </c>
      <c r="P79" s="83">
        <v>0</v>
      </c>
      <c r="Q79" s="85">
        <v>0</v>
      </c>
      <c r="R79" s="86">
        <v>15</v>
      </c>
      <c r="S79" s="84">
        <v>0</v>
      </c>
      <c r="T79" s="82">
        <v>2</v>
      </c>
      <c r="U79" s="83">
        <v>1</v>
      </c>
      <c r="V79" s="85">
        <v>3</v>
      </c>
      <c r="W79" s="86">
        <v>35</v>
      </c>
      <c r="X79" s="84">
        <v>75</v>
      </c>
      <c r="Y79" s="86">
        <v>35</v>
      </c>
    </row>
    <row r="80" spans="3:25">
      <c r="C80" s="85" t="s">
        <v>125</v>
      </c>
      <c r="D80" s="82" t="s">
        <v>126</v>
      </c>
      <c r="E80" s="82" t="s">
        <v>124</v>
      </c>
      <c r="F80" s="82" t="s">
        <v>115</v>
      </c>
      <c r="G80" s="82">
        <v>0</v>
      </c>
      <c r="H80" s="82">
        <v>141.19999999999999</v>
      </c>
      <c r="I80" s="82">
        <v>0</v>
      </c>
      <c r="J80" s="82">
        <v>101</v>
      </c>
      <c r="K80" s="83">
        <v>154.1</v>
      </c>
      <c r="L80" s="85">
        <v>154.1</v>
      </c>
      <c r="M80" s="86">
        <v>22</v>
      </c>
      <c r="N80" s="84">
        <v>0</v>
      </c>
      <c r="O80" s="82">
        <v>0</v>
      </c>
      <c r="P80" s="83">
        <v>0</v>
      </c>
      <c r="Q80" s="85">
        <v>0</v>
      </c>
      <c r="R80" s="86">
        <v>15</v>
      </c>
      <c r="S80" s="84">
        <v>0</v>
      </c>
      <c r="T80" s="82">
        <v>1</v>
      </c>
      <c r="U80" s="83">
        <v>1</v>
      </c>
      <c r="V80" s="85">
        <v>2</v>
      </c>
      <c r="W80" s="86">
        <v>43</v>
      </c>
      <c r="X80" s="84">
        <v>80</v>
      </c>
      <c r="Y80" s="86">
        <v>36</v>
      </c>
    </row>
    <row r="81" spans="3:25">
      <c r="C81" s="85" t="s">
        <v>116</v>
      </c>
      <c r="D81" s="82" t="s">
        <v>117</v>
      </c>
      <c r="E81" s="82" t="s">
        <v>118</v>
      </c>
      <c r="F81" s="82" t="s">
        <v>115</v>
      </c>
      <c r="G81" s="82">
        <v>0</v>
      </c>
      <c r="H81" s="82">
        <v>50</v>
      </c>
      <c r="I81" s="82">
        <v>65</v>
      </c>
      <c r="J81" s="82">
        <v>50</v>
      </c>
      <c r="K81" s="83">
        <v>29.9</v>
      </c>
      <c r="L81" s="85">
        <v>65</v>
      </c>
      <c r="M81" s="86">
        <v>49</v>
      </c>
      <c r="N81" s="84">
        <v>0</v>
      </c>
      <c r="O81" s="82">
        <v>0</v>
      </c>
      <c r="P81" s="83">
        <v>0</v>
      </c>
      <c r="Q81" s="85">
        <v>0</v>
      </c>
      <c r="R81" s="86">
        <v>15</v>
      </c>
      <c r="S81" s="84">
        <v>0</v>
      </c>
      <c r="T81" s="82">
        <v>1</v>
      </c>
      <c r="U81" s="83">
        <v>4</v>
      </c>
      <c r="V81" s="85">
        <v>5</v>
      </c>
      <c r="W81" s="86">
        <v>17</v>
      </c>
      <c r="X81" s="84">
        <v>81</v>
      </c>
      <c r="Y81" s="86">
        <v>37</v>
      </c>
    </row>
    <row r="82" spans="3:25">
      <c r="C82" s="85" t="s">
        <v>169</v>
      </c>
      <c r="D82" s="82" t="s">
        <v>170</v>
      </c>
      <c r="E82" s="82" t="s">
        <v>166</v>
      </c>
      <c r="F82" s="82" t="s">
        <v>115</v>
      </c>
      <c r="G82" s="82">
        <v>106.9</v>
      </c>
      <c r="H82" s="82">
        <v>120.6</v>
      </c>
      <c r="I82" s="82">
        <v>136.9</v>
      </c>
      <c r="J82" s="82">
        <v>132.9</v>
      </c>
      <c r="K82" s="83">
        <v>146.9</v>
      </c>
      <c r="L82" s="85">
        <v>146.9</v>
      </c>
      <c r="M82" s="86">
        <v>27</v>
      </c>
      <c r="N82" s="84">
        <v>0</v>
      </c>
      <c r="O82" s="82">
        <v>0</v>
      </c>
      <c r="P82" s="83">
        <v>1</v>
      </c>
      <c r="Q82" s="85">
        <v>1</v>
      </c>
      <c r="R82" s="86">
        <v>6</v>
      </c>
      <c r="S82" s="84">
        <v>0</v>
      </c>
      <c r="T82" s="82">
        <v>0</v>
      </c>
      <c r="U82" s="83">
        <v>0</v>
      </c>
      <c r="V82" s="85">
        <v>0</v>
      </c>
      <c r="W82" s="86">
        <v>48</v>
      </c>
      <c r="X82" s="84">
        <v>81</v>
      </c>
      <c r="Y82" s="86">
        <v>37</v>
      </c>
    </row>
    <row r="83" spans="3:25">
      <c r="C83" s="85" t="s">
        <v>186</v>
      </c>
      <c r="D83" s="82" t="s">
        <v>187</v>
      </c>
      <c r="E83" s="82" t="s">
        <v>188</v>
      </c>
      <c r="F83" s="82" t="s">
        <v>115</v>
      </c>
      <c r="G83" s="82">
        <v>116.5</v>
      </c>
      <c r="H83" s="82">
        <v>0</v>
      </c>
      <c r="I83" s="82">
        <v>123.9</v>
      </c>
      <c r="J83" s="82">
        <v>104.6</v>
      </c>
      <c r="K83" s="83">
        <v>138.19999999999999</v>
      </c>
      <c r="L83" s="85">
        <v>138.19999999999999</v>
      </c>
      <c r="M83" s="86">
        <v>33</v>
      </c>
      <c r="N83" s="84">
        <v>0</v>
      </c>
      <c r="O83" s="82">
        <v>0</v>
      </c>
      <c r="P83" s="83">
        <v>0</v>
      </c>
      <c r="Q83" s="85">
        <v>0</v>
      </c>
      <c r="R83" s="86">
        <v>15</v>
      </c>
      <c r="S83" s="84">
        <v>0</v>
      </c>
      <c r="T83" s="82">
        <v>1</v>
      </c>
      <c r="U83" s="83">
        <v>2</v>
      </c>
      <c r="V83" s="85">
        <v>3</v>
      </c>
      <c r="W83" s="86">
        <v>35</v>
      </c>
      <c r="X83" s="84">
        <v>83</v>
      </c>
      <c r="Y83" s="86">
        <v>39</v>
      </c>
    </row>
    <row r="84" spans="3:25">
      <c r="C84" s="85" t="s">
        <v>184</v>
      </c>
      <c r="D84" s="82" t="s">
        <v>185</v>
      </c>
      <c r="E84" s="82" t="s">
        <v>179</v>
      </c>
      <c r="F84" s="82" t="s">
        <v>115</v>
      </c>
      <c r="G84" s="82">
        <v>53.3</v>
      </c>
      <c r="H84" s="82">
        <v>36</v>
      </c>
      <c r="I84" s="82">
        <v>52</v>
      </c>
      <c r="J84" s="82">
        <v>59.6</v>
      </c>
      <c r="K84" s="83">
        <v>75.900000000000006</v>
      </c>
      <c r="L84" s="85">
        <v>75.900000000000006</v>
      </c>
      <c r="M84" s="86">
        <v>46</v>
      </c>
      <c r="N84" s="84">
        <v>0</v>
      </c>
      <c r="O84" s="82">
        <v>0</v>
      </c>
      <c r="P84" s="83">
        <v>0</v>
      </c>
      <c r="Q84" s="85">
        <v>0</v>
      </c>
      <c r="R84" s="86">
        <v>15</v>
      </c>
      <c r="S84" s="84">
        <v>1</v>
      </c>
      <c r="T84" s="82">
        <v>1</v>
      </c>
      <c r="U84" s="83">
        <v>2</v>
      </c>
      <c r="V84" s="85">
        <v>4</v>
      </c>
      <c r="W84" s="86">
        <v>28</v>
      </c>
      <c r="X84" s="84">
        <v>89</v>
      </c>
      <c r="Y84" s="86">
        <v>40</v>
      </c>
    </row>
    <row r="85" spans="3:25">
      <c r="C85" s="85" t="s">
        <v>200</v>
      </c>
      <c r="D85" s="82" t="s">
        <v>201</v>
      </c>
      <c r="E85" s="82" t="s">
        <v>202</v>
      </c>
      <c r="F85" s="82" t="s">
        <v>115</v>
      </c>
      <c r="G85" s="82">
        <v>109.9</v>
      </c>
      <c r="H85" s="82">
        <v>106.5</v>
      </c>
      <c r="I85" s="82">
        <v>45</v>
      </c>
      <c r="J85" s="82">
        <v>67</v>
      </c>
      <c r="K85" s="83">
        <v>15.1</v>
      </c>
      <c r="L85" s="85">
        <v>109.9</v>
      </c>
      <c r="M85" s="86">
        <v>40</v>
      </c>
      <c r="N85" s="84">
        <v>0</v>
      </c>
      <c r="O85" s="82">
        <v>0</v>
      </c>
      <c r="P85" s="83">
        <v>0</v>
      </c>
      <c r="Q85" s="85">
        <v>0</v>
      </c>
      <c r="R85" s="86">
        <v>15</v>
      </c>
      <c r="S85" s="84">
        <v>0</v>
      </c>
      <c r="T85" s="82">
        <v>0</v>
      </c>
      <c r="U85" s="83">
        <v>3</v>
      </c>
      <c r="V85" s="85">
        <v>3</v>
      </c>
      <c r="W85" s="86">
        <v>35</v>
      </c>
      <c r="X85" s="84">
        <v>90</v>
      </c>
      <c r="Y85" s="86">
        <v>41</v>
      </c>
    </row>
    <row r="86" spans="3:25">
      <c r="C86" s="85" t="s">
        <v>175</v>
      </c>
      <c r="D86" s="82" t="s">
        <v>176</v>
      </c>
      <c r="E86" s="82" t="s">
        <v>166</v>
      </c>
      <c r="F86" s="82" t="s">
        <v>115</v>
      </c>
      <c r="G86" s="82">
        <v>142.9</v>
      </c>
      <c r="H86" s="82">
        <v>0</v>
      </c>
      <c r="I86" s="82">
        <v>144.6</v>
      </c>
      <c r="J86" s="82">
        <v>122.4</v>
      </c>
      <c r="K86" s="83">
        <v>136.5</v>
      </c>
      <c r="L86" s="85">
        <v>144.6</v>
      </c>
      <c r="M86" s="86">
        <v>28</v>
      </c>
      <c r="N86" s="84">
        <v>0</v>
      </c>
      <c r="O86" s="82">
        <v>0</v>
      </c>
      <c r="P86" s="83">
        <v>0</v>
      </c>
      <c r="Q86" s="85">
        <v>0</v>
      </c>
      <c r="R86" s="86">
        <v>15</v>
      </c>
      <c r="S86" s="84">
        <v>0</v>
      </c>
      <c r="T86" s="82">
        <v>0</v>
      </c>
      <c r="U86" s="83">
        <v>0</v>
      </c>
      <c r="V86" s="85">
        <v>0</v>
      </c>
      <c r="W86" s="86">
        <v>48</v>
      </c>
      <c r="X86" s="84">
        <v>91</v>
      </c>
      <c r="Y86" s="86">
        <v>42</v>
      </c>
    </row>
    <row r="87" spans="3:25">
      <c r="C87" s="85" t="s">
        <v>220</v>
      </c>
      <c r="D87" s="82" t="s">
        <v>221</v>
      </c>
      <c r="E87" s="82" t="s">
        <v>219</v>
      </c>
      <c r="F87" s="82" t="s">
        <v>115</v>
      </c>
      <c r="G87" s="82">
        <v>64.8</v>
      </c>
      <c r="H87" s="82">
        <v>70.900000000000006</v>
      </c>
      <c r="I87" s="82">
        <v>73.099999999999994</v>
      </c>
      <c r="J87" s="82">
        <v>103.2</v>
      </c>
      <c r="K87" s="83">
        <v>105.1</v>
      </c>
      <c r="L87" s="85">
        <v>105.1</v>
      </c>
      <c r="M87" s="86">
        <v>42</v>
      </c>
      <c r="N87" s="84">
        <v>0</v>
      </c>
      <c r="O87" s="82">
        <v>0</v>
      </c>
      <c r="P87" s="83">
        <v>0</v>
      </c>
      <c r="Q87" s="85">
        <v>0</v>
      </c>
      <c r="R87" s="86">
        <v>15</v>
      </c>
      <c r="S87" s="84">
        <v>1</v>
      </c>
      <c r="T87" s="82">
        <v>2</v>
      </c>
      <c r="U87" s="83">
        <v>0</v>
      </c>
      <c r="V87" s="85">
        <v>3</v>
      </c>
      <c r="W87" s="86">
        <v>35</v>
      </c>
      <c r="X87" s="84">
        <v>92</v>
      </c>
      <c r="Y87" s="86">
        <v>43</v>
      </c>
    </row>
    <row r="88" spans="3:25">
      <c r="C88" s="85" t="s">
        <v>173</v>
      </c>
      <c r="D88" s="82" t="s">
        <v>174</v>
      </c>
      <c r="E88" s="82" t="s">
        <v>166</v>
      </c>
      <c r="F88" s="82" t="s">
        <v>115</v>
      </c>
      <c r="G88" s="82">
        <v>54.6</v>
      </c>
      <c r="H88" s="82">
        <v>45</v>
      </c>
      <c r="I88" s="82">
        <v>46.5</v>
      </c>
      <c r="J88" s="82">
        <v>56</v>
      </c>
      <c r="K88" s="83">
        <v>98.5</v>
      </c>
      <c r="L88" s="85">
        <v>98.5</v>
      </c>
      <c r="M88" s="86">
        <v>43</v>
      </c>
      <c r="N88" s="84">
        <v>0</v>
      </c>
      <c r="O88" s="82">
        <v>0</v>
      </c>
      <c r="P88" s="83">
        <v>0</v>
      </c>
      <c r="Q88" s="85">
        <v>0</v>
      </c>
      <c r="R88" s="86">
        <v>15</v>
      </c>
      <c r="S88" s="84">
        <v>0</v>
      </c>
      <c r="T88" s="82">
        <v>0</v>
      </c>
      <c r="U88" s="83">
        <v>3</v>
      </c>
      <c r="V88" s="85">
        <v>3</v>
      </c>
      <c r="W88" s="86">
        <v>35</v>
      </c>
      <c r="X88" s="84">
        <v>93</v>
      </c>
      <c r="Y88" s="86">
        <v>44</v>
      </c>
    </row>
    <row r="89" spans="3:25">
      <c r="C89" s="85" t="s">
        <v>224</v>
      </c>
      <c r="D89" s="82" t="s">
        <v>225</v>
      </c>
      <c r="E89" s="82" t="s">
        <v>219</v>
      </c>
      <c r="F89" s="82" t="s">
        <v>115</v>
      </c>
      <c r="G89" s="82">
        <v>21.8</v>
      </c>
      <c r="H89" s="82">
        <v>92.8</v>
      </c>
      <c r="I89" s="82">
        <v>87.3</v>
      </c>
      <c r="J89" s="82">
        <v>70.8</v>
      </c>
      <c r="K89" s="83">
        <v>79.5</v>
      </c>
      <c r="L89" s="85">
        <v>92.8</v>
      </c>
      <c r="M89" s="86">
        <v>44</v>
      </c>
      <c r="N89" s="84">
        <v>0</v>
      </c>
      <c r="O89" s="82">
        <v>0</v>
      </c>
      <c r="P89" s="83">
        <v>0</v>
      </c>
      <c r="Q89" s="85">
        <v>0</v>
      </c>
      <c r="R89" s="86">
        <v>15</v>
      </c>
      <c r="S89" s="84">
        <v>0</v>
      </c>
      <c r="T89" s="82">
        <v>0</v>
      </c>
      <c r="U89" s="83">
        <v>3</v>
      </c>
      <c r="V89" s="85">
        <v>3</v>
      </c>
      <c r="W89" s="86">
        <v>35</v>
      </c>
      <c r="X89" s="84">
        <v>94</v>
      </c>
      <c r="Y89" s="86">
        <v>45</v>
      </c>
    </row>
    <row r="90" spans="3:25">
      <c r="C90" s="85" t="s">
        <v>205</v>
      </c>
      <c r="D90" s="82" t="s">
        <v>206</v>
      </c>
      <c r="E90" s="82" t="s">
        <v>207</v>
      </c>
      <c r="F90" s="82" t="s">
        <v>115</v>
      </c>
      <c r="G90" s="82">
        <v>139.1</v>
      </c>
      <c r="H90" s="82">
        <v>100.1</v>
      </c>
      <c r="I90" s="82">
        <v>82.8</v>
      </c>
      <c r="J90" s="82">
        <v>129.9</v>
      </c>
      <c r="K90" s="83">
        <v>133.80000000000001</v>
      </c>
      <c r="L90" s="85">
        <v>139.1</v>
      </c>
      <c r="M90" s="86">
        <v>32</v>
      </c>
      <c r="N90" s="84">
        <v>0</v>
      </c>
      <c r="O90" s="82">
        <v>0</v>
      </c>
      <c r="P90" s="83">
        <v>0</v>
      </c>
      <c r="Q90" s="85">
        <v>0</v>
      </c>
      <c r="R90" s="86">
        <v>15</v>
      </c>
      <c r="S90" s="84">
        <v>1</v>
      </c>
      <c r="T90" s="82">
        <v>0</v>
      </c>
      <c r="U90" s="83">
        <v>0</v>
      </c>
      <c r="V90" s="85">
        <v>1</v>
      </c>
      <c r="W90" s="86">
        <v>47</v>
      </c>
      <c r="X90" s="84">
        <v>94</v>
      </c>
      <c r="Y90" s="86">
        <v>45</v>
      </c>
    </row>
    <row r="91" spans="3:25">
      <c r="C91" s="85" t="s">
        <v>222</v>
      </c>
      <c r="D91" s="82" t="s">
        <v>223</v>
      </c>
      <c r="E91" s="82" t="s">
        <v>219</v>
      </c>
      <c r="F91" s="82" t="s">
        <v>115</v>
      </c>
      <c r="G91" s="82">
        <v>75.900000000000006</v>
      </c>
      <c r="H91" s="82">
        <v>54.5</v>
      </c>
      <c r="I91" s="82">
        <v>70.099999999999994</v>
      </c>
      <c r="J91" s="82">
        <v>47.2</v>
      </c>
      <c r="K91" s="83">
        <v>75</v>
      </c>
      <c r="L91" s="85">
        <v>75.900000000000006</v>
      </c>
      <c r="M91" s="86">
        <v>46</v>
      </c>
      <c r="N91" s="84">
        <v>0</v>
      </c>
      <c r="O91" s="82">
        <v>0</v>
      </c>
      <c r="P91" s="83">
        <v>0</v>
      </c>
      <c r="Q91" s="85">
        <v>0</v>
      </c>
      <c r="R91" s="86">
        <v>15</v>
      </c>
      <c r="S91" s="84">
        <v>0</v>
      </c>
      <c r="T91" s="82">
        <v>0</v>
      </c>
      <c r="U91" s="83">
        <v>3</v>
      </c>
      <c r="V91" s="85">
        <v>3</v>
      </c>
      <c r="W91" s="86">
        <v>35</v>
      </c>
      <c r="X91" s="84">
        <v>96</v>
      </c>
      <c r="Y91" s="86">
        <v>47</v>
      </c>
    </row>
    <row r="92" spans="3:25">
      <c r="C92" s="85" t="s">
        <v>171</v>
      </c>
      <c r="D92" s="82" t="s">
        <v>172</v>
      </c>
      <c r="E92" s="82" t="s">
        <v>166</v>
      </c>
      <c r="F92" s="82" t="s">
        <v>115</v>
      </c>
      <c r="G92" s="82">
        <v>0</v>
      </c>
      <c r="H92" s="82">
        <v>93.6</v>
      </c>
      <c r="I92" s="82">
        <v>111.4</v>
      </c>
      <c r="J92" s="82">
        <v>97.8</v>
      </c>
      <c r="K92" s="83">
        <v>99.3</v>
      </c>
      <c r="L92" s="85">
        <v>111.4</v>
      </c>
      <c r="M92" s="86">
        <v>39</v>
      </c>
      <c r="N92" s="84">
        <v>0</v>
      </c>
      <c r="O92" s="82">
        <v>0</v>
      </c>
      <c r="P92" s="83">
        <v>0</v>
      </c>
      <c r="Q92" s="85">
        <v>0</v>
      </c>
      <c r="R92" s="86">
        <v>15</v>
      </c>
      <c r="S92" s="84">
        <v>1</v>
      </c>
      <c r="T92" s="82">
        <v>1</v>
      </c>
      <c r="U92" s="83">
        <v>0</v>
      </c>
      <c r="V92" s="85">
        <v>2</v>
      </c>
      <c r="W92" s="86">
        <v>43</v>
      </c>
      <c r="X92" s="84">
        <v>97</v>
      </c>
      <c r="Y92" s="86">
        <v>48</v>
      </c>
    </row>
    <row r="93" spans="3:25">
      <c r="C93" s="85" t="s">
        <v>160</v>
      </c>
      <c r="D93" s="82" t="s">
        <v>161</v>
      </c>
      <c r="E93" s="82" t="s">
        <v>159</v>
      </c>
      <c r="F93" s="82" t="s">
        <v>115</v>
      </c>
      <c r="G93" s="82">
        <v>0</v>
      </c>
      <c r="H93" s="82">
        <v>77.400000000000006</v>
      </c>
      <c r="I93" s="82">
        <v>79</v>
      </c>
      <c r="J93" s="82">
        <v>91.4</v>
      </c>
      <c r="K93" s="83">
        <v>86.6</v>
      </c>
      <c r="L93" s="85">
        <v>91.4</v>
      </c>
      <c r="M93" s="86">
        <v>45</v>
      </c>
      <c r="N93" s="84">
        <v>0</v>
      </c>
      <c r="O93" s="82">
        <v>0</v>
      </c>
      <c r="P93" s="83">
        <v>0</v>
      </c>
      <c r="Q93" s="85">
        <v>0</v>
      </c>
      <c r="R93" s="86">
        <v>15</v>
      </c>
      <c r="S93" s="84">
        <v>0</v>
      </c>
      <c r="T93" s="82">
        <v>0</v>
      </c>
      <c r="U93" s="83">
        <v>2</v>
      </c>
      <c r="V93" s="85">
        <v>2</v>
      </c>
      <c r="W93" s="86">
        <v>43</v>
      </c>
      <c r="X93" s="84">
        <v>103</v>
      </c>
      <c r="Y93" s="86">
        <v>49</v>
      </c>
    </row>
    <row r="94" spans="3:25">
      <c r="C94" s="85" t="s">
        <v>164</v>
      </c>
      <c r="D94" s="82" t="s">
        <v>165</v>
      </c>
      <c r="E94" s="82" t="s">
        <v>166</v>
      </c>
      <c r="F94" s="82" t="s">
        <v>115</v>
      </c>
      <c r="G94" s="82">
        <v>0</v>
      </c>
      <c r="H94" s="82">
        <v>0</v>
      </c>
      <c r="I94" s="82">
        <v>0</v>
      </c>
      <c r="J94" s="82">
        <v>0</v>
      </c>
      <c r="K94" s="83">
        <v>0</v>
      </c>
      <c r="L94" s="85">
        <v>0</v>
      </c>
      <c r="M94" s="86">
        <v>50</v>
      </c>
      <c r="N94" s="84">
        <v>0</v>
      </c>
      <c r="O94" s="82">
        <v>0</v>
      </c>
      <c r="P94" s="83">
        <v>0</v>
      </c>
      <c r="Q94" s="85">
        <v>0</v>
      </c>
      <c r="R94" s="86">
        <v>15</v>
      </c>
      <c r="S94" s="84">
        <v>0</v>
      </c>
      <c r="T94" s="82">
        <v>0</v>
      </c>
      <c r="U94" s="83">
        <v>0</v>
      </c>
      <c r="V94" s="85">
        <v>0</v>
      </c>
      <c r="W94" s="86">
        <v>48</v>
      </c>
      <c r="X94" s="84">
        <v>113</v>
      </c>
      <c r="Y94" s="86">
        <v>50</v>
      </c>
    </row>
    <row r="95" spans="3:25">
      <c r="C95" s="85" t="s">
        <v>167</v>
      </c>
      <c r="D95" s="82" t="s">
        <v>168</v>
      </c>
      <c r="E95" s="82" t="s">
        <v>166</v>
      </c>
      <c r="F95" s="82" t="s">
        <v>115</v>
      </c>
      <c r="G95" s="82">
        <v>0</v>
      </c>
      <c r="H95" s="82">
        <v>0</v>
      </c>
      <c r="I95" s="82">
        <v>0</v>
      </c>
      <c r="J95" s="82">
        <v>0</v>
      </c>
      <c r="K95" s="83">
        <v>0</v>
      </c>
      <c r="L95" s="85">
        <v>0</v>
      </c>
      <c r="M95" s="86">
        <v>50</v>
      </c>
      <c r="N95" s="84">
        <v>0</v>
      </c>
      <c r="O95" s="82">
        <v>0</v>
      </c>
      <c r="P95" s="83">
        <v>0</v>
      </c>
      <c r="Q95" s="85">
        <v>0</v>
      </c>
      <c r="R95" s="86">
        <v>15</v>
      </c>
      <c r="S95" s="84">
        <v>0</v>
      </c>
      <c r="T95" s="82">
        <v>0</v>
      </c>
      <c r="U95" s="83">
        <v>0</v>
      </c>
      <c r="V95" s="85">
        <v>0</v>
      </c>
      <c r="W95" s="86">
        <v>48</v>
      </c>
      <c r="X95" s="84">
        <v>113</v>
      </c>
      <c r="Y95" s="86">
        <v>50</v>
      </c>
    </row>
    <row r="96" spans="3:25">
      <c r="C96" s="104" t="s">
        <v>254</v>
      </c>
      <c r="D96" s="105" t="s">
        <v>255</v>
      </c>
      <c r="E96" s="105" t="s">
        <v>256</v>
      </c>
      <c r="F96" s="105" t="s">
        <v>246</v>
      </c>
      <c r="G96" s="105">
        <v>189.2</v>
      </c>
      <c r="H96" s="105">
        <v>174.4</v>
      </c>
      <c r="I96" s="105">
        <v>183.6</v>
      </c>
      <c r="J96" s="105">
        <v>175.5</v>
      </c>
      <c r="K96" s="106">
        <v>179.8</v>
      </c>
      <c r="L96" s="104">
        <v>189.2</v>
      </c>
      <c r="M96" s="107">
        <v>4</v>
      </c>
      <c r="N96" s="108">
        <v>0</v>
      </c>
      <c r="O96" s="105">
        <v>0</v>
      </c>
      <c r="P96" s="106">
        <v>1</v>
      </c>
      <c r="Q96" s="104">
        <v>1</v>
      </c>
      <c r="R96" s="107">
        <v>2</v>
      </c>
      <c r="S96" s="108">
        <v>4</v>
      </c>
      <c r="T96" s="105">
        <v>2</v>
      </c>
      <c r="U96" s="106">
        <v>5</v>
      </c>
      <c r="V96" s="104">
        <v>11</v>
      </c>
      <c r="W96" s="107">
        <v>2</v>
      </c>
      <c r="X96" s="108">
        <v>8</v>
      </c>
      <c r="Y96" s="107">
        <v>1</v>
      </c>
    </row>
    <row r="97" spans="3:25">
      <c r="C97" s="104" t="s">
        <v>249</v>
      </c>
      <c r="D97" s="105" t="s">
        <v>250</v>
      </c>
      <c r="E97" s="105" t="s">
        <v>251</v>
      </c>
      <c r="F97" s="105" t="s">
        <v>246</v>
      </c>
      <c r="G97" s="105">
        <v>164.1</v>
      </c>
      <c r="H97" s="105">
        <v>192.6</v>
      </c>
      <c r="I97" s="105">
        <v>180.9</v>
      </c>
      <c r="J97" s="105">
        <v>173.2</v>
      </c>
      <c r="K97" s="106">
        <v>178.8</v>
      </c>
      <c r="L97" s="104">
        <v>192.6</v>
      </c>
      <c r="M97" s="107">
        <v>3</v>
      </c>
      <c r="N97" s="108">
        <v>0</v>
      </c>
      <c r="O97" s="105">
        <v>0</v>
      </c>
      <c r="P97" s="106">
        <v>1</v>
      </c>
      <c r="Q97" s="104">
        <v>1</v>
      </c>
      <c r="R97" s="107">
        <v>2</v>
      </c>
      <c r="S97" s="108">
        <v>0</v>
      </c>
      <c r="T97" s="105">
        <v>3</v>
      </c>
      <c r="U97" s="106">
        <v>5</v>
      </c>
      <c r="V97" s="104">
        <v>8</v>
      </c>
      <c r="W97" s="107">
        <v>5</v>
      </c>
      <c r="X97" s="108">
        <v>10</v>
      </c>
      <c r="Y97" s="107">
        <v>2</v>
      </c>
    </row>
    <row r="98" spans="3:25">
      <c r="C98" s="104" t="s">
        <v>266</v>
      </c>
      <c r="D98" s="105" t="s">
        <v>267</v>
      </c>
      <c r="E98" s="105" t="s">
        <v>124</v>
      </c>
      <c r="F98" s="105" t="s">
        <v>246</v>
      </c>
      <c r="G98" s="105">
        <v>158.1</v>
      </c>
      <c r="H98" s="105">
        <v>166.3</v>
      </c>
      <c r="I98" s="105">
        <v>155.80000000000001</v>
      </c>
      <c r="J98" s="105">
        <v>159.80000000000001</v>
      </c>
      <c r="K98" s="106">
        <v>167.2</v>
      </c>
      <c r="L98" s="104">
        <v>167.2</v>
      </c>
      <c r="M98" s="107">
        <v>6</v>
      </c>
      <c r="N98" s="108">
        <v>0</v>
      </c>
      <c r="O98" s="105">
        <v>0</v>
      </c>
      <c r="P98" s="106">
        <v>1</v>
      </c>
      <c r="Q98" s="104">
        <v>1</v>
      </c>
      <c r="R98" s="107">
        <v>2</v>
      </c>
      <c r="S98" s="108">
        <v>1</v>
      </c>
      <c r="T98" s="105">
        <v>4</v>
      </c>
      <c r="U98" s="106">
        <v>3</v>
      </c>
      <c r="V98" s="104">
        <v>8</v>
      </c>
      <c r="W98" s="107">
        <v>5</v>
      </c>
      <c r="X98" s="108">
        <v>13</v>
      </c>
      <c r="Y98" s="107">
        <v>3</v>
      </c>
    </row>
    <row r="99" spans="3:25">
      <c r="C99" s="88" t="s">
        <v>263</v>
      </c>
      <c r="D99" s="89" t="s">
        <v>264</v>
      </c>
      <c r="E99" s="89" t="s">
        <v>265</v>
      </c>
      <c r="F99" s="89" t="s">
        <v>246</v>
      </c>
      <c r="G99" s="89">
        <v>174.2</v>
      </c>
      <c r="H99" s="89">
        <v>168.4</v>
      </c>
      <c r="I99" s="89">
        <v>178.9</v>
      </c>
      <c r="J99" s="89">
        <v>177.4</v>
      </c>
      <c r="K99" s="90">
        <v>193.3</v>
      </c>
      <c r="L99" s="88">
        <v>193.3</v>
      </c>
      <c r="M99" s="91">
        <v>2</v>
      </c>
      <c r="N99" s="92">
        <v>0</v>
      </c>
      <c r="O99" s="89">
        <v>0</v>
      </c>
      <c r="P99" s="90">
        <v>0</v>
      </c>
      <c r="Q99" s="88">
        <v>0</v>
      </c>
      <c r="R99" s="91">
        <v>7</v>
      </c>
      <c r="S99" s="92">
        <v>3</v>
      </c>
      <c r="T99" s="89">
        <v>2</v>
      </c>
      <c r="U99" s="90">
        <v>3</v>
      </c>
      <c r="V99" s="88">
        <v>8</v>
      </c>
      <c r="W99" s="91">
        <v>5</v>
      </c>
      <c r="X99" s="92">
        <v>14</v>
      </c>
      <c r="Y99" s="91">
        <v>4</v>
      </c>
    </row>
    <row r="100" spans="3:25">
      <c r="C100" s="88" t="s">
        <v>257</v>
      </c>
      <c r="D100" s="89" t="s">
        <v>258</v>
      </c>
      <c r="E100" s="89" t="s">
        <v>256</v>
      </c>
      <c r="F100" s="89" t="s">
        <v>246</v>
      </c>
      <c r="G100" s="89">
        <v>124.4</v>
      </c>
      <c r="H100" s="89">
        <v>125.6</v>
      </c>
      <c r="I100" s="89">
        <v>144.69999999999999</v>
      </c>
      <c r="J100" s="89">
        <v>137</v>
      </c>
      <c r="K100" s="90">
        <v>133</v>
      </c>
      <c r="L100" s="88">
        <v>144.69999999999999</v>
      </c>
      <c r="M100" s="91">
        <v>10</v>
      </c>
      <c r="N100" s="92">
        <v>0</v>
      </c>
      <c r="O100" s="89">
        <v>0</v>
      </c>
      <c r="P100" s="90">
        <v>1</v>
      </c>
      <c r="Q100" s="88">
        <v>1</v>
      </c>
      <c r="R100" s="91">
        <v>2</v>
      </c>
      <c r="S100" s="92">
        <v>0</v>
      </c>
      <c r="T100" s="89">
        <v>3</v>
      </c>
      <c r="U100" s="90">
        <v>5</v>
      </c>
      <c r="V100" s="88">
        <v>8</v>
      </c>
      <c r="W100" s="91">
        <v>5</v>
      </c>
      <c r="X100" s="92">
        <v>17</v>
      </c>
      <c r="Y100" s="91">
        <v>5</v>
      </c>
    </row>
    <row r="101" spans="3:25">
      <c r="C101" s="88" t="s">
        <v>292</v>
      </c>
      <c r="D101" s="89" t="s">
        <v>293</v>
      </c>
      <c r="E101" s="89" t="s">
        <v>210</v>
      </c>
      <c r="F101" s="89" t="s">
        <v>246</v>
      </c>
      <c r="G101" s="89">
        <v>79.3</v>
      </c>
      <c r="H101" s="89">
        <v>112</v>
      </c>
      <c r="I101" s="89">
        <v>98</v>
      </c>
      <c r="J101" s="89">
        <v>91.5</v>
      </c>
      <c r="K101" s="90">
        <v>120.8</v>
      </c>
      <c r="L101" s="88">
        <v>120.8</v>
      </c>
      <c r="M101" s="91">
        <v>16</v>
      </c>
      <c r="N101" s="92">
        <v>0</v>
      </c>
      <c r="O101" s="89">
        <v>1</v>
      </c>
      <c r="P101" s="90">
        <v>0</v>
      </c>
      <c r="Q101" s="88">
        <v>1</v>
      </c>
      <c r="R101" s="91">
        <v>1</v>
      </c>
      <c r="S101" s="92">
        <v>5</v>
      </c>
      <c r="T101" s="89">
        <v>3</v>
      </c>
      <c r="U101" s="90">
        <v>5</v>
      </c>
      <c r="V101" s="88">
        <v>13</v>
      </c>
      <c r="W101" s="91">
        <v>1</v>
      </c>
      <c r="X101" s="92">
        <v>18</v>
      </c>
      <c r="Y101" s="91">
        <v>6</v>
      </c>
    </row>
    <row r="102" spans="3:25">
      <c r="C102" s="88" t="s">
        <v>247</v>
      </c>
      <c r="D102" s="89" t="s">
        <v>248</v>
      </c>
      <c r="E102" s="89" t="s">
        <v>118</v>
      </c>
      <c r="F102" s="89" t="s">
        <v>246</v>
      </c>
      <c r="G102" s="89">
        <v>70</v>
      </c>
      <c r="H102" s="89">
        <v>193.3</v>
      </c>
      <c r="I102" s="89">
        <v>186.6</v>
      </c>
      <c r="J102" s="89">
        <v>185.9</v>
      </c>
      <c r="K102" s="90">
        <v>109.5</v>
      </c>
      <c r="L102" s="88">
        <v>193.3</v>
      </c>
      <c r="M102" s="91">
        <v>1</v>
      </c>
      <c r="N102" s="92">
        <v>0</v>
      </c>
      <c r="O102" s="89">
        <v>0</v>
      </c>
      <c r="P102" s="90">
        <v>0</v>
      </c>
      <c r="Q102" s="88">
        <v>0</v>
      </c>
      <c r="R102" s="91">
        <v>7</v>
      </c>
      <c r="S102" s="92">
        <v>0</v>
      </c>
      <c r="T102" s="89">
        <v>4</v>
      </c>
      <c r="U102" s="90">
        <v>3</v>
      </c>
      <c r="V102" s="88">
        <v>7</v>
      </c>
      <c r="W102" s="91">
        <v>10</v>
      </c>
      <c r="X102" s="92">
        <v>18</v>
      </c>
      <c r="Y102" s="91">
        <v>6</v>
      </c>
    </row>
    <row r="103" spans="3:25">
      <c r="C103" s="88" t="s">
        <v>261</v>
      </c>
      <c r="D103" s="89" t="s">
        <v>262</v>
      </c>
      <c r="E103" s="89" t="s">
        <v>256</v>
      </c>
      <c r="F103" s="89" t="s">
        <v>246</v>
      </c>
      <c r="G103" s="89">
        <v>66.599999999999994</v>
      </c>
      <c r="H103" s="89">
        <v>136.6</v>
      </c>
      <c r="I103" s="89">
        <v>83.1</v>
      </c>
      <c r="J103" s="89">
        <v>125.4</v>
      </c>
      <c r="K103" s="90">
        <v>147.5</v>
      </c>
      <c r="L103" s="88">
        <v>147.5</v>
      </c>
      <c r="M103" s="91">
        <v>9</v>
      </c>
      <c r="N103" s="92">
        <v>0</v>
      </c>
      <c r="O103" s="89">
        <v>0</v>
      </c>
      <c r="P103" s="90">
        <v>0</v>
      </c>
      <c r="Q103" s="88">
        <v>0</v>
      </c>
      <c r="R103" s="91">
        <v>7</v>
      </c>
      <c r="S103" s="92">
        <v>0</v>
      </c>
      <c r="T103" s="89">
        <v>4</v>
      </c>
      <c r="U103" s="90">
        <v>4</v>
      </c>
      <c r="V103" s="88">
        <v>8</v>
      </c>
      <c r="W103" s="91">
        <v>5</v>
      </c>
      <c r="X103" s="92">
        <v>21</v>
      </c>
      <c r="Y103" s="91">
        <v>8</v>
      </c>
    </row>
    <row r="104" spans="3:25">
      <c r="C104" s="88" t="s">
        <v>276</v>
      </c>
      <c r="D104" s="89" t="s">
        <v>277</v>
      </c>
      <c r="E104" s="89" t="s">
        <v>145</v>
      </c>
      <c r="F104" s="89" t="s">
        <v>246</v>
      </c>
      <c r="G104" s="89">
        <v>176.7</v>
      </c>
      <c r="H104" s="89">
        <v>157.80000000000001</v>
      </c>
      <c r="I104" s="89">
        <v>162.1</v>
      </c>
      <c r="J104" s="89">
        <v>155.5</v>
      </c>
      <c r="K104" s="90">
        <v>164.1</v>
      </c>
      <c r="L104" s="88">
        <v>176.7</v>
      </c>
      <c r="M104" s="91">
        <v>5</v>
      </c>
      <c r="N104" s="92">
        <v>0</v>
      </c>
      <c r="O104" s="89">
        <v>0</v>
      </c>
      <c r="P104" s="90">
        <v>0</v>
      </c>
      <c r="Q104" s="88">
        <v>0</v>
      </c>
      <c r="R104" s="91">
        <v>7</v>
      </c>
      <c r="S104" s="92">
        <v>3</v>
      </c>
      <c r="T104" s="89">
        <v>3</v>
      </c>
      <c r="U104" s="90">
        <v>1</v>
      </c>
      <c r="V104" s="88">
        <v>7</v>
      </c>
      <c r="W104" s="91">
        <v>10</v>
      </c>
      <c r="X104" s="92">
        <v>22</v>
      </c>
      <c r="Y104" s="91">
        <v>9</v>
      </c>
    </row>
    <row r="105" spans="3:25">
      <c r="C105" s="88" t="s">
        <v>290</v>
      </c>
      <c r="D105" s="89" t="s">
        <v>291</v>
      </c>
      <c r="E105" s="89" t="s">
        <v>210</v>
      </c>
      <c r="F105" s="89" t="s">
        <v>246</v>
      </c>
      <c r="G105" s="89">
        <v>112</v>
      </c>
      <c r="H105" s="89">
        <v>104.2</v>
      </c>
      <c r="I105" s="89">
        <v>38.299999999999997</v>
      </c>
      <c r="J105" s="89">
        <v>100.4</v>
      </c>
      <c r="K105" s="90">
        <v>107.9</v>
      </c>
      <c r="L105" s="88">
        <v>112</v>
      </c>
      <c r="M105" s="91">
        <v>18</v>
      </c>
      <c r="N105" s="92">
        <v>0</v>
      </c>
      <c r="O105" s="89">
        <v>0</v>
      </c>
      <c r="P105" s="90">
        <v>0</v>
      </c>
      <c r="Q105" s="88">
        <v>0</v>
      </c>
      <c r="R105" s="91">
        <v>7</v>
      </c>
      <c r="S105" s="92">
        <v>4</v>
      </c>
      <c r="T105" s="89">
        <v>4</v>
      </c>
      <c r="U105" s="90">
        <v>3</v>
      </c>
      <c r="V105" s="88">
        <v>11</v>
      </c>
      <c r="W105" s="91">
        <v>2</v>
      </c>
      <c r="X105" s="92">
        <v>27</v>
      </c>
      <c r="Y105" s="91">
        <v>10</v>
      </c>
    </row>
    <row r="106" spans="3:25">
      <c r="C106" s="88" t="s">
        <v>288</v>
      </c>
      <c r="D106" s="89" t="s">
        <v>289</v>
      </c>
      <c r="E106" s="89" t="s">
        <v>207</v>
      </c>
      <c r="F106" s="89" t="s">
        <v>246</v>
      </c>
      <c r="G106" s="89">
        <v>74.099999999999994</v>
      </c>
      <c r="H106" s="89">
        <v>114.4</v>
      </c>
      <c r="I106" s="89">
        <v>115.4</v>
      </c>
      <c r="J106" s="89">
        <v>97.5</v>
      </c>
      <c r="K106" s="90">
        <v>114.1</v>
      </c>
      <c r="L106" s="88">
        <v>115.4</v>
      </c>
      <c r="M106" s="91">
        <v>17</v>
      </c>
      <c r="N106" s="92">
        <v>0</v>
      </c>
      <c r="O106" s="89">
        <v>0</v>
      </c>
      <c r="P106" s="90">
        <v>0</v>
      </c>
      <c r="Q106" s="88">
        <v>0</v>
      </c>
      <c r="R106" s="91">
        <v>7</v>
      </c>
      <c r="S106" s="92">
        <v>1</v>
      </c>
      <c r="T106" s="89">
        <v>3</v>
      </c>
      <c r="U106" s="90">
        <v>5</v>
      </c>
      <c r="V106" s="88">
        <v>9</v>
      </c>
      <c r="W106" s="91">
        <v>4</v>
      </c>
      <c r="X106" s="92">
        <v>28</v>
      </c>
      <c r="Y106" s="91">
        <v>11</v>
      </c>
    </row>
    <row r="107" spans="3:25">
      <c r="C107" s="88" t="s">
        <v>244</v>
      </c>
      <c r="D107" s="89" t="s">
        <v>245</v>
      </c>
      <c r="E107" s="89" t="s">
        <v>114</v>
      </c>
      <c r="F107" s="89" t="s">
        <v>246</v>
      </c>
      <c r="G107" s="89">
        <v>77.7</v>
      </c>
      <c r="H107" s="89">
        <v>124.6</v>
      </c>
      <c r="I107" s="89">
        <v>58.7</v>
      </c>
      <c r="J107" s="89">
        <v>65</v>
      </c>
      <c r="K107" s="90">
        <v>54</v>
      </c>
      <c r="L107" s="88">
        <v>124.6</v>
      </c>
      <c r="M107" s="91">
        <v>12</v>
      </c>
      <c r="N107" s="92">
        <v>0</v>
      </c>
      <c r="O107" s="89">
        <v>0</v>
      </c>
      <c r="P107" s="90">
        <v>0</v>
      </c>
      <c r="Q107" s="88">
        <v>0</v>
      </c>
      <c r="R107" s="91">
        <v>7</v>
      </c>
      <c r="S107" s="92">
        <v>0</v>
      </c>
      <c r="T107" s="89">
        <v>3</v>
      </c>
      <c r="U107" s="90">
        <v>4</v>
      </c>
      <c r="V107" s="88">
        <v>7</v>
      </c>
      <c r="W107" s="91">
        <v>10</v>
      </c>
      <c r="X107" s="92">
        <v>29</v>
      </c>
      <c r="Y107" s="91">
        <v>12</v>
      </c>
    </row>
    <row r="108" spans="3:25">
      <c r="C108" s="88" t="s">
        <v>282</v>
      </c>
      <c r="D108" s="89" t="s">
        <v>283</v>
      </c>
      <c r="E108" s="89" t="s">
        <v>188</v>
      </c>
      <c r="F108" s="89" t="s">
        <v>246</v>
      </c>
      <c r="G108" s="89">
        <v>0</v>
      </c>
      <c r="H108" s="89">
        <v>50</v>
      </c>
      <c r="I108" s="89">
        <v>58.8</v>
      </c>
      <c r="J108" s="89">
        <v>58.4</v>
      </c>
      <c r="K108" s="90">
        <v>122.6</v>
      </c>
      <c r="L108" s="88">
        <v>122.6</v>
      </c>
      <c r="M108" s="91">
        <v>13</v>
      </c>
      <c r="N108" s="92">
        <v>0</v>
      </c>
      <c r="O108" s="89">
        <v>0</v>
      </c>
      <c r="P108" s="90">
        <v>0</v>
      </c>
      <c r="Q108" s="88">
        <v>0</v>
      </c>
      <c r="R108" s="91">
        <v>7</v>
      </c>
      <c r="S108" s="92">
        <v>0</v>
      </c>
      <c r="T108" s="89">
        <v>2</v>
      </c>
      <c r="U108" s="90">
        <v>5</v>
      </c>
      <c r="V108" s="88">
        <v>7</v>
      </c>
      <c r="W108" s="91">
        <v>10</v>
      </c>
      <c r="X108" s="92">
        <v>30</v>
      </c>
      <c r="Y108" s="91">
        <v>13</v>
      </c>
    </row>
    <row r="109" spans="3:25">
      <c r="C109" s="88" t="s">
        <v>270</v>
      </c>
      <c r="D109" s="89" t="s">
        <v>271</v>
      </c>
      <c r="E109" s="89" t="s">
        <v>145</v>
      </c>
      <c r="F109" s="89" t="s">
        <v>246</v>
      </c>
      <c r="G109" s="89">
        <v>156.80000000000001</v>
      </c>
      <c r="H109" s="89">
        <v>133.30000000000001</v>
      </c>
      <c r="I109" s="89">
        <v>161.4</v>
      </c>
      <c r="J109" s="89">
        <v>164.3</v>
      </c>
      <c r="K109" s="90">
        <v>155.80000000000001</v>
      </c>
      <c r="L109" s="88">
        <v>164.3</v>
      </c>
      <c r="M109" s="91">
        <v>7</v>
      </c>
      <c r="N109" s="92">
        <v>0</v>
      </c>
      <c r="O109" s="89">
        <v>0</v>
      </c>
      <c r="P109" s="90">
        <v>0</v>
      </c>
      <c r="Q109" s="88">
        <v>0</v>
      </c>
      <c r="R109" s="91">
        <v>7</v>
      </c>
      <c r="S109" s="92">
        <v>0</v>
      </c>
      <c r="T109" s="89">
        <v>4</v>
      </c>
      <c r="U109" s="90">
        <v>1</v>
      </c>
      <c r="V109" s="88">
        <v>5</v>
      </c>
      <c r="W109" s="91">
        <v>18</v>
      </c>
      <c r="X109" s="92">
        <v>32</v>
      </c>
      <c r="Y109" s="91">
        <v>14</v>
      </c>
    </row>
    <row r="110" spans="3:25">
      <c r="C110" s="88" t="s">
        <v>274</v>
      </c>
      <c r="D110" s="89" t="s">
        <v>275</v>
      </c>
      <c r="E110" s="89" t="s">
        <v>145</v>
      </c>
      <c r="F110" s="89" t="s">
        <v>246</v>
      </c>
      <c r="G110" s="89">
        <v>77.400000000000006</v>
      </c>
      <c r="H110" s="89">
        <v>91.1</v>
      </c>
      <c r="I110" s="89">
        <v>99.6</v>
      </c>
      <c r="J110" s="89">
        <v>46.9</v>
      </c>
      <c r="K110" s="90">
        <v>106.2</v>
      </c>
      <c r="L110" s="88">
        <v>106.2</v>
      </c>
      <c r="M110" s="91">
        <v>20</v>
      </c>
      <c r="N110" s="92">
        <v>0</v>
      </c>
      <c r="O110" s="89">
        <v>0</v>
      </c>
      <c r="P110" s="90">
        <v>0</v>
      </c>
      <c r="Q110" s="88">
        <v>0</v>
      </c>
      <c r="R110" s="91">
        <v>7</v>
      </c>
      <c r="S110" s="92">
        <v>0</v>
      </c>
      <c r="T110" s="89">
        <v>2</v>
      </c>
      <c r="U110" s="90">
        <v>5</v>
      </c>
      <c r="V110" s="88">
        <v>7</v>
      </c>
      <c r="W110" s="91">
        <v>10</v>
      </c>
      <c r="X110" s="92">
        <v>37</v>
      </c>
      <c r="Y110" s="91">
        <v>15</v>
      </c>
    </row>
    <row r="111" spans="3:25">
      <c r="C111" s="88" t="s">
        <v>259</v>
      </c>
      <c r="D111" s="89" t="s">
        <v>260</v>
      </c>
      <c r="E111" s="89" t="s">
        <v>256</v>
      </c>
      <c r="F111" s="89" t="s">
        <v>246</v>
      </c>
      <c r="G111" s="89">
        <v>121.7</v>
      </c>
      <c r="H111" s="89">
        <v>72.099999999999994</v>
      </c>
      <c r="I111" s="89">
        <v>108.2</v>
      </c>
      <c r="J111" s="89">
        <v>94</v>
      </c>
      <c r="K111" s="90">
        <v>121.5</v>
      </c>
      <c r="L111" s="88">
        <v>121.7</v>
      </c>
      <c r="M111" s="91">
        <v>14</v>
      </c>
      <c r="N111" s="92">
        <v>0</v>
      </c>
      <c r="O111" s="89">
        <v>0</v>
      </c>
      <c r="P111" s="90">
        <v>0</v>
      </c>
      <c r="Q111" s="88">
        <v>0</v>
      </c>
      <c r="R111" s="91">
        <v>7</v>
      </c>
      <c r="S111" s="92">
        <v>1</v>
      </c>
      <c r="T111" s="89">
        <v>1</v>
      </c>
      <c r="U111" s="90">
        <v>4</v>
      </c>
      <c r="V111" s="88">
        <v>6</v>
      </c>
      <c r="W111" s="91">
        <v>16</v>
      </c>
      <c r="X111" s="92">
        <v>37</v>
      </c>
      <c r="Y111" s="91">
        <v>15</v>
      </c>
    </row>
    <row r="112" spans="3:25">
      <c r="C112" s="88" t="s">
        <v>272</v>
      </c>
      <c r="D112" s="89" t="s">
        <v>273</v>
      </c>
      <c r="E112" s="89" t="s">
        <v>145</v>
      </c>
      <c r="F112" s="89" t="s">
        <v>246</v>
      </c>
      <c r="G112" s="89">
        <v>151.9</v>
      </c>
      <c r="H112" s="89">
        <v>100</v>
      </c>
      <c r="I112" s="89">
        <v>105.3</v>
      </c>
      <c r="J112" s="89">
        <v>41.2</v>
      </c>
      <c r="K112" s="90">
        <v>135.80000000000001</v>
      </c>
      <c r="L112" s="88">
        <v>151.9</v>
      </c>
      <c r="M112" s="91">
        <v>8</v>
      </c>
      <c r="N112" s="92">
        <v>0</v>
      </c>
      <c r="O112" s="89">
        <v>0</v>
      </c>
      <c r="P112" s="90">
        <v>0</v>
      </c>
      <c r="Q112" s="88">
        <v>0</v>
      </c>
      <c r="R112" s="91">
        <v>7</v>
      </c>
      <c r="S112" s="92">
        <v>0</v>
      </c>
      <c r="T112" s="89">
        <v>0</v>
      </c>
      <c r="U112" s="90">
        <v>3</v>
      </c>
      <c r="V112" s="88">
        <v>3</v>
      </c>
      <c r="W112" s="91">
        <v>22</v>
      </c>
      <c r="X112" s="92">
        <v>37</v>
      </c>
      <c r="Y112" s="91">
        <v>15</v>
      </c>
    </row>
    <row r="113" spans="3:25">
      <c r="C113" s="88" t="s">
        <v>284</v>
      </c>
      <c r="D113" s="89" t="s">
        <v>285</v>
      </c>
      <c r="E113" s="89" t="s">
        <v>188</v>
      </c>
      <c r="F113" s="89" t="s">
        <v>246</v>
      </c>
      <c r="G113" s="89">
        <v>138.69999999999999</v>
      </c>
      <c r="H113" s="89">
        <v>106.6</v>
      </c>
      <c r="I113" s="89">
        <v>66.3</v>
      </c>
      <c r="J113" s="89">
        <v>37.9</v>
      </c>
      <c r="K113" s="90">
        <v>90</v>
      </c>
      <c r="L113" s="88">
        <v>138.69999999999999</v>
      </c>
      <c r="M113" s="91">
        <v>11</v>
      </c>
      <c r="N113" s="92">
        <v>0</v>
      </c>
      <c r="O113" s="89">
        <v>0</v>
      </c>
      <c r="P113" s="90">
        <v>0</v>
      </c>
      <c r="Q113" s="88">
        <v>0</v>
      </c>
      <c r="R113" s="91">
        <v>7</v>
      </c>
      <c r="S113" s="92">
        <v>0</v>
      </c>
      <c r="T113" s="89">
        <v>3</v>
      </c>
      <c r="U113" s="90">
        <v>0</v>
      </c>
      <c r="V113" s="88">
        <v>3</v>
      </c>
      <c r="W113" s="91">
        <v>22</v>
      </c>
      <c r="X113" s="92">
        <v>40</v>
      </c>
      <c r="Y113" s="91">
        <v>18</v>
      </c>
    </row>
    <row r="114" spans="3:25">
      <c r="C114" s="88" t="s">
        <v>294</v>
      </c>
      <c r="D114" s="89" t="s">
        <v>295</v>
      </c>
      <c r="E114" s="89" t="s">
        <v>219</v>
      </c>
      <c r="F114" s="89" t="s">
        <v>246</v>
      </c>
      <c r="G114" s="89">
        <v>46</v>
      </c>
      <c r="H114" s="89">
        <v>50</v>
      </c>
      <c r="I114" s="89">
        <v>58.3</v>
      </c>
      <c r="J114" s="89">
        <v>47.8</v>
      </c>
      <c r="K114" s="90">
        <v>41.1</v>
      </c>
      <c r="L114" s="88">
        <v>58.3</v>
      </c>
      <c r="M114" s="91">
        <v>24</v>
      </c>
      <c r="N114" s="92">
        <v>0</v>
      </c>
      <c r="O114" s="89">
        <v>0</v>
      </c>
      <c r="P114" s="90">
        <v>0</v>
      </c>
      <c r="Q114" s="88">
        <v>0</v>
      </c>
      <c r="R114" s="91">
        <v>7</v>
      </c>
      <c r="S114" s="92">
        <v>0</v>
      </c>
      <c r="T114" s="89">
        <v>2</v>
      </c>
      <c r="U114" s="90">
        <v>5</v>
      </c>
      <c r="V114" s="88">
        <v>7</v>
      </c>
      <c r="W114" s="91">
        <v>10</v>
      </c>
      <c r="X114" s="92">
        <v>41</v>
      </c>
      <c r="Y114" s="91">
        <v>19</v>
      </c>
    </row>
    <row r="115" spans="3:25">
      <c r="C115" s="88" t="s">
        <v>286</v>
      </c>
      <c r="D115" s="89" t="s">
        <v>287</v>
      </c>
      <c r="E115" s="89" t="s">
        <v>207</v>
      </c>
      <c r="F115" s="89" t="s">
        <v>246</v>
      </c>
      <c r="G115" s="89">
        <v>54.1</v>
      </c>
      <c r="H115" s="89">
        <v>63.6</v>
      </c>
      <c r="I115" s="89">
        <v>97.2</v>
      </c>
      <c r="J115" s="89">
        <v>109.6</v>
      </c>
      <c r="K115" s="90">
        <v>110.3</v>
      </c>
      <c r="L115" s="88">
        <v>110.3</v>
      </c>
      <c r="M115" s="91">
        <v>19</v>
      </c>
      <c r="N115" s="92">
        <v>0</v>
      </c>
      <c r="O115" s="89">
        <v>0</v>
      </c>
      <c r="P115" s="90">
        <v>0</v>
      </c>
      <c r="Q115" s="88">
        <v>0</v>
      </c>
      <c r="R115" s="91">
        <v>7</v>
      </c>
      <c r="S115" s="92">
        <v>0</v>
      </c>
      <c r="T115" s="89">
        <v>3</v>
      </c>
      <c r="U115" s="90">
        <v>3</v>
      </c>
      <c r="V115" s="88">
        <v>6</v>
      </c>
      <c r="W115" s="91">
        <v>16</v>
      </c>
      <c r="X115" s="92">
        <v>42</v>
      </c>
      <c r="Y115" s="91">
        <v>20</v>
      </c>
    </row>
    <row r="116" spans="3:25">
      <c r="C116" s="88" t="s">
        <v>268</v>
      </c>
      <c r="D116" s="89" t="s">
        <v>269</v>
      </c>
      <c r="E116" s="89" t="s">
        <v>265</v>
      </c>
      <c r="F116" s="89" t="s">
        <v>246</v>
      </c>
      <c r="G116" s="89">
        <v>116</v>
      </c>
      <c r="H116" s="89">
        <v>121.6</v>
      </c>
      <c r="I116" s="89">
        <v>87.3</v>
      </c>
      <c r="J116" s="89">
        <v>100.7</v>
      </c>
      <c r="K116" s="90">
        <v>120</v>
      </c>
      <c r="L116" s="88">
        <v>121.6</v>
      </c>
      <c r="M116" s="91">
        <v>15</v>
      </c>
      <c r="N116" s="92">
        <v>0</v>
      </c>
      <c r="O116" s="89">
        <v>0</v>
      </c>
      <c r="P116" s="90">
        <v>0</v>
      </c>
      <c r="Q116" s="88">
        <v>0</v>
      </c>
      <c r="R116" s="91">
        <v>7</v>
      </c>
      <c r="S116" s="92">
        <v>0</v>
      </c>
      <c r="T116" s="89">
        <v>0</v>
      </c>
      <c r="U116" s="90">
        <v>4</v>
      </c>
      <c r="V116" s="88">
        <v>4</v>
      </c>
      <c r="W116" s="91">
        <v>20</v>
      </c>
      <c r="X116" s="92">
        <v>42</v>
      </c>
      <c r="Y116" s="91">
        <v>20</v>
      </c>
    </row>
    <row r="117" spans="3:25">
      <c r="C117" s="88" t="s">
        <v>252</v>
      </c>
      <c r="D117" s="89" t="s">
        <v>253</v>
      </c>
      <c r="E117" s="89" t="s">
        <v>251</v>
      </c>
      <c r="F117" s="89" t="s">
        <v>246</v>
      </c>
      <c r="G117" s="89">
        <v>82.6</v>
      </c>
      <c r="H117" s="89">
        <v>31.5</v>
      </c>
      <c r="I117" s="89">
        <v>0</v>
      </c>
      <c r="J117" s="89">
        <v>78</v>
      </c>
      <c r="K117" s="90">
        <v>60</v>
      </c>
      <c r="L117" s="88">
        <v>82.6</v>
      </c>
      <c r="M117" s="91">
        <v>22</v>
      </c>
      <c r="N117" s="92">
        <v>0</v>
      </c>
      <c r="O117" s="89">
        <v>1</v>
      </c>
      <c r="P117" s="90">
        <v>0</v>
      </c>
      <c r="Q117" s="88">
        <v>1</v>
      </c>
      <c r="R117" s="91">
        <v>1</v>
      </c>
      <c r="S117" s="92">
        <v>3</v>
      </c>
      <c r="T117" s="89">
        <v>0</v>
      </c>
      <c r="U117" s="90">
        <v>0</v>
      </c>
      <c r="V117" s="88">
        <v>3</v>
      </c>
      <c r="W117" s="91">
        <v>22</v>
      </c>
      <c r="X117" s="92">
        <v>45</v>
      </c>
      <c r="Y117" s="91">
        <v>22</v>
      </c>
    </row>
    <row r="118" spans="3:25">
      <c r="C118" s="88" t="s">
        <v>278</v>
      </c>
      <c r="D118" s="89" t="s">
        <v>279</v>
      </c>
      <c r="E118" s="89" t="s">
        <v>179</v>
      </c>
      <c r="F118" s="89" t="s">
        <v>246</v>
      </c>
      <c r="G118" s="89">
        <v>100</v>
      </c>
      <c r="H118" s="89">
        <v>102.2</v>
      </c>
      <c r="I118" s="89">
        <v>60.9</v>
      </c>
      <c r="J118" s="89">
        <v>59.3</v>
      </c>
      <c r="K118" s="90">
        <v>56.4</v>
      </c>
      <c r="L118" s="88">
        <v>102.2</v>
      </c>
      <c r="M118" s="91">
        <v>21</v>
      </c>
      <c r="N118" s="92">
        <v>0</v>
      </c>
      <c r="O118" s="89">
        <v>0</v>
      </c>
      <c r="P118" s="90">
        <v>0</v>
      </c>
      <c r="Q118" s="88">
        <v>0</v>
      </c>
      <c r="R118" s="91">
        <v>7</v>
      </c>
      <c r="S118" s="92">
        <v>3</v>
      </c>
      <c r="T118" s="89">
        <v>0</v>
      </c>
      <c r="U118" s="90">
        <v>2</v>
      </c>
      <c r="V118" s="88">
        <v>5</v>
      </c>
      <c r="W118" s="91">
        <v>18</v>
      </c>
      <c r="X118" s="92">
        <v>46</v>
      </c>
      <c r="Y118" s="91">
        <v>23</v>
      </c>
    </row>
    <row r="119" spans="3:25">
      <c r="C119" s="88" t="s">
        <v>280</v>
      </c>
      <c r="D119" s="89" t="s">
        <v>281</v>
      </c>
      <c r="E119" s="89" t="s">
        <v>179</v>
      </c>
      <c r="F119" s="89" t="s">
        <v>246</v>
      </c>
      <c r="G119" s="89">
        <v>70.8</v>
      </c>
      <c r="H119" s="89">
        <v>33.9</v>
      </c>
      <c r="I119" s="89">
        <v>60</v>
      </c>
      <c r="J119" s="89">
        <v>61</v>
      </c>
      <c r="K119" s="90">
        <v>18.399999999999999</v>
      </c>
      <c r="L119" s="88">
        <v>70.8</v>
      </c>
      <c r="M119" s="91">
        <v>23</v>
      </c>
      <c r="N119" s="92">
        <v>0</v>
      </c>
      <c r="O119" s="89">
        <v>0</v>
      </c>
      <c r="P119" s="90">
        <v>0</v>
      </c>
      <c r="Q119" s="88">
        <v>0</v>
      </c>
      <c r="R119" s="91">
        <v>7</v>
      </c>
      <c r="S119" s="92">
        <v>0</v>
      </c>
      <c r="T119" s="89">
        <v>0</v>
      </c>
      <c r="U119" s="90">
        <v>4</v>
      </c>
      <c r="V119" s="88">
        <v>4</v>
      </c>
      <c r="W119" s="91">
        <v>20</v>
      </c>
      <c r="X119" s="92">
        <v>50</v>
      </c>
      <c r="Y119" s="91">
        <v>24</v>
      </c>
    </row>
    <row r="120" spans="3:25">
      <c r="C120" s="104" t="s">
        <v>326</v>
      </c>
      <c r="D120" s="105" t="s">
        <v>327</v>
      </c>
      <c r="E120" s="105" t="s">
        <v>328</v>
      </c>
      <c r="F120" s="105" t="s">
        <v>298</v>
      </c>
      <c r="G120" s="105">
        <v>207.8</v>
      </c>
      <c r="H120" s="105">
        <v>204.7</v>
      </c>
      <c r="I120" s="105">
        <v>205.7</v>
      </c>
      <c r="J120" s="105">
        <v>211.1</v>
      </c>
      <c r="K120" s="106">
        <v>179.1</v>
      </c>
      <c r="L120" s="104">
        <v>211.1</v>
      </c>
      <c r="M120" s="107">
        <v>1</v>
      </c>
      <c r="N120" s="108">
        <v>1</v>
      </c>
      <c r="O120" s="105">
        <v>2</v>
      </c>
      <c r="P120" s="106">
        <v>1</v>
      </c>
      <c r="Q120" s="104">
        <v>4</v>
      </c>
      <c r="R120" s="107">
        <v>2</v>
      </c>
      <c r="S120" s="108">
        <v>0</v>
      </c>
      <c r="T120" s="105">
        <v>3</v>
      </c>
      <c r="U120" s="106">
        <v>5</v>
      </c>
      <c r="V120" s="104">
        <v>8</v>
      </c>
      <c r="W120" s="107">
        <v>3</v>
      </c>
      <c r="X120" s="108">
        <v>6</v>
      </c>
      <c r="Y120" s="107">
        <v>1</v>
      </c>
    </row>
    <row r="121" spans="3:25">
      <c r="C121" s="104" t="s">
        <v>301</v>
      </c>
      <c r="D121" s="105" t="s">
        <v>302</v>
      </c>
      <c r="E121" s="105" t="s">
        <v>121</v>
      </c>
      <c r="F121" s="105" t="s">
        <v>298</v>
      </c>
      <c r="G121" s="105">
        <v>123.5</v>
      </c>
      <c r="H121" s="105">
        <v>128.9</v>
      </c>
      <c r="I121" s="105">
        <v>158.6</v>
      </c>
      <c r="J121" s="105">
        <v>174.9</v>
      </c>
      <c r="K121" s="106">
        <v>168.5</v>
      </c>
      <c r="L121" s="104">
        <v>174.9</v>
      </c>
      <c r="M121" s="107">
        <v>4</v>
      </c>
      <c r="N121" s="108">
        <v>0</v>
      </c>
      <c r="O121" s="105">
        <v>3</v>
      </c>
      <c r="P121" s="106">
        <v>1</v>
      </c>
      <c r="Q121" s="104">
        <v>4</v>
      </c>
      <c r="R121" s="107">
        <v>2</v>
      </c>
      <c r="S121" s="108">
        <v>1</v>
      </c>
      <c r="T121" s="105">
        <v>3</v>
      </c>
      <c r="U121" s="106">
        <v>4</v>
      </c>
      <c r="V121" s="104">
        <v>8</v>
      </c>
      <c r="W121" s="107">
        <v>3</v>
      </c>
      <c r="X121" s="108">
        <v>9</v>
      </c>
      <c r="Y121" s="107">
        <v>2</v>
      </c>
    </row>
    <row r="122" spans="3:25">
      <c r="C122" s="104" t="s">
        <v>305</v>
      </c>
      <c r="D122" s="105" t="s">
        <v>306</v>
      </c>
      <c r="E122" s="105" t="s">
        <v>307</v>
      </c>
      <c r="F122" s="105" t="s">
        <v>298</v>
      </c>
      <c r="G122" s="105">
        <v>135.69999999999999</v>
      </c>
      <c r="H122" s="105">
        <v>148.5</v>
      </c>
      <c r="I122" s="105">
        <v>156.30000000000001</v>
      </c>
      <c r="J122" s="105">
        <v>153</v>
      </c>
      <c r="K122" s="106">
        <v>142.9</v>
      </c>
      <c r="L122" s="104">
        <v>156.30000000000001</v>
      </c>
      <c r="M122" s="107">
        <v>7</v>
      </c>
      <c r="N122" s="108">
        <v>0</v>
      </c>
      <c r="O122" s="105">
        <v>2</v>
      </c>
      <c r="P122" s="106">
        <v>2</v>
      </c>
      <c r="Q122" s="104">
        <v>4</v>
      </c>
      <c r="R122" s="107">
        <v>2</v>
      </c>
      <c r="S122" s="108">
        <v>2</v>
      </c>
      <c r="T122" s="105">
        <v>4</v>
      </c>
      <c r="U122" s="106">
        <v>5</v>
      </c>
      <c r="V122" s="104">
        <v>11</v>
      </c>
      <c r="W122" s="107">
        <v>1</v>
      </c>
      <c r="X122" s="108">
        <v>10</v>
      </c>
      <c r="Y122" s="107">
        <v>3</v>
      </c>
    </row>
    <row r="123" spans="3:25">
      <c r="C123" s="85" t="s">
        <v>311</v>
      </c>
      <c r="D123" s="82" t="s">
        <v>312</v>
      </c>
      <c r="E123" s="82" t="s">
        <v>313</v>
      </c>
      <c r="F123" s="82" t="s">
        <v>298</v>
      </c>
      <c r="G123" s="82">
        <v>183.8</v>
      </c>
      <c r="H123" s="82">
        <v>189.2</v>
      </c>
      <c r="I123" s="82">
        <v>191.1</v>
      </c>
      <c r="J123" s="82">
        <v>207.1</v>
      </c>
      <c r="K123" s="83">
        <v>172.8</v>
      </c>
      <c r="L123" s="85">
        <v>207.1</v>
      </c>
      <c r="M123" s="86">
        <v>2</v>
      </c>
      <c r="N123" s="84">
        <v>0</v>
      </c>
      <c r="O123" s="82">
        <v>0</v>
      </c>
      <c r="P123" s="83">
        <v>0</v>
      </c>
      <c r="Q123" s="85">
        <v>0</v>
      </c>
      <c r="R123" s="86">
        <v>10</v>
      </c>
      <c r="S123" s="84">
        <v>2</v>
      </c>
      <c r="T123" s="82">
        <v>4</v>
      </c>
      <c r="U123" s="83">
        <v>3</v>
      </c>
      <c r="V123" s="85">
        <v>9</v>
      </c>
      <c r="W123" s="86">
        <v>2</v>
      </c>
      <c r="X123" s="84">
        <v>14</v>
      </c>
      <c r="Y123" s="86">
        <v>4</v>
      </c>
    </row>
    <row r="124" spans="3:25">
      <c r="C124" s="85" t="s">
        <v>341</v>
      </c>
      <c r="D124" s="82" t="s">
        <v>342</v>
      </c>
      <c r="E124" s="82" t="s">
        <v>231</v>
      </c>
      <c r="F124" s="82" t="s">
        <v>298</v>
      </c>
      <c r="G124" s="82">
        <v>134.19999999999999</v>
      </c>
      <c r="H124" s="82">
        <v>134.1</v>
      </c>
      <c r="I124" s="82">
        <v>123.2</v>
      </c>
      <c r="J124" s="82">
        <v>130</v>
      </c>
      <c r="K124" s="83">
        <v>134.4</v>
      </c>
      <c r="L124" s="85">
        <v>134.4</v>
      </c>
      <c r="M124" s="86">
        <v>10</v>
      </c>
      <c r="N124" s="84">
        <v>0</v>
      </c>
      <c r="O124" s="82">
        <v>0</v>
      </c>
      <c r="P124" s="83">
        <v>2</v>
      </c>
      <c r="Q124" s="85">
        <v>2</v>
      </c>
      <c r="R124" s="86">
        <v>7</v>
      </c>
      <c r="S124" s="84">
        <v>3</v>
      </c>
      <c r="T124" s="82">
        <v>3</v>
      </c>
      <c r="U124" s="83">
        <v>2</v>
      </c>
      <c r="V124" s="85">
        <v>8</v>
      </c>
      <c r="W124" s="86">
        <v>3</v>
      </c>
      <c r="X124" s="84">
        <v>20</v>
      </c>
      <c r="Y124" s="86">
        <v>5</v>
      </c>
    </row>
    <row r="125" spans="3:25">
      <c r="C125" s="85" t="s">
        <v>308</v>
      </c>
      <c r="D125" s="82" t="s">
        <v>309</v>
      </c>
      <c r="E125" s="82" t="s">
        <v>310</v>
      </c>
      <c r="F125" s="82" t="s">
        <v>298</v>
      </c>
      <c r="G125" s="82">
        <v>126.9</v>
      </c>
      <c r="H125" s="82">
        <v>159</v>
      </c>
      <c r="I125" s="82">
        <v>126.1</v>
      </c>
      <c r="J125" s="82">
        <v>157.9</v>
      </c>
      <c r="K125" s="83">
        <v>181.3</v>
      </c>
      <c r="L125" s="85">
        <v>181.3</v>
      </c>
      <c r="M125" s="86">
        <v>3</v>
      </c>
      <c r="N125" s="84">
        <v>0</v>
      </c>
      <c r="O125" s="82">
        <v>1</v>
      </c>
      <c r="P125" s="83">
        <v>1</v>
      </c>
      <c r="Q125" s="85">
        <v>2</v>
      </c>
      <c r="R125" s="86">
        <v>7</v>
      </c>
      <c r="S125" s="84">
        <v>0</v>
      </c>
      <c r="T125" s="82">
        <v>1</v>
      </c>
      <c r="U125" s="83">
        <v>5</v>
      </c>
      <c r="V125" s="85">
        <v>6</v>
      </c>
      <c r="W125" s="86">
        <v>10</v>
      </c>
      <c r="X125" s="84">
        <v>20</v>
      </c>
      <c r="Y125" s="86">
        <v>5</v>
      </c>
    </row>
    <row r="126" spans="3:25">
      <c r="C126" s="85" t="s">
        <v>345</v>
      </c>
      <c r="D126" s="82" t="s">
        <v>346</v>
      </c>
      <c r="E126" s="82" t="s">
        <v>347</v>
      </c>
      <c r="F126" s="82" t="s">
        <v>298</v>
      </c>
      <c r="G126" s="82">
        <v>157.80000000000001</v>
      </c>
      <c r="H126" s="82">
        <v>172.5</v>
      </c>
      <c r="I126" s="82">
        <v>130.4</v>
      </c>
      <c r="J126" s="82">
        <v>155.19999999999999</v>
      </c>
      <c r="K126" s="83">
        <v>165.8</v>
      </c>
      <c r="L126" s="85">
        <v>172.5</v>
      </c>
      <c r="M126" s="86">
        <v>5</v>
      </c>
      <c r="N126" s="84">
        <v>0</v>
      </c>
      <c r="O126" s="82">
        <v>0</v>
      </c>
      <c r="P126" s="83">
        <v>5</v>
      </c>
      <c r="Q126" s="85">
        <v>5</v>
      </c>
      <c r="R126" s="86">
        <v>1</v>
      </c>
      <c r="S126" s="84">
        <v>0</v>
      </c>
      <c r="T126" s="82">
        <v>0</v>
      </c>
      <c r="U126" s="83">
        <v>5</v>
      </c>
      <c r="V126" s="85">
        <v>5</v>
      </c>
      <c r="W126" s="86">
        <v>14</v>
      </c>
      <c r="X126" s="84">
        <v>20</v>
      </c>
      <c r="Y126" s="86">
        <v>5</v>
      </c>
    </row>
    <row r="127" spans="3:25">
      <c r="C127" s="85" t="s">
        <v>299</v>
      </c>
      <c r="D127" s="82" t="s">
        <v>300</v>
      </c>
      <c r="E127" s="82" t="s">
        <v>256</v>
      </c>
      <c r="F127" s="82" t="s">
        <v>298</v>
      </c>
      <c r="G127" s="82">
        <v>102.4</v>
      </c>
      <c r="H127" s="82">
        <v>88.7</v>
      </c>
      <c r="I127" s="82">
        <v>62.6</v>
      </c>
      <c r="J127" s="82">
        <v>121.6</v>
      </c>
      <c r="K127" s="83">
        <v>119</v>
      </c>
      <c r="L127" s="85">
        <v>121.6</v>
      </c>
      <c r="M127" s="86">
        <v>11</v>
      </c>
      <c r="N127" s="84">
        <v>0</v>
      </c>
      <c r="O127" s="82">
        <v>0</v>
      </c>
      <c r="P127" s="83">
        <v>3</v>
      </c>
      <c r="Q127" s="85">
        <v>3</v>
      </c>
      <c r="R127" s="86">
        <v>5</v>
      </c>
      <c r="S127" s="84">
        <v>1</v>
      </c>
      <c r="T127" s="82">
        <v>3</v>
      </c>
      <c r="U127" s="83">
        <v>3</v>
      </c>
      <c r="V127" s="85">
        <v>7</v>
      </c>
      <c r="W127" s="86">
        <v>8</v>
      </c>
      <c r="X127" s="84">
        <v>24</v>
      </c>
      <c r="Y127" s="86">
        <v>8</v>
      </c>
    </row>
    <row r="128" spans="3:25">
      <c r="C128" s="85" t="s">
        <v>329</v>
      </c>
      <c r="D128" s="82" t="s">
        <v>330</v>
      </c>
      <c r="E128" s="82" t="s">
        <v>256</v>
      </c>
      <c r="F128" s="82" t="s">
        <v>298</v>
      </c>
      <c r="G128" s="82">
        <v>164.3</v>
      </c>
      <c r="H128" s="82">
        <v>164.2</v>
      </c>
      <c r="I128" s="82">
        <v>140.69999999999999</v>
      </c>
      <c r="J128" s="82">
        <v>167.2</v>
      </c>
      <c r="K128" s="83">
        <v>139.30000000000001</v>
      </c>
      <c r="L128" s="85">
        <v>167.2</v>
      </c>
      <c r="M128" s="86">
        <v>6</v>
      </c>
      <c r="N128" s="84">
        <v>0</v>
      </c>
      <c r="O128" s="82">
        <v>0</v>
      </c>
      <c r="P128" s="83">
        <v>3</v>
      </c>
      <c r="Q128" s="85">
        <v>3</v>
      </c>
      <c r="R128" s="86">
        <v>5</v>
      </c>
      <c r="S128" s="84">
        <v>1</v>
      </c>
      <c r="T128" s="82">
        <v>1</v>
      </c>
      <c r="U128" s="83">
        <v>3</v>
      </c>
      <c r="V128" s="85">
        <v>5</v>
      </c>
      <c r="W128" s="86">
        <v>14</v>
      </c>
      <c r="X128" s="84">
        <v>25</v>
      </c>
      <c r="Y128" s="86">
        <v>9</v>
      </c>
    </row>
    <row r="129" spans="3:25">
      <c r="C129" s="85" t="s">
        <v>324</v>
      </c>
      <c r="D129" s="82" t="s">
        <v>325</v>
      </c>
      <c r="E129" s="82" t="s">
        <v>166</v>
      </c>
      <c r="F129" s="82" t="s">
        <v>298</v>
      </c>
      <c r="G129" s="82">
        <v>78.8</v>
      </c>
      <c r="H129" s="82">
        <v>69.7</v>
      </c>
      <c r="I129" s="82">
        <v>10</v>
      </c>
      <c r="J129" s="82">
        <v>78.900000000000006</v>
      </c>
      <c r="K129" s="83">
        <v>56.1</v>
      </c>
      <c r="L129" s="85">
        <v>78.900000000000006</v>
      </c>
      <c r="M129" s="86">
        <v>16</v>
      </c>
      <c r="N129" s="84">
        <v>0</v>
      </c>
      <c r="O129" s="82">
        <v>0</v>
      </c>
      <c r="P129" s="83">
        <v>0</v>
      </c>
      <c r="Q129" s="85">
        <v>0</v>
      </c>
      <c r="R129" s="86">
        <v>10</v>
      </c>
      <c r="S129" s="84">
        <v>3</v>
      </c>
      <c r="T129" s="82">
        <v>0</v>
      </c>
      <c r="U129" s="83">
        <v>5</v>
      </c>
      <c r="V129" s="85">
        <v>8</v>
      </c>
      <c r="W129" s="86">
        <v>3</v>
      </c>
      <c r="X129" s="84">
        <v>29</v>
      </c>
      <c r="Y129" s="86">
        <v>10</v>
      </c>
    </row>
    <row r="130" spans="3:25">
      <c r="C130" s="85" t="s">
        <v>316</v>
      </c>
      <c r="D130" s="82" t="s">
        <v>317</v>
      </c>
      <c r="E130" s="82" t="s">
        <v>179</v>
      </c>
      <c r="F130" s="82" t="s">
        <v>298</v>
      </c>
      <c r="G130" s="82">
        <v>30</v>
      </c>
      <c r="H130" s="82">
        <v>30</v>
      </c>
      <c r="I130" s="82">
        <v>74.900000000000006</v>
      </c>
      <c r="J130" s="82">
        <v>30</v>
      </c>
      <c r="K130" s="83">
        <v>56.4</v>
      </c>
      <c r="L130" s="85">
        <v>74.900000000000006</v>
      </c>
      <c r="M130" s="86">
        <v>17</v>
      </c>
      <c r="N130" s="84">
        <v>0</v>
      </c>
      <c r="O130" s="82">
        <v>0</v>
      </c>
      <c r="P130" s="83">
        <v>0</v>
      </c>
      <c r="Q130" s="85">
        <v>0</v>
      </c>
      <c r="R130" s="86">
        <v>10</v>
      </c>
      <c r="S130" s="84">
        <v>0</v>
      </c>
      <c r="T130" s="82">
        <v>3</v>
      </c>
      <c r="U130" s="83">
        <v>5</v>
      </c>
      <c r="V130" s="85">
        <v>8</v>
      </c>
      <c r="W130" s="86">
        <v>3</v>
      </c>
      <c r="X130" s="84">
        <v>30</v>
      </c>
      <c r="Y130" s="86">
        <v>11</v>
      </c>
    </row>
    <row r="131" spans="3:25">
      <c r="C131" s="85" t="s">
        <v>343</v>
      </c>
      <c r="D131" s="82" t="s">
        <v>344</v>
      </c>
      <c r="E131" s="82" t="s">
        <v>210</v>
      </c>
      <c r="F131" s="82" t="s">
        <v>298</v>
      </c>
      <c r="G131" s="82">
        <v>65</v>
      </c>
      <c r="H131" s="82">
        <v>91.1</v>
      </c>
      <c r="I131" s="82">
        <v>107.8</v>
      </c>
      <c r="J131" s="82">
        <v>90</v>
      </c>
      <c r="K131" s="83">
        <v>90</v>
      </c>
      <c r="L131" s="85">
        <v>107.8</v>
      </c>
      <c r="M131" s="86">
        <v>12</v>
      </c>
      <c r="N131" s="84">
        <v>0</v>
      </c>
      <c r="O131" s="82">
        <v>0</v>
      </c>
      <c r="P131" s="83">
        <v>0</v>
      </c>
      <c r="Q131" s="85">
        <v>0</v>
      </c>
      <c r="R131" s="86">
        <v>10</v>
      </c>
      <c r="S131" s="84">
        <v>0</v>
      </c>
      <c r="T131" s="82">
        <v>3</v>
      </c>
      <c r="U131" s="83">
        <v>3</v>
      </c>
      <c r="V131" s="85">
        <v>6</v>
      </c>
      <c r="W131" s="86">
        <v>10</v>
      </c>
      <c r="X131" s="84">
        <v>32</v>
      </c>
      <c r="Y131" s="86">
        <v>12</v>
      </c>
    </row>
    <row r="132" spans="3:25">
      <c r="C132" s="85" t="s">
        <v>331</v>
      </c>
      <c r="D132" s="82" t="s">
        <v>332</v>
      </c>
      <c r="E132" s="82" t="s">
        <v>202</v>
      </c>
      <c r="F132" s="82" t="s">
        <v>298</v>
      </c>
      <c r="G132" s="82">
        <v>53.8</v>
      </c>
      <c r="H132" s="82">
        <v>41.6</v>
      </c>
      <c r="I132" s="82">
        <v>70</v>
      </c>
      <c r="J132" s="82">
        <v>60</v>
      </c>
      <c r="K132" s="83">
        <v>83.5</v>
      </c>
      <c r="L132" s="85">
        <v>83.5</v>
      </c>
      <c r="M132" s="86">
        <v>15</v>
      </c>
      <c r="N132" s="84">
        <v>0</v>
      </c>
      <c r="O132" s="82">
        <v>0</v>
      </c>
      <c r="P132" s="83">
        <v>0</v>
      </c>
      <c r="Q132" s="85">
        <v>0</v>
      </c>
      <c r="R132" s="86">
        <v>10</v>
      </c>
      <c r="S132" s="84">
        <v>1</v>
      </c>
      <c r="T132" s="82">
        <v>4</v>
      </c>
      <c r="U132" s="83">
        <v>1</v>
      </c>
      <c r="V132" s="85">
        <v>6</v>
      </c>
      <c r="W132" s="86">
        <v>10</v>
      </c>
      <c r="X132" s="84">
        <v>35</v>
      </c>
      <c r="Y132" s="86">
        <v>13</v>
      </c>
    </row>
    <row r="133" spans="3:25">
      <c r="C133" s="85" t="s">
        <v>322</v>
      </c>
      <c r="D133" s="82" t="s">
        <v>323</v>
      </c>
      <c r="E133" s="82" t="s">
        <v>166</v>
      </c>
      <c r="F133" s="82" t="s">
        <v>298</v>
      </c>
      <c r="G133" s="82">
        <v>126.9</v>
      </c>
      <c r="H133" s="82">
        <v>117.2</v>
      </c>
      <c r="I133" s="82">
        <v>140.6</v>
      </c>
      <c r="J133" s="82">
        <v>149</v>
      </c>
      <c r="K133" s="83">
        <v>141.30000000000001</v>
      </c>
      <c r="L133" s="85">
        <v>149</v>
      </c>
      <c r="M133" s="86">
        <v>9</v>
      </c>
      <c r="N133" s="84">
        <v>0</v>
      </c>
      <c r="O133" s="82">
        <v>2</v>
      </c>
      <c r="P133" s="83">
        <v>0</v>
      </c>
      <c r="Q133" s="85">
        <v>2</v>
      </c>
      <c r="R133" s="86">
        <v>7</v>
      </c>
      <c r="S133" s="84">
        <v>0</v>
      </c>
      <c r="T133" s="82">
        <v>1</v>
      </c>
      <c r="U133" s="83">
        <v>1</v>
      </c>
      <c r="V133" s="85">
        <v>2</v>
      </c>
      <c r="W133" s="86">
        <v>19</v>
      </c>
      <c r="X133" s="84">
        <v>35</v>
      </c>
      <c r="Y133" s="86">
        <v>13</v>
      </c>
    </row>
    <row r="134" spans="3:25">
      <c r="C134" s="85" t="s">
        <v>333</v>
      </c>
      <c r="D134" s="82" t="s">
        <v>334</v>
      </c>
      <c r="E134" s="82" t="s">
        <v>202</v>
      </c>
      <c r="F134" s="82" t="s">
        <v>298</v>
      </c>
      <c r="G134" s="82">
        <v>10</v>
      </c>
      <c r="H134" s="82">
        <v>63.2</v>
      </c>
      <c r="I134" s="82">
        <v>65</v>
      </c>
      <c r="J134" s="82">
        <v>37.5</v>
      </c>
      <c r="K134" s="83">
        <v>20.399999999999999</v>
      </c>
      <c r="L134" s="85">
        <v>65</v>
      </c>
      <c r="M134" s="86">
        <v>18</v>
      </c>
      <c r="N134" s="84">
        <v>0</v>
      </c>
      <c r="O134" s="82">
        <v>0</v>
      </c>
      <c r="P134" s="83">
        <v>0</v>
      </c>
      <c r="Q134" s="85">
        <v>0</v>
      </c>
      <c r="R134" s="86">
        <v>10</v>
      </c>
      <c r="S134" s="84">
        <v>1</v>
      </c>
      <c r="T134" s="82">
        <v>5</v>
      </c>
      <c r="U134" s="83">
        <v>0</v>
      </c>
      <c r="V134" s="85">
        <v>6</v>
      </c>
      <c r="W134" s="86">
        <v>10</v>
      </c>
      <c r="X134" s="84">
        <v>38</v>
      </c>
      <c r="Y134" s="86">
        <v>15</v>
      </c>
    </row>
    <row r="135" spans="3:25">
      <c r="C135" s="85" t="s">
        <v>303</v>
      </c>
      <c r="D135" s="82" t="s">
        <v>304</v>
      </c>
      <c r="E135" s="82" t="s">
        <v>121</v>
      </c>
      <c r="F135" s="82" t="s">
        <v>298</v>
      </c>
      <c r="G135" s="82">
        <v>46.8</v>
      </c>
      <c r="H135" s="82">
        <v>34.9</v>
      </c>
      <c r="I135" s="82">
        <v>40.4</v>
      </c>
      <c r="J135" s="82">
        <v>51.1</v>
      </c>
      <c r="K135" s="83">
        <v>28.9</v>
      </c>
      <c r="L135" s="85">
        <v>51.1</v>
      </c>
      <c r="M135" s="86">
        <v>21</v>
      </c>
      <c r="N135" s="84">
        <v>0</v>
      </c>
      <c r="O135" s="82">
        <v>0</v>
      </c>
      <c r="P135" s="83">
        <v>0</v>
      </c>
      <c r="Q135" s="85">
        <v>0</v>
      </c>
      <c r="R135" s="86">
        <v>10</v>
      </c>
      <c r="S135" s="84">
        <v>1</v>
      </c>
      <c r="T135" s="82">
        <v>1</v>
      </c>
      <c r="U135" s="83">
        <v>5</v>
      </c>
      <c r="V135" s="85">
        <v>7</v>
      </c>
      <c r="W135" s="86">
        <v>8</v>
      </c>
      <c r="X135" s="84">
        <v>39</v>
      </c>
      <c r="Y135" s="86">
        <v>16</v>
      </c>
    </row>
    <row r="136" spans="3:25">
      <c r="C136" s="85" t="s">
        <v>296</v>
      </c>
      <c r="D136" s="82" t="s">
        <v>297</v>
      </c>
      <c r="E136" s="82" t="s">
        <v>251</v>
      </c>
      <c r="F136" s="82" t="s">
        <v>298</v>
      </c>
      <c r="G136" s="82">
        <v>136.9</v>
      </c>
      <c r="H136" s="82">
        <v>149.1</v>
      </c>
      <c r="I136" s="82">
        <v>129.5</v>
      </c>
      <c r="J136" s="82">
        <v>148.69999999999999</v>
      </c>
      <c r="K136" s="83">
        <v>50</v>
      </c>
      <c r="L136" s="85">
        <v>149.1</v>
      </c>
      <c r="M136" s="86">
        <v>8</v>
      </c>
      <c r="N136" s="84">
        <v>0</v>
      </c>
      <c r="O136" s="82">
        <v>0</v>
      </c>
      <c r="P136" s="83">
        <v>0</v>
      </c>
      <c r="Q136" s="85">
        <v>0</v>
      </c>
      <c r="R136" s="86">
        <v>10</v>
      </c>
      <c r="S136" s="84">
        <v>0</v>
      </c>
      <c r="T136" s="82">
        <v>0</v>
      </c>
      <c r="U136" s="83">
        <v>0</v>
      </c>
      <c r="V136" s="85">
        <v>0</v>
      </c>
      <c r="W136" s="86">
        <v>21</v>
      </c>
      <c r="X136" s="84">
        <v>39</v>
      </c>
      <c r="Y136" s="86">
        <v>16</v>
      </c>
    </row>
    <row r="137" spans="3:25">
      <c r="C137" s="85" t="s">
        <v>339</v>
      </c>
      <c r="D137" s="82" t="s">
        <v>340</v>
      </c>
      <c r="E137" s="82" t="s">
        <v>207</v>
      </c>
      <c r="F137" s="82" t="s">
        <v>298</v>
      </c>
      <c r="G137" s="82">
        <v>78.2</v>
      </c>
      <c r="H137" s="82">
        <v>45.7</v>
      </c>
      <c r="I137" s="82">
        <v>56.5</v>
      </c>
      <c r="J137" s="82">
        <v>50</v>
      </c>
      <c r="K137" s="83">
        <v>88.1</v>
      </c>
      <c r="L137" s="85">
        <v>88.1</v>
      </c>
      <c r="M137" s="86">
        <v>13</v>
      </c>
      <c r="N137" s="84">
        <v>0</v>
      </c>
      <c r="O137" s="82">
        <v>0</v>
      </c>
      <c r="P137" s="83">
        <v>0</v>
      </c>
      <c r="Q137" s="85">
        <v>0</v>
      </c>
      <c r="R137" s="86">
        <v>10</v>
      </c>
      <c r="S137" s="84">
        <v>0</v>
      </c>
      <c r="T137" s="82">
        <v>0</v>
      </c>
      <c r="U137" s="83">
        <v>3</v>
      </c>
      <c r="V137" s="85">
        <v>3</v>
      </c>
      <c r="W137" s="86">
        <v>17</v>
      </c>
      <c r="X137" s="84">
        <v>40</v>
      </c>
      <c r="Y137" s="86">
        <v>18</v>
      </c>
    </row>
    <row r="138" spans="3:25">
      <c r="C138" s="85" t="s">
        <v>335</v>
      </c>
      <c r="D138" s="82" t="s">
        <v>336</v>
      </c>
      <c r="E138" s="82" t="s">
        <v>207</v>
      </c>
      <c r="F138" s="82" t="s">
        <v>298</v>
      </c>
      <c r="G138" s="82">
        <v>86.7</v>
      </c>
      <c r="H138" s="82">
        <v>82.7</v>
      </c>
      <c r="I138" s="82">
        <v>74.2</v>
      </c>
      <c r="J138" s="82">
        <v>48.6</v>
      </c>
      <c r="K138" s="83">
        <v>50</v>
      </c>
      <c r="L138" s="85">
        <v>86.7</v>
      </c>
      <c r="M138" s="86">
        <v>14</v>
      </c>
      <c r="N138" s="84">
        <v>0</v>
      </c>
      <c r="O138" s="82">
        <v>0</v>
      </c>
      <c r="P138" s="83">
        <v>0</v>
      </c>
      <c r="Q138" s="85">
        <v>0</v>
      </c>
      <c r="R138" s="86">
        <v>10</v>
      </c>
      <c r="S138" s="84">
        <v>0</v>
      </c>
      <c r="T138" s="82">
        <v>0</v>
      </c>
      <c r="U138" s="83">
        <v>0</v>
      </c>
      <c r="V138" s="85">
        <v>0</v>
      </c>
      <c r="W138" s="86">
        <v>21</v>
      </c>
      <c r="X138" s="84">
        <v>45</v>
      </c>
      <c r="Y138" s="86">
        <v>19</v>
      </c>
    </row>
    <row r="139" spans="3:25">
      <c r="C139" s="85" t="s">
        <v>318</v>
      </c>
      <c r="D139" s="82" t="s">
        <v>319</v>
      </c>
      <c r="E139" s="82" t="s">
        <v>166</v>
      </c>
      <c r="F139" s="82" t="s">
        <v>298</v>
      </c>
      <c r="G139" s="82">
        <v>40</v>
      </c>
      <c r="H139" s="82">
        <v>36.9</v>
      </c>
      <c r="I139" s="82">
        <v>20</v>
      </c>
      <c r="J139" s="82">
        <v>20</v>
      </c>
      <c r="K139" s="83">
        <v>37.299999999999997</v>
      </c>
      <c r="L139" s="85">
        <v>40</v>
      </c>
      <c r="M139" s="86">
        <v>22</v>
      </c>
      <c r="N139" s="84">
        <v>0</v>
      </c>
      <c r="O139" s="82">
        <v>0</v>
      </c>
      <c r="P139" s="83">
        <v>0</v>
      </c>
      <c r="Q139" s="85">
        <v>0</v>
      </c>
      <c r="R139" s="86">
        <v>10</v>
      </c>
      <c r="S139" s="84">
        <v>2</v>
      </c>
      <c r="T139" s="82">
        <v>0</v>
      </c>
      <c r="U139" s="83">
        <v>3</v>
      </c>
      <c r="V139" s="85">
        <v>5</v>
      </c>
      <c r="W139" s="86">
        <v>14</v>
      </c>
      <c r="X139" s="84">
        <v>46</v>
      </c>
      <c r="Y139" s="86">
        <v>20</v>
      </c>
    </row>
    <row r="140" spans="3:25">
      <c r="C140" s="85" t="s">
        <v>337</v>
      </c>
      <c r="D140" s="82" t="s">
        <v>338</v>
      </c>
      <c r="E140" s="82" t="s">
        <v>207</v>
      </c>
      <c r="F140" s="82" t="s">
        <v>298</v>
      </c>
      <c r="G140" s="82">
        <v>36.5</v>
      </c>
      <c r="H140" s="82">
        <v>30.6</v>
      </c>
      <c r="I140" s="82">
        <v>60</v>
      </c>
      <c r="J140" s="82">
        <v>55</v>
      </c>
      <c r="K140" s="83">
        <v>13.9</v>
      </c>
      <c r="L140" s="85">
        <v>60</v>
      </c>
      <c r="M140" s="86">
        <v>19</v>
      </c>
      <c r="N140" s="84">
        <v>0</v>
      </c>
      <c r="O140" s="82">
        <v>0</v>
      </c>
      <c r="P140" s="83">
        <v>0</v>
      </c>
      <c r="Q140" s="85">
        <v>0</v>
      </c>
      <c r="R140" s="86">
        <v>10</v>
      </c>
      <c r="S140" s="84">
        <v>0</v>
      </c>
      <c r="T140" s="82">
        <v>3</v>
      </c>
      <c r="U140" s="83">
        <v>0</v>
      </c>
      <c r="V140" s="85">
        <v>3</v>
      </c>
      <c r="W140" s="86">
        <v>17</v>
      </c>
      <c r="X140" s="84">
        <v>46</v>
      </c>
      <c r="Y140" s="86">
        <v>20</v>
      </c>
    </row>
    <row r="141" spans="3:25">
      <c r="C141" s="85" t="s">
        <v>320</v>
      </c>
      <c r="D141" s="82" t="s">
        <v>321</v>
      </c>
      <c r="E141" s="82" t="s">
        <v>166</v>
      </c>
      <c r="F141" s="82" t="s">
        <v>298</v>
      </c>
      <c r="G141" s="82">
        <v>55.8</v>
      </c>
      <c r="H141" s="82">
        <v>10</v>
      </c>
      <c r="I141" s="82">
        <v>30.1</v>
      </c>
      <c r="J141" s="82">
        <v>50</v>
      </c>
      <c r="K141" s="83">
        <v>44.8</v>
      </c>
      <c r="L141" s="85">
        <v>55.8</v>
      </c>
      <c r="M141" s="86">
        <v>20</v>
      </c>
      <c r="N141" s="84">
        <v>0</v>
      </c>
      <c r="O141" s="82">
        <v>0</v>
      </c>
      <c r="P141" s="83">
        <v>0</v>
      </c>
      <c r="Q141" s="85">
        <v>0</v>
      </c>
      <c r="R141" s="86">
        <v>10</v>
      </c>
      <c r="S141" s="84">
        <v>0</v>
      </c>
      <c r="T141" s="82">
        <v>0</v>
      </c>
      <c r="U141" s="83">
        <v>1</v>
      </c>
      <c r="V141" s="85">
        <v>1</v>
      </c>
      <c r="W141" s="86">
        <v>20</v>
      </c>
      <c r="X141" s="84">
        <v>50</v>
      </c>
      <c r="Y141" s="86">
        <v>22</v>
      </c>
    </row>
    <row r="142" spans="3:25">
      <c r="C142" s="85" t="s">
        <v>314</v>
      </c>
      <c r="D142" s="82" t="s">
        <v>315</v>
      </c>
      <c r="E142" s="82" t="s">
        <v>159</v>
      </c>
      <c r="F142" s="82" t="s">
        <v>298</v>
      </c>
      <c r="G142" s="82">
        <v>0</v>
      </c>
      <c r="H142" s="82">
        <v>0</v>
      </c>
      <c r="I142" s="82">
        <v>0</v>
      </c>
      <c r="J142" s="82">
        <v>0</v>
      </c>
      <c r="K142" s="83">
        <v>0</v>
      </c>
      <c r="L142" s="85">
        <v>0</v>
      </c>
      <c r="M142" s="86">
        <v>23</v>
      </c>
      <c r="N142" s="84">
        <v>0</v>
      </c>
      <c r="O142" s="82">
        <v>0</v>
      </c>
      <c r="P142" s="83">
        <v>0</v>
      </c>
      <c r="Q142" s="85">
        <v>0</v>
      </c>
      <c r="R142" s="86">
        <v>10</v>
      </c>
      <c r="S142" s="84">
        <v>0</v>
      </c>
      <c r="T142" s="82">
        <v>0</v>
      </c>
      <c r="U142" s="83">
        <v>0</v>
      </c>
      <c r="V142" s="85">
        <v>0</v>
      </c>
      <c r="W142" s="86">
        <v>21</v>
      </c>
      <c r="X142" s="84">
        <v>54</v>
      </c>
      <c r="Y142" s="86">
        <v>23</v>
      </c>
    </row>
    <row r="143" spans="3:25">
      <c r="C143" s="104" t="s">
        <v>374</v>
      </c>
      <c r="D143" s="105" t="s">
        <v>375</v>
      </c>
      <c r="E143" s="105" t="s">
        <v>376</v>
      </c>
      <c r="F143" s="105" t="s">
        <v>350</v>
      </c>
      <c r="G143" s="105">
        <v>151.19999999999999</v>
      </c>
      <c r="H143" s="105">
        <v>144.6</v>
      </c>
      <c r="I143" s="105">
        <v>144</v>
      </c>
      <c r="J143" s="105">
        <v>150.30000000000001</v>
      </c>
      <c r="K143" s="106">
        <v>137.80000000000001</v>
      </c>
      <c r="L143" s="104">
        <v>151.19999999999999</v>
      </c>
      <c r="M143" s="107">
        <v>1</v>
      </c>
      <c r="N143" s="108">
        <v>0</v>
      </c>
      <c r="O143" s="105">
        <v>1</v>
      </c>
      <c r="P143" s="106">
        <v>0</v>
      </c>
      <c r="Q143" s="104">
        <v>1</v>
      </c>
      <c r="R143" s="107">
        <v>1</v>
      </c>
      <c r="S143" s="108">
        <v>1</v>
      </c>
      <c r="T143" s="105">
        <v>4</v>
      </c>
      <c r="U143" s="106">
        <v>3</v>
      </c>
      <c r="V143" s="104">
        <v>8</v>
      </c>
      <c r="W143" s="107">
        <v>2</v>
      </c>
      <c r="X143" s="108">
        <v>4</v>
      </c>
      <c r="Y143" s="107">
        <v>1</v>
      </c>
    </row>
    <row r="144" spans="3:25">
      <c r="C144" s="104" t="s">
        <v>383</v>
      </c>
      <c r="D144" s="105" t="s">
        <v>384</v>
      </c>
      <c r="E144" s="105" t="s">
        <v>385</v>
      </c>
      <c r="F144" s="105" t="s">
        <v>350</v>
      </c>
      <c r="G144" s="105">
        <v>122.2</v>
      </c>
      <c r="H144" s="105">
        <v>0</v>
      </c>
      <c r="I144" s="105">
        <v>90.8</v>
      </c>
      <c r="J144" s="105">
        <v>96.7</v>
      </c>
      <c r="K144" s="106">
        <v>107.9</v>
      </c>
      <c r="L144" s="104">
        <v>122.2</v>
      </c>
      <c r="M144" s="107">
        <v>4</v>
      </c>
      <c r="N144" s="108">
        <v>0</v>
      </c>
      <c r="O144" s="105">
        <v>0</v>
      </c>
      <c r="P144" s="106">
        <v>0</v>
      </c>
      <c r="Q144" s="104">
        <v>0</v>
      </c>
      <c r="R144" s="107">
        <v>2</v>
      </c>
      <c r="S144" s="108">
        <v>3</v>
      </c>
      <c r="T144" s="105">
        <v>3</v>
      </c>
      <c r="U144" s="106">
        <v>2</v>
      </c>
      <c r="V144" s="104">
        <v>8</v>
      </c>
      <c r="W144" s="107">
        <v>1</v>
      </c>
      <c r="X144" s="108">
        <v>7</v>
      </c>
      <c r="Y144" s="107">
        <v>2</v>
      </c>
    </row>
    <row r="145" spans="3:25">
      <c r="C145" s="104" t="s">
        <v>361</v>
      </c>
      <c r="D145" s="105" t="s">
        <v>362</v>
      </c>
      <c r="E145" s="105" t="s">
        <v>363</v>
      </c>
      <c r="F145" s="105" t="s">
        <v>350</v>
      </c>
      <c r="G145" s="105">
        <v>107.1</v>
      </c>
      <c r="H145" s="105">
        <v>138.19999999999999</v>
      </c>
      <c r="I145" s="105">
        <v>131.5</v>
      </c>
      <c r="J145" s="105">
        <v>131.19999999999999</v>
      </c>
      <c r="K145" s="106">
        <v>89.1</v>
      </c>
      <c r="L145" s="104">
        <v>138.19999999999999</v>
      </c>
      <c r="M145" s="107">
        <v>2</v>
      </c>
      <c r="N145" s="108">
        <v>0</v>
      </c>
      <c r="O145" s="105">
        <v>0</v>
      </c>
      <c r="P145" s="106">
        <v>0</v>
      </c>
      <c r="Q145" s="104">
        <v>0</v>
      </c>
      <c r="R145" s="107">
        <v>2</v>
      </c>
      <c r="S145" s="108">
        <v>0</v>
      </c>
      <c r="T145" s="105">
        <v>3</v>
      </c>
      <c r="U145" s="106">
        <v>4</v>
      </c>
      <c r="V145" s="104">
        <v>7</v>
      </c>
      <c r="W145" s="107">
        <v>5</v>
      </c>
      <c r="X145" s="108">
        <v>9</v>
      </c>
      <c r="Y145" s="107">
        <v>3</v>
      </c>
    </row>
    <row r="146" spans="3:25">
      <c r="C146" s="88" t="s">
        <v>386</v>
      </c>
      <c r="D146" s="89" t="s">
        <v>387</v>
      </c>
      <c r="E146" s="89" t="s">
        <v>310</v>
      </c>
      <c r="F146" s="89" t="s">
        <v>350</v>
      </c>
      <c r="G146" s="89">
        <v>83.2</v>
      </c>
      <c r="H146" s="89">
        <v>120.5</v>
      </c>
      <c r="I146" s="89">
        <v>115.2</v>
      </c>
      <c r="J146" s="89">
        <v>119.5</v>
      </c>
      <c r="K146" s="90">
        <v>119.5</v>
      </c>
      <c r="L146" s="88">
        <v>120.5</v>
      </c>
      <c r="M146" s="91">
        <v>5</v>
      </c>
      <c r="N146" s="92">
        <v>0</v>
      </c>
      <c r="O146" s="89">
        <v>0</v>
      </c>
      <c r="P146" s="90">
        <v>0</v>
      </c>
      <c r="Q146" s="88">
        <v>0</v>
      </c>
      <c r="R146" s="91">
        <v>2</v>
      </c>
      <c r="S146" s="92">
        <v>0</v>
      </c>
      <c r="T146" s="89">
        <v>3</v>
      </c>
      <c r="U146" s="90">
        <v>5</v>
      </c>
      <c r="V146" s="88">
        <v>8</v>
      </c>
      <c r="W146" s="91">
        <v>2</v>
      </c>
      <c r="X146" s="92">
        <v>9</v>
      </c>
      <c r="Y146" s="91">
        <v>4</v>
      </c>
    </row>
    <row r="147" spans="3:25">
      <c r="C147" s="88" t="s">
        <v>372</v>
      </c>
      <c r="D147" s="89" t="s">
        <v>373</v>
      </c>
      <c r="E147" s="89" t="s">
        <v>188</v>
      </c>
      <c r="F147" s="89" t="s">
        <v>350</v>
      </c>
      <c r="G147" s="89">
        <v>5</v>
      </c>
      <c r="H147" s="89">
        <v>106.8</v>
      </c>
      <c r="I147" s="89">
        <v>75</v>
      </c>
      <c r="J147" s="89">
        <v>99</v>
      </c>
      <c r="K147" s="90">
        <v>41.1</v>
      </c>
      <c r="L147" s="88">
        <v>106.8</v>
      </c>
      <c r="M147" s="91">
        <v>7</v>
      </c>
      <c r="N147" s="92">
        <v>0</v>
      </c>
      <c r="O147" s="89">
        <v>0</v>
      </c>
      <c r="P147" s="90">
        <v>0</v>
      </c>
      <c r="Q147" s="88">
        <v>0</v>
      </c>
      <c r="R147" s="91">
        <v>2</v>
      </c>
      <c r="S147" s="92">
        <v>0</v>
      </c>
      <c r="T147" s="89">
        <v>3</v>
      </c>
      <c r="U147" s="90">
        <v>5</v>
      </c>
      <c r="V147" s="88">
        <v>8</v>
      </c>
      <c r="W147" s="91">
        <v>2</v>
      </c>
      <c r="X147" s="92">
        <v>11</v>
      </c>
      <c r="Y147" s="91">
        <v>5</v>
      </c>
    </row>
    <row r="148" spans="3:25">
      <c r="C148" s="88" t="s">
        <v>364</v>
      </c>
      <c r="D148" s="89" t="s">
        <v>365</v>
      </c>
      <c r="E148" s="89" t="s">
        <v>159</v>
      </c>
      <c r="F148" s="89" t="s">
        <v>350</v>
      </c>
      <c r="G148" s="89">
        <v>134.69999999999999</v>
      </c>
      <c r="H148" s="89">
        <v>124.1</v>
      </c>
      <c r="I148" s="89">
        <v>132.6</v>
      </c>
      <c r="J148" s="89">
        <v>122.7</v>
      </c>
      <c r="K148" s="90">
        <v>120.5</v>
      </c>
      <c r="L148" s="88">
        <v>134.69999999999999</v>
      </c>
      <c r="M148" s="91">
        <v>3</v>
      </c>
      <c r="N148" s="92">
        <v>0</v>
      </c>
      <c r="O148" s="89">
        <v>0</v>
      </c>
      <c r="P148" s="90">
        <v>0</v>
      </c>
      <c r="Q148" s="88">
        <v>0</v>
      </c>
      <c r="R148" s="91">
        <v>2</v>
      </c>
      <c r="S148" s="92">
        <v>0</v>
      </c>
      <c r="T148" s="89">
        <v>0</v>
      </c>
      <c r="U148" s="90">
        <v>5</v>
      </c>
      <c r="V148" s="88">
        <v>5</v>
      </c>
      <c r="W148" s="91">
        <v>10</v>
      </c>
      <c r="X148" s="92">
        <v>15</v>
      </c>
      <c r="Y148" s="91">
        <v>6</v>
      </c>
    </row>
    <row r="149" spans="3:25">
      <c r="C149" s="88" t="s">
        <v>351</v>
      </c>
      <c r="D149" s="89" t="s">
        <v>352</v>
      </c>
      <c r="E149" s="89" t="s">
        <v>251</v>
      </c>
      <c r="F149" s="89" t="s">
        <v>350</v>
      </c>
      <c r="G149" s="89">
        <v>108.3</v>
      </c>
      <c r="H149" s="89">
        <v>101.1</v>
      </c>
      <c r="I149" s="89">
        <v>73.2</v>
      </c>
      <c r="J149" s="89">
        <v>93.7</v>
      </c>
      <c r="K149" s="90">
        <v>99.9</v>
      </c>
      <c r="L149" s="88">
        <v>108.3</v>
      </c>
      <c r="M149" s="91">
        <v>6</v>
      </c>
      <c r="N149" s="92">
        <v>0</v>
      </c>
      <c r="O149" s="89">
        <v>0</v>
      </c>
      <c r="P149" s="90">
        <v>0</v>
      </c>
      <c r="Q149" s="88">
        <v>0</v>
      </c>
      <c r="R149" s="91">
        <v>2</v>
      </c>
      <c r="S149" s="92">
        <v>0</v>
      </c>
      <c r="T149" s="89">
        <v>1</v>
      </c>
      <c r="U149" s="90">
        <v>3</v>
      </c>
      <c r="V149" s="88">
        <v>4</v>
      </c>
      <c r="W149" s="91">
        <v>13</v>
      </c>
      <c r="X149" s="92">
        <v>21</v>
      </c>
      <c r="Y149" s="91">
        <v>7</v>
      </c>
    </row>
    <row r="150" spans="3:25">
      <c r="C150" s="88" t="s">
        <v>353</v>
      </c>
      <c r="D150" s="89" t="s">
        <v>354</v>
      </c>
      <c r="E150" s="89" t="s">
        <v>251</v>
      </c>
      <c r="F150" s="89" t="s">
        <v>350</v>
      </c>
      <c r="G150" s="89">
        <v>77.400000000000006</v>
      </c>
      <c r="H150" s="89">
        <v>64.900000000000006</v>
      </c>
      <c r="I150" s="89">
        <v>66.5</v>
      </c>
      <c r="J150" s="89">
        <v>49.7</v>
      </c>
      <c r="K150" s="90">
        <v>66</v>
      </c>
      <c r="L150" s="88">
        <v>77.400000000000006</v>
      </c>
      <c r="M150" s="91">
        <v>13</v>
      </c>
      <c r="N150" s="92">
        <v>0</v>
      </c>
      <c r="O150" s="89">
        <v>0</v>
      </c>
      <c r="P150" s="90">
        <v>0</v>
      </c>
      <c r="Q150" s="88">
        <v>0</v>
      </c>
      <c r="R150" s="91">
        <v>2</v>
      </c>
      <c r="S150" s="92">
        <v>1</v>
      </c>
      <c r="T150" s="89">
        <v>1</v>
      </c>
      <c r="U150" s="90">
        <v>4</v>
      </c>
      <c r="V150" s="88">
        <v>6</v>
      </c>
      <c r="W150" s="91">
        <v>7</v>
      </c>
      <c r="X150" s="92">
        <v>22</v>
      </c>
      <c r="Y150" s="91">
        <v>8</v>
      </c>
    </row>
    <row r="151" spans="3:25">
      <c r="C151" s="88" t="s">
        <v>366</v>
      </c>
      <c r="D151" s="89" t="s">
        <v>367</v>
      </c>
      <c r="E151" s="89" t="s">
        <v>159</v>
      </c>
      <c r="F151" s="89" t="s">
        <v>350</v>
      </c>
      <c r="G151" s="89">
        <v>71</v>
      </c>
      <c r="H151" s="89">
        <v>83.1</v>
      </c>
      <c r="I151" s="89">
        <v>76.900000000000006</v>
      </c>
      <c r="J151" s="89">
        <v>83.3</v>
      </c>
      <c r="K151" s="90">
        <v>78</v>
      </c>
      <c r="L151" s="88">
        <v>83.3</v>
      </c>
      <c r="M151" s="91">
        <v>11</v>
      </c>
      <c r="N151" s="92">
        <v>0</v>
      </c>
      <c r="O151" s="89">
        <v>0</v>
      </c>
      <c r="P151" s="90">
        <v>0</v>
      </c>
      <c r="Q151" s="88">
        <v>0</v>
      </c>
      <c r="R151" s="91">
        <v>2</v>
      </c>
      <c r="S151" s="92">
        <v>0</v>
      </c>
      <c r="T151" s="89">
        <v>0</v>
      </c>
      <c r="U151" s="90">
        <v>5</v>
      </c>
      <c r="V151" s="88">
        <v>5</v>
      </c>
      <c r="W151" s="91">
        <v>10</v>
      </c>
      <c r="X151" s="92">
        <v>23</v>
      </c>
      <c r="Y151" s="91">
        <v>9</v>
      </c>
    </row>
    <row r="152" spans="3:25">
      <c r="C152" s="88" t="s">
        <v>368</v>
      </c>
      <c r="D152" s="89" t="s">
        <v>369</v>
      </c>
      <c r="E152" s="89" t="s">
        <v>179</v>
      </c>
      <c r="F152" s="89" t="s">
        <v>350</v>
      </c>
      <c r="G152" s="89">
        <v>50</v>
      </c>
      <c r="H152" s="89">
        <v>33.1</v>
      </c>
      <c r="I152" s="89">
        <v>2</v>
      </c>
      <c r="J152" s="89">
        <v>55.9</v>
      </c>
      <c r="K152" s="90">
        <v>69.8</v>
      </c>
      <c r="L152" s="88">
        <v>69.8</v>
      </c>
      <c r="M152" s="91">
        <v>15</v>
      </c>
      <c r="N152" s="92">
        <v>0</v>
      </c>
      <c r="O152" s="89">
        <v>0</v>
      </c>
      <c r="P152" s="90">
        <v>0</v>
      </c>
      <c r="Q152" s="88">
        <v>0</v>
      </c>
      <c r="R152" s="91">
        <v>2</v>
      </c>
      <c r="S152" s="92">
        <v>0</v>
      </c>
      <c r="T152" s="89">
        <v>4</v>
      </c>
      <c r="U152" s="90">
        <v>2</v>
      </c>
      <c r="V152" s="88">
        <v>6</v>
      </c>
      <c r="W152" s="91">
        <v>7</v>
      </c>
      <c r="X152" s="92">
        <v>24</v>
      </c>
      <c r="Y152" s="91">
        <v>10</v>
      </c>
    </row>
    <row r="153" spans="3:25">
      <c r="C153" s="88" t="s">
        <v>359</v>
      </c>
      <c r="D153" s="89" t="s">
        <v>360</v>
      </c>
      <c r="E153" s="89" t="s">
        <v>124</v>
      </c>
      <c r="F153" s="89" t="s">
        <v>350</v>
      </c>
      <c r="G153" s="89">
        <v>64.599999999999994</v>
      </c>
      <c r="H153" s="89">
        <v>80.8</v>
      </c>
      <c r="I153" s="89">
        <v>71.099999999999994</v>
      </c>
      <c r="J153" s="89">
        <v>73</v>
      </c>
      <c r="K153" s="90">
        <v>64</v>
      </c>
      <c r="L153" s="88">
        <v>80.8</v>
      </c>
      <c r="M153" s="91">
        <v>12</v>
      </c>
      <c r="N153" s="92">
        <v>0</v>
      </c>
      <c r="O153" s="89">
        <v>0</v>
      </c>
      <c r="P153" s="90">
        <v>0</v>
      </c>
      <c r="Q153" s="88">
        <v>0</v>
      </c>
      <c r="R153" s="91">
        <v>2</v>
      </c>
      <c r="S153" s="92">
        <v>0</v>
      </c>
      <c r="T153" s="89">
        <v>0</v>
      </c>
      <c r="U153" s="90">
        <v>5</v>
      </c>
      <c r="V153" s="88">
        <v>5</v>
      </c>
      <c r="W153" s="91">
        <v>10</v>
      </c>
      <c r="X153" s="92">
        <v>24</v>
      </c>
      <c r="Y153" s="91">
        <v>10</v>
      </c>
    </row>
    <row r="154" spans="3:25">
      <c r="C154" s="88" t="s">
        <v>379</v>
      </c>
      <c r="D154" s="89" t="s">
        <v>380</v>
      </c>
      <c r="E154" s="89" t="s">
        <v>207</v>
      </c>
      <c r="F154" s="89" t="s">
        <v>350</v>
      </c>
      <c r="G154" s="89">
        <v>94.3</v>
      </c>
      <c r="H154" s="89">
        <v>84.7</v>
      </c>
      <c r="I154" s="89">
        <v>72.900000000000006</v>
      </c>
      <c r="J154" s="89">
        <v>67.5</v>
      </c>
      <c r="K154" s="90">
        <v>80.8</v>
      </c>
      <c r="L154" s="88">
        <v>94.3</v>
      </c>
      <c r="M154" s="91">
        <v>9</v>
      </c>
      <c r="N154" s="92">
        <v>0</v>
      </c>
      <c r="O154" s="89">
        <v>0</v>
      </c>
      <c r="P154" s="90">
        <v>0</v>
      </c>
      <c r="Q154" s="88">
        <v>0</v>
      </c>
      <c r="R154" s="91">
        <v>2</v>
      </c>
      <c r="S154" s="92">
        <v>0</v>
      </c>
      <c r="T154" s="89">
        <v>0</v>
      </c>
      <c r="U154" s="90">
        <v>4</v>
      </c>
      <c r="V154" s="88">
        <v>4</v>
      </c>
      <c r="W154" s="91">
        <v>13</v>
      </c>
      <c r="X154" s="92">
        <v>24</v>
      </c>
      <c r="Y154" s="91">
        <v>10</v>
      </c>
    </row>
    <row r="155" spans="3:25">
      <c r="C155" s="88" t="s">
        <v>355</v>
      </c>
      <c r="D155" s="89" t="s">
        <v>356</v>
      </c>
      <c r="E155" s="89" t="s">
        <v>251</v>
      </c>
      <c r="F155" s="89" t="s">
        <v>350</v>
      </c>
      <c r="G155" s="89">
        <v>0</v>
      </c>
      <c r="H155" s="89">
        <v>31.1</v>
      </c>
      <c r="I155" s="89">
        <v>27.2</v>
      </c>
      <c r="J155" s="89">
        <v>0</v>
      </c>
      <c r="K155" s="90">
        <v>33.6</v>
      </c>
      <c r="L155" s="88">
        <v>33.6</v>
      </c>
      <c r="M155" s="91">
        <v>18</v>
      </c>
      <c r="N155" s="92">
        <v>0</v>
      </c>
      <c r="O155" s="89">
        <v>0</v>
      </c>
      <c r="P155" s="90">
        <v>0</v>
      </c>
      <c r="Q155" s="88">
        <v>0</v>
      </c>
      <c r="R155" s="91">
        <v>2</v>
      </c>
      <c r="S155" s="92">
        <v>0</v>
      </c>
      <c r="T155" s="89">
        <v>2</v>
      </c>
      <c r="U155" s="90">
        <v>5</v>
      </c>
      <c r="V155" s="88">
        <v>7</v>
      </c>
      <c r="W155" s="91">
        <v>5</v>
      </c>
      <c r="X155" s="92">
        <v>25</v>
      </c>
      <c r="Y155" s="91">
        <v>13</v>
      </c>
    </row>
    <row r="156" spans="3:25">
      <c r="C156" s="88" t="s">
        <v>370</v>
      </c>
      <c r="D156" s="89" t="s">
        <v>371</v>
      </c>
      <c r="E156" s="89" t="s">
        <v>179</v>
      </c>
      <c r="F156" s="89" t="s">
        <v>350</v>
      </c>
      <c r="G156" s="89">
        <v>24</v>
      </c>
      <c r="H156" s="89">
        <v>40</v>
      </c>
      <c r="I156" s="89">
        <v>50</v>
      </c>
      <c r="J156" s="89">
        <v>27.7</v>
      </c>
      <c r="K156" s="90">
        <v>23.8</v>
      </c>
      <c r="L156" s="88">
        <v>50</v>
      </c>
      <c r="M156" s="91">
        <v>17</v>
      </c>
      <c r="N156" s="92">
        <v>0</v>
      </c>
      <c r="O156" s="89">
        <v>0</v>
      </c>
      <c r="P156" s="90">
        <v>0</v>
      </c>
      <c r="Q156" s="88">
        <v>0</v>
      </c>
      <c r="R156" s="91">
        <v>2</v>
      </c>
      <c r="S156" s="92">
        <v>0</v>
      </c>
      <c r="T156" s="89">
        <v>3</v>
      </c>
      <c r="U156" s="90">
        <v>3</v>
      </c>
      <c r="V156" s="88">
        <v>6</v>
      </c>
      <c r="W156" s="91">
        <v>7</v>
      </c>
      <c r="X156" s="92">
        <v>26</v>
      </c>
      <c r="Y156" s="91">
        <v>14</v>
      </c>
    </row>
    <row r="157" spans="3:25">
      <c r="C157" s="88" t="s">
        <v>377</v>
      </c>
      <c r="D157" s="89" t="s">
        <v>378</v>
      </c>
      <c r="E157" s="89" t="s">
        <v>207</v>
      </c>
      <c r="F157" s="89" t="s">
        <v>350</v>
      </c>
      <c r="G157" s="89">
        <v>77</v>
      </c>
      <c r="H157" s="89">
        <v>99.7</v>
      </c>
      <c r="I157" s="89">
        <v>59.6</v>
      </c>
      <c r="J157" s="89">
        <v>58.5</v>
      </c>
      <c r="K157" s="90">
        <v>70.7</v>
      </c>
      <c r="L157" s="88">
        <v>99.7</v>
      </c>
      <c r="M157" s="91">
        <v>8</v>
      </c>
      <c r="N157" s="92">
        <v>0</v>
      </c>
      <c r="O157" s="89">
        <v>0</v>
      </c>
      <c r="P157" s="90">
        <v>0</v>
      </c>
      <c r="Q157" s="88">
        <v>0</v>
      </c>
      <c r="R157" s="91">
        <v>2</v>
      </c>
      <c r="S157" s="92">
        <v>0</v>
      </c>
      <c r="T157" s="89">
        <v>1</v>
      </c>
      <c r="U157" s="90">
        <v>2</v>
      </c>
      <c r="V157" s="88">
        <v>3</v>
      </c>
      <c r="W157" s="91">
        <v>16</v>
      </c>
      <c r="X157" s="92">
        <v>26</v>
      </c>
      <c r="Y157" s="91">
        <v>14</v>
      </c>
    </row>
    <row r="158" spans="3:25">
      <c r="C158" s="88" t="s">
        <v>357</v>
      </c>
      <c r="D158" s="89" t="s">
        <v>358</v>
      </c>
      <c r="E158" s="89" t="s">
        <v>256</v>
      </c>
      <c r="F158" s="89" t="s">
        <v>350</v>
      </c>
      <c r="G158" s="89">
        <v>88.3</v>
      </c>
      <c r="H158" s="89">
        <v>90</v>
      </c>
      <c r="I158" s="89">
        <v>73.7</v>
      </c>
      <c r="J158" s="89">
        <v>84.6</v>
      </c>
      <c r="K158" s="90">
        <v>82.8</v>
      </c>
      <c r="L158" s="88">
        <v>90</v>
      </c>
      <c r="M158" s="91">
        <v>10</v>
      </c>
      <c r="N158" s="92">
        <v>0</v>
      </c>
      <c r="O158" s="89">
        <v>0</v>
      </c>
      <c r="P158" s="90">
        <v>0</v>
      </c>
      <c r="Q158" s="88">
        <v>0</v>
      </c>
      <c r="R158" s="91">
        <v>2</v>
      </c>
      <c r="S158" s="92">
        <v>0</v>
      </c>
      <c r="T158" s="89">
        <v>1</v>
      </c>
      <c r="U158" s="90">
        <v>1</v>
      </c>
      <c r="V158" s="88">
        <v>2</v>
      </c>
      <c r="W158" s="91">
        <v>17</v>
      </c>
      <c r="X158" s="92">
        <v>29</v>
      </c>
      <c r="Y158" s="91">
        <v>16</v>
      </c>
    </row>
    <row r="159" spans="3:25">
      <c r="C159" s="88" t="s">
        <v>381</v>
      </c>
      <c r="D159" s="89" t="s">
        <v>382</v>
      </c>
      <c r="E159" s="89" t="s">
        <v>207</v>
      </c>
      <c r="F159" s="89" t="s">
        <v>350</v>
      </c>
      <c r="G159" s="89">
        <v>29.2</v>
      </c>
      <c r="H159" s="89">
        <v>52.4</v>
      </c>
      <c r="I159" s="89">
        <v>33.700000000000003</v>
      </c>
      <c r="J159" s="89">
        <v>53</v>
      </c>
      <c r="K159" s="90">
        <v>26.4</v>
      </c>
      <c r="L159" s="88">
        <v>53</v>
      </c>
      <c r="M159" s="91">
        <v>16</v>
      </c>
      <c r="N159" s="92">
        <v>0</v>
      </c>
      <c r="O159" s="89">
        <v>0</v>
      </c>
      <c r="P159" s="90">
        <v>0</v>
      </c>
      <c r="Q159" s="88">
        <v>0</v>
      </c>
      <c r="R159" s="91">
        <v>2</v>
      </c>
      <c r="S159" s="92">
        <v>0</v>
      </c>
      <c r="T159" s="89">
        <v>1</v>
      </c>
      <c r="U159" s="90">
        <v>3</v>
      </c>
      <c r="V159" s="88">
        <v>4</v>
      </c>
      <c r="W159" s="91">
        <v>13</v>
      </c>
      <c r="X159" s="92">
        <v>31</v>
      </c>
      <c r="Y159" s="91">
        <v>17</v>
      </c>
    </row>
    <row r="160" spans="3:25">
      <c r="C160" s="88" t="s">
        <v>348</v>
      </c>
      <c r="D160" s="89" t="s">
        <v>349</v>
      </c>
      <c r="E160" s="89" t="s">
        <v>118</v>
      </c>
      <c r="F160" s="89" t="s">
        <v>350</v>
      </c>
      <c r="G160" s="89">
        <v>45.1</v>
      </c>
      <c r="H160" s="89">
        <v>70.400000000000006</v>
      </c>
      <c r="I160" s="89">
        <v>60</v>
      </c>
      <c r="J160" s="89">
        <v>50</v>
      </c>
      <c r="K160" s="90">
        <v>75.900000000000006</v>
      </c>
      <c r="L160" s="88">
        <v>75.900000000000006</v>
      </c>
      <c r="M160" s="91">
        <v>14</v>
      </c>
      <c r="N160" s="92">
        <v>0</v>
      </c>
      <c r="O160" s="89">
        <v>0</v>
      </c>
      <c r="P160" s="90">
        <v>0</v>
      </c>
      <c r="Q160" s="88">
        <v>0</v>
      </c>
      <c r="R160" s="91">
        <v>2</v>
      </c>
      <c r="S160" s="92">
        <v>0</v>
      </c>
      <c r="T160" s="89">
        <v>2</v>
      </c>
      <c r="U160" s="90">
        <v>0</v>
      </c>
      <c r="V160" s="88">
        <v>2</v>
      </c>
      <c r="W160" s="91">
        <v>17</v>
      </c>
      <c r="X160" s="92">
        <v>33</v>
      </c>
      <c r="Y160" s="91">
        <v>18</v>
      </c>
    </row>
    <row r="161" spans="3:25">
      <c r="C161" s="104" t="s">
        <v>388</v>
      </c>
      <c r="D161" s="105" t="s">
        <v>389</v>
      </c>
      <c r="E161" s="105" t="s">
        <v>390</v>
      </c>
      <c r="F161" s="105" t="s">
        <v>391</v>
      </c>
      <c r="G161" s="105">
        <v>142.9</v>
      </c>
      <c r="H161" s="105">
        <v>145.5</v>
      </c>
      <c r="I161" s="105">
        <v>107.3</v>
      </c>
      <c r="J161" s="105">
        <v>135</v>
      </c>
      <c r="K161" s="106">
        <v>127.8</v>
      </c>
      <c r="L161" s="104">
        <v>145.5</v>
      </c>
      <c r="M161" s="107">
        <v>1</v>
      </c>
      <c r="N161" s="108">
        <v>0</v>
      </c>
      <c r="O161" s="105">
        <v>0</v>
      </c>
      <c r="P161" s="106">
        <v>0</v>
      </c>
      <c r="Q161" s="104">
        <v>0</v>
      </c>
      <c r="R161" s="107">
        <v>2</v>
      </c>
      <c r="S161" s="108">
        <v>1</v>
      </c>
      <c r="T161" s="105">
        <v>2</v>
      </c>
      <c r="U161" s="106">
        <v>2</v>
      </c>
      <c r="V161" s="104">
        <v>5</v>
      </c>
      <c r="W161" s="107">
        <v>1</v>
      </c>
      <c r="X161" s="108">
        <v>4</v>
      </c>
      <c r="Y161" s="107">
        <v>1</v>
      </c>
    </row>
    <row r="162" spans="3:25">
      <c r="C162" s="104" t="s">
        <v>392</v>
      </c>
      <c r="D162" s="105" t="s">
        <v>393</v>
      </c>
      <c r="E162" s="105" t="s">
        <v>385</v>
      </c>
      <c r="F162" s="105" t="s">
        <v>391</v>
      </c>
      <c r="G162" s="105">
        <v>89.4</v>
      </c>
      <c r="H162" s="105">
        <v>83.8</v>
      </c>
      <c r="I162" s="105">
        <v>90.5</v>
      </c>
      <c r="J162" s="105">
        <v>74.400000000000006</v>
      </c>
      <c r="K162" s="106">
        <v>88.6</v>
      </c>
      <c r="L162" s="104">
        <v>90.5</v>
      </c>
      <c r="M162" s="107">
        <v>2</v>
      </c>
      <c r="N162" s="108">
        <v>0</v>
      </c>
      <c r="O162" s="105">
        <v>0</v>
      </c>
      <c r="P162" s="106">
        <v>0</v>
      </c>
      <c r="Q162" s="104">
        <v>0</v>
      </c>
      <c r="R162" s="107">
        <v>2</v>
      </c>
      <c r="S162" s="108">
        <v>0</v>
      </c>
      <c r="T162" s="105">
        <v>0</v>
      </c>
      <c r="U162" s="106">
        <v>3</v>
      </c>
      <c r="V162" s="104">
        <v>3</v>
      </c>
      <c r="W162" s="107">
        <v>2</v>
      </c>
      <c r="X162" s="108">
        <v>6</v>
      </c>
      <c r="Y162" s="107">
        <v>2</v>
      </c>
    </row>
    <row r="163" spans="3:25">
      <c r="C163" s="104" t="s">
        <v>394</v>
      </c>
      <c r="D163" s="105" t="s">
        <v>395</v>
      </c>
      <c r="E163" s="105" t="s">
        <v>231</v>
      </c>
      <c r="F163" s="105" t="s">
        <v>391</v>
      </c>
      <c r="G163" s="105">
        <v>85.4</v>
      </c>
      <c r="H163" s="105">
        <v>81.5</v>
      </c>
      <c r="I163" s="105">
        <v>89.6</v>
      </c>
      <c r="J163" s="105">
        <v>80.400000000000006</v>
      </c>
      <c r="K163" s="106">
        <v>72.900000000000006</v>
      </c>
      <c r="L163" s="104">
        <v>89.6</v>
      </c>
      <c r="M163" s="107">
        <v>3</v>
      </c>
      <c r="N163" s="108">
        <v>0</v>
      </c>
      <c r="O163" s="105">
        <v>1</v>
      </c>
      <c r="P163" s="106">
        <v>0</v>
      </c>
      <c r="Q163" s="104">
        <v>1</v>
      </c>
      <c r="R163" s="107">
        <v>1</v>
      </c>
      <c r="S163" s="108">
        <v>0</v>
      </c>
      <c r="T163" s="105">
        <v>0</v>
      </c>
      <c r="U163" s="106">
        <v>3</v>
      </c>
      <c r="V163" s="104">
        <v>3</v>
      </c>
      <c r="W163" s="107">
        <v>2</v>
      </c>
      <c r="X163" s="108">
        <v>6</v>
      </c>
      <c r="Y163" s="107">
        <v>3</v>
      </c>
    </row>
    <row r="164" spans="3:25">
      <c r="C164" s="104" t="s">
        <v>406</v>
      </c>
      <c r="D164" s="105" t="s">
        <v>407</v>
      </c>
      <c r="E164" s="105" t="s">
        <v>408</v>
      </c>
      <c r="F164" s="105" t="s">
        <v>398</v>
      </c>
      <c r="G164" s="105">
        <v>70</v>
      </c>
      <c r="H164" s="105">
        <v>83.7</v>
      </c>
      <c r="I164" s="105">
        <v>96.8</v>
      </c>
      <c r="J164" s="105">
        <v>95</v>
      </c>
      <c r="K164" s="106">
        <v>103.6</v>
      </c>
      <c r="L164" s="104">
        <v>103.6</v>
      </c>
      <c r="M164" s="107">
        <v>1</v>
      </c>
      <c r="N164" s="108">
        <v>1</v>
      </c>
      <c r="O164" s="105">
        <v>0</v>
      </c>
      <c r="P164" s="106">
        <v>0</v>
      </c>
      <c r="Q164" s="104">
        <v>1</v>
      </c>
      <c r="R164" s="107">
        <v>1</v>
      </c>
      <c r="S164" s="108">
        <v>0</v>
      </c>
      <c r="T164" s="105">
        <v>3</v>
      </c>
      <c r="U164" s="106">
        <v>4</v>
      </c>
      <c r="V164" s="104">
        <v>7</v>
      </c>
      <c r="W164" s="107">
        <v>2</v>
      </c>
      <c r="X164" s="108">
        <v>4</v>
      </c>
      <c r="Y164" s="107">
        <v>1</v>
      </c>
    </row>
    <row r="165" spans="3:25">
      <c r="C165" s="104" t="s">
        <v>404</v>
      </c>
      <c r="D165" s="105" t="s">
        <v>405</v>
      </c>
      <c r="E165" s="105" t="s">
        <v>210</v>
      </c>
      <c r="F165" s="105" t="s">
        <v>398</v>
      </c>
      <c r="G165" s="105">
        <v>65</v>
      </c>
      <c r="H165" s="105">
        <v>55</v>
      </c>
      <c r="I165" s="105">
        <v>20</v>
      </c>
      <c r="J165" s="105">
        <v>52</v>
      </c>
      <c r="K165" s="106">
        <v>60</v>
      </c>
      <c r="L165" s="104">
        <v>65</v>
      </c>
      <c r="M165" s="107">
        <v>3</v>
      </c>
      <c r="N165" s="108">
        <v>0</v>
      </c>
      <c r="O165" s="105">
        <v>0</v>
      </c>
      <c r="P165" s="106">
        <v>0</v>
      </c>
      <c r="Q165" s="104">
        <v>0</v>
      </c>
      <c r="R165" s="107">
        <v>2</v>
      </c>
      <c r="S165" s="108">
        <v>5</v>
      </c>
      <c r="T165" s="105">
        <v>3</v>
      </c>
      <c r="U165" s="106">
        <v>1</v>
      </c>
      <c r="V165" s="104">
        <v>9</v>
      </c>
      <c r="W165" s="107">
        <v>1</v>
      </c>
      <c r="X165" s="108">
        <v>6</v>
      </c>
      <c r="Y165" s="107">
        <v>2</v>
      </c>
    </row>
    <row r="166" spans="3:25">
      <c r="C166" s="104" t="s">
        <v>402</v>
      </c>
      <c r="D166" s="105" t="s">
        <v>403</v>
      </c>
      <c r="E166" s="105" t="s">
        <v>256</v>
      </c>
      <c r="F166" s="105" t="s">
        <v>398</v>
      </c>
      <c r="G166" s="105">
        <v>45.5</v>
      </c>
      <c r="H166" s="105">
        <v>71.5</v>
      </c>
      <c r="I166" s="105">
        <v>81.599999999999994</v>
      </c>
      <c r="J166" s="105">
        <v>60</v>
      </c>
      <c r="K166" s="106">
        <v>73.7</v>
      </c>
      <c r="L166" s="104">
        <v>81.599999999999994</v>
      </c>
      <c r="M166" s="107">
        <v>2</v>
      </c>
      <c r="N166" s="108">
        <v>0</v>
      </c>
      <c r="O166" s="105">
        <v>0</v>
      </c>
      <c r="P166" s="106">
        <v>0</v>
      </c>
      <c r="Q166" s="104">
        <v>0</v>
      </c>
      <c r="R166" s="107">
        <v>2</v>
      </c>
      <c r="S166" s="108">
        <v>0</v>
      </c>
      <c r="T166" s="105">
        <v>1</v>
      </c>
      <c r="U166" s="106">
        <v>0</v>
      </c>
      <c r="V166" s="104">
        <v>1</v>
      </c>
      <c r="W166" s="107">
        <v>5</v>
      </c>
      <c r="X166" s="108">
        <v>9</v>
      </c>
      <c r="Y166" s="107">
        <v>3</v>
      </c>
    </row>
    <row r="167" spans="3:25">
      <c r="C167" s="88" t="s">
        <v>399</v>
      </c>
      <c r="D167" s="89" t="s">
        <v>400</v>
      </c>
      <c r="E167" s="89" t="s">
        <v>401</v>
      </c>
      <c r="F167" s="89" t="s">
        <v>398</v>
      </c>
      <c r="G167" s="89">
        <v>20</v>
      </c>
      <c r="H167" s="89">
        <v>51.5</v>
      </c>
      <c r="I167" s="89">
        <v>50</v>
      </c>
      <c r="J167" s="89">
        <v>45.2</v>
      </c>
      <c r="K167" s="90">
        <v>51.3</v>
      </c>
      <c r="L167" s="88">
        <v>51.5</v>
      </c>
      <c r="M167" s="91">
        <v>4</v>
      </c>
      <c r="N167" s="92">
        <v>0</v>
      </c>
      <c r="O167" s="89">
        <v>0</v>
      </c>
      <c r="P167" s="90">
        <v>0</v>
      </c>
      <c r="Q167" s="88">
        <v>0</v>
      </c>
      <c r="R167" s="91">
        <v>2</v>
      </c>
      <c r="S167" s="92">
        <v>0</v>
      </c>
      <c r="T167" s="89">
        <v>2</v>
      </c>
      <c r="U167" s="90">
        <v>3</v>
      </c>
      <c r="V167" s="88">
        <v>5</v>
      </c>
      <c r="W167" s="91">
        <v>3</v>
      </c>
      <c r="X167" s="92">
        <v>9</v>
      </c>
      <c r="Y167" s="91">
        <v>4</v>
      </c>
    </row>
    <row r="168" spans="3:25">
      <c r="C168" s="88" t="s">
        <v>396</v>
      </c>
      <c r="D168" s="89" t="s">
        <v>397</v>
      </c>
      <c r="E168" s="89" t="s">
        <v>118</v>
      </c>
      <c r="F168" s="89" t="s">
        <v>398</v>
      </c>
      <c r="G168" s="89">
        <v>50</v>
      </c>
      <c r="H168" s="89">
        <v>40</v>
      </c>
      <c r="I168" s="89">
        <v>50.4</v>
      </c>
      <c r="J168" s="89">
        <v>20.7</v>
      </c>
      <c r="K168" s="90">
        <v>38.700000000000003</v>
      </c>
      <c r="L168" s="88">
        <v>50.4</v>
      </c>
      <c r="M168" s="91">
        <v>5</v>
      </c>
      <c r="N168" s="92">
        <v>0</v>
      </c>
      <c r="O168" s="89">
        <v>0</v>
      </c>
      <c r="P168" s="90">
        <v>0</v>
      </c>
      <c r="Q168" s="88">
        <v>0</v>
      </c>
      <c r="R168" s="91">
        <v>2</v>
      </c>
      <c r="S168" s="92">
        <v>2</v>
      </c>
      <c r="T168" s="89">
        <v>0</v>
      </c>
      <c r="U168" s="90">
        <v>2</v>
      </c>
      <c r="V168" s="88">
        <v>4</v>
      </c>
      <c r="W168" s="91">
        <v>4</v>
      </c>
      <c r="X168" s="92">
        <v>11</v>
      </c>
      <c r="Y168" s="91">
        <v>5</v>
      </c>
    </row>
    <row r="169" spans="3:25">
      <c r="C169" s="104" t="s">
        <v>413</v>
      </c>
      <c r="D169" s="105" t="s">
        <v>414</v>
      </c>
      <c r="E169" s="105" t="s">
        <v>415</v>
      </c>
      <c r="F169" s="105" t="s">
        <v>412</v>
      </c>
      <c r="G169" s="105">
        <v>0</v>
      </c>
      <c r="H169" s="105">
        <v>0</v>
      </c>
      <c r="I169" s="105">
        <v>0</v>
      </c>
      <c r="J169" s="105">
        <v>0</v>
      </c>
      <c r="K169" s="106">
        <v>0</v>
      </c>
      <c r="L169" s="104">
        <v>0</v>
      </c>
      <c r="M169" s="107">
        <v>1</v>
      </c>
      <c r="N169" s="108">
        <v>0</v>
      </c>
      <c r="O169" s="105">
        <v>0</v>
      </c>
      <c r="P169" s="106">
        <v>0</v>
      </c>
      <c r="Q169" s="104">
        <v>0</v>
      </c>
      <c r="R169" s="107">
        <v>1</v>
      </c>
      <c r="S169" s="108">
        <v>0</v>
      </c>
      <c r="T169" s="105">
        <v>2</v>
      </c>
      <c r="U169" s="106">
        <v>5</v>
      </c>
      <c r="V169" s="104">
        <v>7</v>
      </c>
      <c r="W169" s="107">
        <v>1</v>
      </c>
      <c r="X169" s="108">
        <v>3</v>
      </c>
      <c r="Y169" s="107">
        <v>1</v>
      </c>
    </row>
    <row r="170" spans="3:25" ht="16.5" thickBot="1">
      <c r="C170" s="109" t="s">
        <v>409</v>
      </c>
      <c r="D170" s="110" t="s">
        <v>410</v>
      </c>
      <c r="E170" s="110" t="s">
        <v>411</v>
      </c>
      <c r="F170" s="110" t="s">
        <v>412</v>
      </c>
      <c r="G170" s="110">
        <v>0</v>
      </c>
      <c r="H170" s="110">
        <v>0</v>
      </c>
      <c r="I170" s="110">
        <v>0</v>
      </c>
      <c r="J170" s="110">
        <v>0</v>
      </c>
      <c r="K170" s="111">
        <v>0</v>
      </c>
      <c r="L170" s="109">
        <v>0</v>
      </c>
      <c r="M170" s="112">
        <v>1</v>
      </c>
      <c r="N170" s="113">
        <v>0</v>
      </c>
      <c r="O170" s="110">
        <v>0</v>
      </c>
      <c r="P170" s="111">
        <v>0</v>
      </c>
      <c r="Q170" s="109">
        <v>0</v>
      </c>
      <c r="R170" s="112">
        <v>1</v>
      </c>
      <c r="S170" s="113">
        <v>0</v>
      </c>
      <c r="T170" s="110">
        <v>0</v>
      </c>
      <c r="U170" s="111">
        <v>0</v>
      </c>
      <c r="V170" s="109">
        <v>0</v>
      </c>
      <c r="W170" s="112">
        <v>2</v>
      </c>
      <c r="X170" s="113">
        <v>4</v>
      </c>
      <c r="Y170" s="112">
        <v>2</v>
      </c>
    </row>
    <row r="173" spans="3:25" ht="30">
      <c r="S173" s="93" t="s">
        <v>433</v>
      </c>
    </row>
  </sheetData>
  <mergeCells count="12">
    <mergeCell ref="X6:X7"/>
    <mergeCell ref="Y6:Y7"/>
    <mergeCell ref="C3:Y3"/>
    <mergeCell ref="C5:M5"/>
    <mergeCell ref="S5:Y5"/>
    <mergeCell ref="C6:C7"/>
    <mergeCell ref="D6:D7"/>
    <mergeCell ref="E6:E7"/>
    <mergeCell ref="F6:F7"/>
    <mergeCell ref="G6:M6"/>
    <mergeCell ref="N6:R6"/>
    <mergeCell ref="S6:W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20"/>
  <sheetViews>
    <sheetView topLeftCell="A2" zoomScale="85" zoomScaleNormal="85" workbookViewId="0">
      <pane ySplit="1275" topLeftCell="A151" activePane="bottomLeft"/>
      <selection activeCell="F1" sqref="F1:W1048576"/>
      <selection pane="bottomLeft" activeCell="B160" sqref="B160:X164"/>
    </sheetView>
  </sheetViews>
  <sheetFormatPr defaultRowHeight="15.75"/>
  <cols>
    <col min="2" max="2" width="7.85546875" bestFit="1" customWidth="1"/>
    <col min="3" max="3" width="9.140625" customWidth="1"/>
    <col min="4" max="4" width="21.7109375" customWidth="1"/>
    <col min="5" max="5" width="14.28515625" bestFit="1" customWidth="1"/>
    <col min="6" max="23" width="6.28515625" customWidth="1"/>
    <col min="24" max="24" width="6.7109375" customWidth="1"/>
  </cols>
  <sheetData>
    <row r="2" spans="2:26" ht="16.5" thickBot="1">
      <c r="F2" s="98" t="s">
        <v>0</v>
      </c>
      <c r="G2" s="98"/>
      <c r="H2" s="98"/>
      <c r="I2" s="98"/>
      <c r="J2" s="98"/>
      <c r="K2" s="98"/>
      <c r="L2" s="98"/>
      <c r="M2" s="98" t="s">
        <v>1</v>
      </c>
      <c r="N2" s="98"/>
      <c r="O2" s="98"/>
      <c r="P2" s="98"/>
      <c r="Q2" s="98"/>
      <c r="R2" s="98" t="s">
        <v>2</v>
      </c>
      <c r="S2" s="98"/>
      <c r="T2" s="98"/>
      <c r="U2" s="98"/>
      <c r="V2" s="98"/>
    </row>
    <row r="3" spans="2:26" ht="20.100000000000001" customHeight="1" thickBot="1">
      <c r="B3" s="1" t="s">
        <v>3</v>
      </c>
      <c r="C3" s="2" t="s">
        <v>4</v>
      </c>
      <c r="D3" s="2" t="s">
        <v>5</v>
      </c>
      <c r="E3" s="2" t="s">
        <v>6</v>
      </c>
      <c r="F3" s="3">
        <v>1</v>
      </c>
      <c r="G3" s="4">
        <v>2</v>
      </c>
      <c r="H3" s="4">
        <v>3</v>
      </c>
      <c r="I3" s="4">
        <v>4</v>
      </c>
      <c r="J3" s="4">
        <v>5</v>
      </c>
      <c r="K3" s="4" t="s">
        <v>7</v>
      </c>
      <c r="L3" s="5" t="s">
        <v>8</v>
      </c>
      <c r="M3" s="6" t="s">
        <v>9</v>
      </c>
      <c r="N3" s="7" t="s">
        <v>10</v>
      </c>
      <c r="O3" s="7" t="s">
        <v>11</v>
      </c>
      <c r="P3" s="7" t="s">
        <v>12</v>
      </c>
      <c r="Q3" s="8" t="s">
        <v>8</v>
      </c>
      <c r="R3" s="6" t="s">
        <v>13</v>
      </c>
      <c r="S3" s="7" t="s">
        <v>14</v>
      </c>
      <c r="T3" s="7" t="s">
        <v>15</v>
      </c>
      <c r="U3" s="7" t="s">
        <v>12</v>
      </c>
      <c r="V3" s="8" t="s">
        <v>8</v>
      </c>
      <c r="W3" s="6" t="s">
        <v>16</v>
      </c>
      <c r="X3" s="8" t="s">
        <v>17</v>
      </c>
    </row>
    <row r="4" spans="2:26" ht="20.100000000000001" customHeight="1">
      <c r="B4" s="9" t="s">
        <v>49</v>
      </c>
      <c r="C4" s="10" t="s">
        <v>50</v>
      </c>
      <c r="D4" s="11" t="s">
        <v>51</v>
      </c>
      <c r="E4" s="12" t="s">
        <v>21</v>
      </c>
      <c r="F4" s="13">
        <f>VLOOKUP($B4,[1]原始成績!$B$4:$P$166,5,FALSE)</f>
        <v>253.2</v>
      </c>
      <c r="G4" s="14">
        <f>VLOOKUP($B4,[1]原始成績!$B$4:$P$166,6,FALSE)</f>
        <v>281.60000000000002</v>
      </c>
      <c r="H4" s="14">
        <f>VLOOKUP($B4,[1]原始成績!$B$4:$P$166,7,FALSE)</f>
        <v>276.7</v>
      </c>
      <c r="I4" s="14">
        <f>VLOOKUP($B4,[1]原始成績!$B$4:$P$166,8,FALSE)</f>
        <v>271.60000000000002</v>
      </c>
      <c r="J4" s="15">
        <f>VLOOKUP($B4,[1]原始成績!$B$4:$P$166,9,FALSE)</f>
        <v>294.60000000000002</v>
      </c>
      <c r="K4" s="16">
        <f t="shared" ref="K4:K35" si="0">LARGE(F4:J4,1)</f>
        <v>294.60000000000002</v>
      </c>
      <c r="L4" s="17">
        <f t="shared" ref="L4:L29" si="1">RANK($K4,$K$4:$K$29)</f>
        <v>1</v>
      </c>
      <c r="M4" s="13">
        <f>VLOOKUP($B4,[1]原始成績!$B$4:$P$166,10,FALSE)</f>
        <v>1</v>
      </c>
      <c r="N4" s="14">
        <f>VLOOKUP($B4,[1]原始成績!$B$4:$P$166,11,FALSE)</f>
        <v>0</v>
      </c>
      <c r="O4" s="15">
        <f>VLOOKUP($B4,[1]原始成績!$B$4:$P$166,12,FALSE)</f>
        <v>1</v>
      </c>
      <c r="P4" s="16">
        <f t="shared" ref="P4:P35" si="2">SUM($M4:$O4)</f>
        <v>2</v>
      </c>
      <c r="Q4" s="17">
        <f t="shared" ref="Q4:Q29" si="3">RANK($P4,$P$4:$P$29)</f>
        <v>2</v>
      </c>
      <c r="R4" s="13">
        <f>VLOOKUP($B4,[1]原始成績!$B$4:$P$166,13,FALSE)</f>
        <v>3</v>
      </c>
      <c r="S4" s="14">
        <f>VLOOKUP($B4,[1]原始成績!$B$4:$P$166,14,FALSE)</f>
        <v>3</v>
      </c>
      <c r="T4" s="15">
        <f>VLOOKUP($B4,[1]原始成績!$B$4:$P$166,15,FALSE)</f>
        <v>5</v>
      </c>
      <c r="U4" s="16">
        <f t="shared" ref="U4:U35" si="4">SUM($R4:$T4)</f>
        <v>11</v>
      </c>
      <c r="V4" s="17">
        <f t="shared" ref="V4:V29" si="5">RANK($U4,$U$4:$U$29)</f>
        <v>1</v>
      </c>
      <c r="W4" s="13">
        <f t="shared" ref="W4:W35" si="6">L4+Q4+V4</f>
        <v>4</v>
      </c>
      <c r="X4" s="17">
        <f t="shared" ref="X4:X29" si="7">RANK($W4,$W$4:$W$29,1)</f>
        <v>1</v>
      </c>
      <c r="Z4">
        <f>MIN(P4:P102)</f>
        <v>0</v>
      </c>
    </row>
    <row r="5" spans="2:26" ht="20.100000000000001" customHeight="1">
      <c r="B5" s="18" t="s">
        <v>68</v>
      </c>
      <c r="C5" s="19" t="s">
        <v>69</v>
      </c>
      <c r="D5" s="20" t="s">
        <v>70</v>
      </c>
      <c r="E5" s="21" t="s">
        <v>21</v>
      </c>
      <c r="F5" s="22">
        <f>VLOOKUP($B5,[1]原始成績!$B$4:$P$166,5,FALSE)</f>
        <v>261.7</v>
      </c>
      <c r="G5" s="23">
        <f>VLOOKUP($B5,[1]原始成績!$B$4:$P$166,6,FALSE)</f>
        <v>0</v>
      </c>
      <c r="H5" s="23">
        <f>VLOOKUP($B5,[1]原始成績!$B$4:$P$166,7,FALSE)</f>
        <v>0</v>
      </c>
      <c r="I5" s="23">
        <f>VLOOKUP($B5,[1]原始成績!$B$4:$P$166,8,FALSE)</f>
        <v>0</v>
      </c>
      <c r="J5" s="24">
        <f>VLOOKUP($B5,[1]原始成績!$B$4:$P$166,9,FALSE)</f>
        <v>0</v>
      </c>
      <c r="K5" s="25">
        <f t="shared" si="0"/>
        <v>261.7</v>
      </c>
      <c r="L5" s="26">
        <f t="shared" si="1"/>
        <v>2</v>
      </c>
      <c r="M5" s="22">
        <f>VLOOKUP($B5,[1]原始成績!$B$4:$P$166,10,FALSE)</f>
        <v>0</v>
      </c>
      <c r="N5" s="23">
        <f>VLOOKUP($B5,[1]原始成績!$B$4:$P$166,11,FALSE)</f>
        <v>2</v>
      </c>
      <c r="O5" s="24">
        <f>VLOOKUP($B5,[1]原始成績!$B$4:$P$166,12,FALSE)</f>
        <v>0</v>
      </c>
      <c r="P5" s="25">
        <f t="shared" si="2"/>
        <v>2</v>
      </c>
      <c r="Q5" s="26">
        <f t="shared" si="3"/>
        <v>2</v>
      </c>
      <c r="R5" s="22">
        <f>VLOOKUP($B5,[1]原始成績!$B$4:$P$166,13,FALSE)</f>
        <v>1</v>
      </c>
      <c r="S5" s="23">
        <f>VLOOKUP($B5,[1]原始成績!$B$4:$P$166,14,FALSE)</f>
        <v>4</v>
      </c>
      <c r="T5" s="24">
        <f>VLOOKUP($B5,[1]原始成績!$B$4:$P$166,15,FALSE)</f>
        <v>2</v>
      </c>
      <c r="U5" s="25">
        <f t="shared" si="4"/>
        <v>7</v>
      </c>
      <c r="V5" s="26">
        <f t="shared" si="5"/>
        <v>10</v>
      </c>
      <c r="W5" s="22">
        <f t="shared" si="6"/>
        <v>14</v>
      </c>
      <c r="X5" s="26">
        <f t="shared" si="7"/>
        <v>2</v>
      </c>
    </row>
    <row r="6" spans="2:26" ht="20.100000000000001" customHeight="1">
      <c r="B6" s="18" t="s">
        <v>81</v>
      </c>
      <c r="C6" s="19" t="s">
        <v>82</v>
      </c>
      <c r="D6" s="20" t="s">
        <v>76</v>
      </c>
      <c r="E6" s="21" t="s">
        <v>21</v>
      </c>
      <c r="F6" s="22">
        <f>VLOOKUP($B6,[1]原始成績!$B$4:$P$166,5,FALSE)</f>
        <v>237</v>
      </c>
      <c r="G6" s="23">
        <f>VLOOKUP($B6,[1]原始成績!$B$4:$P$166,6,FALSE)</f>
        <v>251</v>
      </c>
      <c r="H6" s="23">
        <f>VLOOKUP($B6,[1]原始成績!$B$4:$P$166,7,FALSE)</f>
        <v>255.2</v>
      </c>
      <c r="I6" s="23">
        <f>VLOOKUP($B6,[1]原始成績!$B$4:$P$166,8,FALSE)</f>
        <v>229.1</v>
      </c>
      <c r="J6" s="24">
        <f>VLOOKUP($B6,[1]原始成績!$B$4:$P$166,9,FALSE)</f>
        <v>206.4</v>
      </c>
      <c r="K6" s="25">
        <f t="shared" si="0"/>
        <v>255.2</v>
      </c>
      <c r="L6" s="26">
        <f t="shared" si="1"/>
        <v>5</v>
      </c>
      <c r="M6" s="22">
        <f>VLOOKUP($B6,[1]原始成績!$B$4:$P$166,10,FALSE)</f>
        <v>0</v>
      </c>
      <c r="N6" s="23">
        <f>VLOOKUP($B6,[1]原始成績!$B$4:$P$166,11,FALSE)</f>
        <v>0</v>
      </c>
      <c r="O6" s="24">
        <f>VLOOKUP($B6,[1]原始成績!$B$4:$P$166,12,FALSE)</f>
        <v>1</v>
      </c>
      <c r="P6" s="25">
        <f t="shared" si="2"/>
        <v>1</v>
      </c>
      <c r="Q6" s="26">
        <f t="shared" si="3"/>
        <v>4</v>
      </c>
      <c r="R6" s="22">
        <f>VLOOKUP($B6,[1]原始成績!$B$4:$P$166,13,FALSE)</f>
        <v>1</v>
      </c>
      <c r="S6" s="23">
        <f>VLOOKUP($B6,[1]原始成績!$B$4:$P$166,14,FALSE)</f>
        <v>2</v>
      </c>
      <c r="T6" s="24">
        <f>VLOOKUP($B6,[1]原始成績!$B$4:$P$166,15,FALSE)</f>
        <v>5</v>
      </c>
      <c r="U6" s="25">
        <f t="shared" si="4"/>
        <v>8</v>
      </c>
      <c r="V6" s="26">
        <f t="shared" si="5"/>
        <v>6</v>
      </c>
      <c r="W6" s="22">
        <f t="shared" si="6"/>
        <v>15</v>
      </c>
      <c r="X6" s="26">
        <f t="shared" si="7"/>
        <v>3</v>
      </c>
    </row>
    <row r="7" spans="2:26" ht="20.100000000000001" customHeight="1">
      <c r="B7" s="18" t="s">
        <v>60</v>
      </c>
      <c r="C7" s="19" t="s">
        <v>61</v>
      </c>
      <c r="D7" s="20" t="s">
        <v>62</v>
      </c>
      <c r="E7" s="21" t="s">
        <v>21</v>
      </c>
      <c r="F7" s="22">
        <f>VLOOKUP($B7,[1]原始成績!$B$4:$P$166,5,FALSE)</f>
        <v>244.1</v>
      </c>
      <c r="G7" s="23">
        <f>VLOOKUP($B7,[1]原始成績!$B$4:$P$166,6,FALSE)</f>
        <v>261.5</v>
      </c>
      <c r="H7" s="23">
        <f>VLOOKUP($B7,[1]原始成績!$B$4:$P$166,7,FALSE)</f>
        <v>245.1</v>
      </c>
      <c r="I7" s="23">
        <f>VLOOKUP($B7,[1]原始成績!$B$4:$P$166,8,FALSE)</f>
        <v>221.6</v>
      </c>
      <c r="J7" s="24">
        <f>VLOOKUP($B7,[1]原始成績!$B$4:$P$166,9,FALSE)</f>
        <v>249.9</v>
      </c>
      <c r="K7" s="25">
        <f t="shared" si="0"/>
        <v>261.5</v>
      </c>
      <c r="L7" s="26">
        <f t="shared" si="1"/>
        <v>3</v>
      </c>
      <c r="M7" s="22">
        <f>VLOOKUP($B7,[1]原始成績!$B$4:$P$166,10,FALSE)</f>
        <v>0</v>
      </c>
      <c r="N7" s="23">
        <f>VLOOKUP($B7,[1]原始成績!$B$4:$P$166,11,FALSE)</f>
        <v>0</v>
      </c>
      <c r="O7" s="24">
        <f>VLOOKUP($B7,[1]原始成績!$B$4:$P$166,12,FALSE)</f>
        <v>0</v>
      </c>
      <c r="P7" s="25">
        <f t="shared" si="2"/>
        <v>0</v>
      </c>
      <c r="Q7" s="26">
        <f t="shared" si="3"/>
        <v>10</v>
      </c>
      <c r="R7" s="22">
        <f>VLOOKUP($B7,[1]原始成績!$B$4:$P$166,13,FALSE)</f>
        <v>2</v>
      </c>
      <c r="S7" s="23">
        <f>VLOOKUP($B7,[1]原始成績!$B$4:$P$166,14,FALSE)</f>
        <v>4</v>
      </c>
      <c r="T7" s="24">
        <f>VLOOKUP($B7,[1]原始成績!$B$4:$P$166,15,FALSE)</f>
        <v>2</v>
      </c>
      <c r="U7" s="25">
        <f t="shared" si="4"/>
        <v>8</v>
      </c>
      <c r="V7" s="26">
        <f t="shared" si="5"/>
        <v>6</v>
      </c>
      <c r="W7" s="22">
        <f t="shared" si="6"/>
        <v>19</v>
      </c>
      <c r="X7" s="26">
        <f t="shared" si="7"/>
        <v>4</v>
      </c>
    </row>
    <row r="8" spans="2:26" ht="20.100000000000001" customHeight="1">
      <c r="B8" s="18" t="s">
        <v>52</v>
      </c>
      <c r="C8" s="19" t="s">
        <v>53</v>
      </c>
      <c r="D8" s="20" t="s">
        <v>54</v>
      </c>
      <c r="E8" s="21" t="s">
        <v>21</v>
      </c>
      <c r="F8" s="22">
        <f>VLOOKUP($B8,[1]原始成績!$B$4:$P$166,5,FALSE)</f>
        <v>230.4</v>
      </c>
      <c r="G8" s="23">
        <f>VLOOKUP($B8,[1]原始成績!$B$4:$P$166,6,FALSE)</f>
        <v>227.7</v>
      </c>
      <c r="H8" s="23">
        <f>VLOOKUP($B8,[1]原始成績!$B$4:$P$166,7,FALSE)</f>
        <v>228.4</v>
      </c>
      <c r="I8" s="23">
        <f>VLOOKUP($B8,[1]原始成績!$B$4:$P$166,8,FALSE)</f>
        <v>213.4</v>
      </c>
      <c r="J8" s="24">
        <f>VLOOKUP($B8,[1]原始成績!$B$4:$P$166,9,FALSE)</f>
        <v>227.7</v>
      </c>
      <c r="K8" s="25">
        <f t="shared" si="0"/>
        <v>230.4</v>
      </c>
      <c r="L8" s="26">
        <f t="shared" si="1"/>
        <v>8</v>
      </c>
      <c r="M8" s="22">
        <f>VLOOKUP($B8,[1]原始成績!$B$4:$P$166,10,FALSE)</f>
        <v>0</v>
      </c>
      <c r="N8" s="23">
        <f>VLOOKUP($B8,[1]原始成績!$B$4:$P$166,11,FALSE)</f>
        <v>0</v>
      </c>
      <c r="O8" s="24">
        <f>VLOOKUP($B8,[1]原始成績!$B$4:$P$166,12,FALSE)</f>
        <v>0</v>
      </c>
      <c r="P8" s="25">
        <f t="shared" si="2"/>
        <v>0</v>
      </c>
      <c r="Q8" s="26">
        <f t="shared" si="3"/>
        <v>10</v>
      </c>
      <c r="R8" s="22">
        <f>VLOOKUP($B8,[1]原始成績!$B$4:$P$166,13,FALSE)</f>
        <v>3</v>
      </c>
      <c r="S8" s="23">
        <f>VLOOKUP($B8,[1]原始成績!$B$4:$P$166,14,FALSE)</f>
        <v>3</v>
      </c>
      <c r="T8" s="24">
        <f>VLOOKUP($B8,[1]原始成績!$B$4:$P$166,15,FALSE)</f>
        <v>3</v>
      </c>
      <c r="U8" s="25">
        <f t="shared" si="4"/>
        <v>9</v>
      </c>
      <c r="V8" s="26">
        <f t="shared" si="5"/>
        <v>2</v>
      </c>
      <c r="W8" s="22">
        <f t="shared" si="6"/>
        <v>20</v>
      </c>
      <c r="X8" s="26">
        <f t="shared" si="7"/>
        <v>5</v>
      </c>
    </row>
    <row r="9" spans="2:26" ht="20.100000000000001" customHeight="1">
      <c r="B9" s="18" t="s">
        <v>25</v>
      </c>
      <c r="C9" s="19" t="s">
        <v>26</v>
      </c>
      <c r="D9" s="20" t="s">
        <v>27</v>
      </c>
      <c r="E9" s="21" t="s">
        <v>21</v>
      </c>
      <c r="F9" s="22">
        <f>VLOOKUP($B9,[1]原始成績!$B$4:$P$166,5,FALSE)</f>
        <v>220.6</v>
      </c>
      <c r="G9" s="23">
        <f>VLOOKUP($B9,[1]原始成績!$B$4:$P$166,6,FALSE)</f>
        <v>257.2</v>
      </c>
      <c r="H9" s="23">
        <f>VLOOKUP($B9,[1]原始成績!$B$4:$P$166,7,FALSE)</f>
        <v>248.1</v>
      </c>
      <c r="I9" s="23">
        <f>VLOOKUP($B9,[1]原始成績!$B$4:$P$166,8,FALSE)</f>
        <v>234.2</v>
      </c>
      <c r="J9" s="24">
        <f>VLOOKUP($B9,[1]原始成績!$B$4:$P$166,9,FALSE)</f>
        <v>202.9</v>
      </c>
      <c r="K9" s="25">
        <f t="shared" si="0"/>
        <v>257.2</v>
      </c>
      <c r="L9" s="26">
        <f t="shared" si="1"/>
        <v>4</v>
      </c>
      <c r="M9" s="22">
        <f>VLOOKUP($B9,[1]原始成績!$B$4:$P$166,10,FALSE)</f>
        <v>0</v>
      </c>
      <c r="N9" s="23">
        <f>VLOOKUP($B9,[1]原始成績!$B$4:$P$166,11,FALSE)</f>
        <v>0</v>
      </c>
      <c r="O9" s="24">
        <f>VLOOKUP($B9,[1]原始成績!$B$4:$P$166,12,FALSE)</f>
        <v>0</v>
      </c>
      <c r="P9" s="25">
        <f t="shared" si="2"/>
        <v>0</v>
      </c>
      <c r="Q9" s="26">
        <f t="shared" si="3"/>
        <v>10</v>
      </c>
      <c r="R9" s="22">
        <f>VLOOKUP($B9,[1]原始成績!$B$4:$P$166,13,FALSE)</f>
        <v>1</v>
      </c>
      <c r="S9" s="23">
        <f>VLOOKUP($B9,[1]原始成績!$B$4:$P$166,14,FALSE)</f>
        <v>3</v>
      </c>
      <c r="T9" s="24">
        <f>VLOOKUP($B9,[1]原始成績!$B$4:$P$166,15,FALSE)</f>
        <v>4</v>
      </c>
      <c r="U9" s="25">
        <f t="shared" si="4"/>
        <v>8</v>
      </c>
      <c r="V9" s="26">
        <f t="shared" si="5"/>
        <v>6</v>
      </c>
      <c r="W9" s="22">
        <f t="shared" si="6"/>
        <v>20</v>
      </c>
      <c r="X9" s="26">
        <f t="shared" si="7"/>
        <v>5</v>
      </c>
    </row>
    <row r="10" spans="2:26" ht="20.100000000000001" customHeight="1">
      <c r="B10" s="18" t="s">
        <v>71</v>
      </c>
      <c r="C10" s="19" t="s">
        <v>72</v>
      </c>
      <c r="D10" s="20" t="s">
        <v>73</v>
      </c>
      <c r="E10" s="21" t="s">
        <v>21</v>
      </c>
      <c r="F10" s="22">
        <f>VLOOKUP($B10,[1]原始成績!$B$4:$P$166,5,FALSE)</f>
        <v>206.3</v>
      </c>
      <c r="G10" s="23">
        <f>VLOOKUP($B10,[1]原始成績!$B$4:$P$166,6,FALSE)</f>
        <v>197.4</v>
      </c>
      <c r="H10" s="23">
        <f>VLOOKUP($B10,[1]原始成績!$B$4:$P$166,7,FALSE)</f>
        <v>140.80000000000001</v>
      </c>
      <c r="I10" s="23">
        <f>VLOOKUP($B10,[1]原始成績!$B$4:$P$166,8,FALSE)</f>
        <v>197.4</v>
      </c>
      <c r="J10" s="24">
        <f>VLOOKUP($B10,[1]原始成績!$B$4:$P$166,9,FALSE)</f>
        <v>206.1</v>
      </c>
      <c r="K10" s="25">
        <f t="shared" si="0"/>
        <v>206.3</v>
      </c>
      <c r="L10" s="26">
        <f t="shared" si="1"/>
        <v>15</v>
      </c>
      <c r="M10" s="22">
        <f>VLOOKUP($B10,[1]原始成績!$B$4:$P$166,10,FALSE)</f>
        <v>0</v>
      </c>
      <c r="N10" s="23">
        <f>VLOOKUP($B10,[1]原始成績!$B$4:$P$166,11,FALSE)</f>
        <v>0</v>
      </c>
      <c r="O10" s="24">
        <f>VLOOKUP($B10,[1]原始成績!$B$4:$P$166,12,FALSE)</f>
        <v>1</v>
      </c>
      <c r="P10" s="25">
        <f t="shared" si="2"/>
        <v>1</v>
      </c>
      <c r="Q10" s="26">
        <f t="shared" si="3"/>
        <v>4</v>
      </c>
      <c r="R10" s="22">
        <f>VLOOKUP($B10,[1]原始成績!$B$4:$P$166,13,FALSE)</f>
        <v>4</v>
      </c>
      <c r="S10" s="23">
        <f>VLOOKUP($B10,[1]原始成績!$B$4:$P$166,14,FALSE)</f>
        <v>3</v>
      </c>
      <c r="T10" s="24">
        <f>VLOOKUP($B10,[1]原始成績!$B$4:$P$166,15,FALSE)</f>
        <v>2</v>
      </c>
      <c r="U10" s="25">
        <f t="shared" si="4"/>
        <v>9</v>
      </c>
      <c r="V10" s="26">
        <f t="shared" si="5"/>
        <v>2</v>
      </c>
      <c r="W10" s="22">
        <f t="shared" si="6"/>
        <v>21</v>
      </c>
      <c r="X10" s="26">
        <f t="shared" si="7"/>
        <v>7</v>
      </c>
    </row>
    <row r="11" spans="2:26" ht="20.100000000000001" customHeight="1">
      <c r="B11" s="18" t="s">
        <v>28</v>
      </c>
      <c r="C11" s="19" t="s">
        <v>29</v>
      </c>
      <c r="D11" s="20" t="s">
        <v>30</v>
      </c>
      <c r="E11" s="21" t="s">
        <v>21</v>
      </c>
      <c r="F11" s="22">
        <f>VLOOKUP($B11,[1]原始成績!$B$4:$P$166,5,FALSE)</f>
        <v>231</v>
      </c>
      <c r="G11" s="23">
        <f>VLOOKUP($B11,[1]原始成績!$B$4:$P$166,6,FALSE)</f>
        <v>222.9</v>
      </c>
      <c r="H11" s="23">
        <f>VLOOKUP($B11,[1]原始成績!$B$4:$P$166,7,FALSE)</f>
        <v>198.7</v>
      </c>
      <c r="I11" s="23">
        <f>VLOOKUP($B11,[1]原始成績!$B$4:$P$166,8,FALSE)</f>
        <v>228.3</v>
      </c>
      <c r="J11" s="24">
        <f>VLOOKUP($B11,[1]原始成績!$B$4:$P$166,9,FALSE)</f>
        <v>227.7</v>
      </c>
      <c r="K11" s="25">
        <f t="shared" si="0"/>
        <v>231</v>
      </c>
      <c r="L11" s="26">
        <f t="shared" si="1"/>
        <v>7</v>
      </c>
      <c r="M11" s="22">
        <f>VLOOKUP($B11,[1]原始成績!$B$4:$P$166,10,FALSE)</f>
        <v>0</v>
      </c>
      <c r="N11" s="23">
        <f>VLOOKUP($B11,[1]原始成績!$B$4:$P$166,11,FALSE)</f>
        <v>1</v>
      </c>
      <c r="O11" s="24">
        <f>VLOOKUP($B11,[1]原始成績!$B$4:$P$166,12,FALSE)</f>
        <v>0</v>
      </c>
      <c r="P11" s="25">
        <f t="shared" si="2"/>
        <v>1</v>
      </c>
      <c r="Q11" s="26">
        <f t="shared" si="3"/>
        <v>4</v>
      </c>
      <c r="R11" s="22">
        <f>VLOOKUP($B11,[1]原始成績!$B$4:$P$166,13,FALSE)</f>
        <v>0</v>
      </c>
      <c r="S11" s="23">
        <f>VLOOKUP($B11,[1]原始成績!$B$4:$P$166,14,FALSE)</f>
        <v>4</v>
      </c>
      <c r="T11" s="24">
        <f>VLOOKUP($B11,[1]原始成績!$B$4:$P$166,15,FALSE)</f>
        <v>3</v>
      </c>
      <c r="U11" s="25">
        <f t="shared" si="4"/>
        <v>7</v>
      </c>
      <c r="V11" s="26">
        <f t="shared" si="5"/>
        <v>10</v>
      </c>
      <c r="W11" s="22">
        <f t="shared" si="6"/>
        <v>21</v>
      </c>
      <c r="X11" s="26">
        <f t="shared" si="7"/>
        <v>7</v>
      </c>
    </row>
    <row r="12" spans="2:26" ht="20.100000000000001" customHeight="1">
      <c r="B12" s="18" t="s">
        <v>46</v>
      </c>
      <c r="C12" s="19" t="s">
        <v>47</v>
      </c>
      <c r="D12" s="20" t="s">
        <v>48</v>
      </c>
      <c r="E12" s="21" t="s">
        <v>21</v>
      </c>
      <c r="F12" s="22">
        <f>VLOOKUP($B12,[1]原始成績!$B$4:$P$166,5,FALSE)</f>
        <v>209</v>
      </c>
      <c r="G12" s="23">
        <f>VLOOKUP($B12,[1]原始成績!$B$4:$P$166,6,FALSE)</f>
        <v>224.4</v>
      </c>
      <c r="H12" s="23">
        <f>VLOOKUP($B12,[1]原始成績!$B$4:$P$166,7,FALSE)</f>
        <v>198.1</v>
      </c>
      <c r="I12" s="23">
        <f>VLOOKUP($B12,[1]原始成績!$B$4:$P$166,8,FALSE)</f>
        <v>227.9</v>
      </c>
      <c r="J12" s="24">
        <f>VLOOKUP($B12,[1]原始成績!$B$4:$P$166,9,FALSE)</f>
        <v>220.5</v>
      </c>
      <c r="K12" s="25">
        <f t="shared" si="0"/>
        <v>227.9</v>
      </c>
      <c r="L12" s="26">
        <f t="shared" si="1"/>
        <v>9</v>
      </c>
      <c r="M12" s="22">
        <f>VLOOKUP($B12,[1]原始成績!$B$4:$P$166,10,FALSE)</f>
        <v>0</v>
      </c>
      <c r="N12" s="23">
        <f>VLOOKUP($B12,[1]原始成績!$B$4:$P$166,11,FALSE)</f>
        <v>1</v>
      </c>
      <c r="O12" s="24">
        <f>VLOOKUP($B12,[1]原始成績!$B$4:$P$166,12,FALSE)</f>
        <v>0</v>
      </c>
      <c r="P12" s="25">
        <f t="shared" si="2"/>
        <v>1</v>
      </c>
      <c r="Q12" s="26">
        <f t="shared" si="3"/>
        <v>4</v>
      </c>
      <c r="R12" s="22">
        <f>VLOOKUP($B12,[1]原始成績!$B$4:$P$166,13,FALSE)</f>
        <v>3</v>
      </c>
      <c r="S12" s="23">
        <f>VLOOKUP($B12,[1]原始成績!$B$4:$P$166,14,FALSE)</f>
        <v>3</v>
      </c>
      <c r="T12" s="24">
        <f>VLOOKUP($B12,[1]原始成績!$B$4:$P$166,15,FALSE)</f>
        <v>1</v>
      </c>
      <c r="U12" s="25">
        <f t="shared" si="4"/>
        <v>7</v>
      </c>
      <c r="V12" s="26">
        <f t="shared" si="5"/>
        <v>10</v>
      </c>
      <c r="W12" s="22">
        <f t="shared" si="6"/>
        <v>23</v>
      </c>
      <c r="X12" s="26">
        <f t="shared" si="7"/>
        <v>9</v>
      </c>
    </row>
    <row r="13" spans="2:26" ht="20.100000000000001" customHeight="1">
      <c r="B13" s="18" t="s">
        <v>31</v>
      </c>
      <c r="C13" s="19" t="s">
        <v>32</v>
      </c>
      <c r="D13" s="20" t="s">
        <v>27</v>
      </c>
      <c r="E13" s="21" t="s">
        <v>21</v>
      </c>
      <c r="F13" s="22">
        <f>VLOOKUP($B13,[1]原始成績!$B$4:$P$166,5,FALSE)</f>
        <v>0</v>
      </c>
      <c r="G13" s="23">
        <f>VLOOKUP($B13,[1]原始成績!$B$4:$P$166,6,FALSE)</f>
        <v>167.2</v>
      </c>
      <c r="H13" s="23">
        <f>VLOOKUP($B13,[1]原始成績!$B$4:$P$166,7,FALSE)</f>
        <v>246.3</v>
      </c>
      <c r="I13" s="23">
        <f>VLOOKUP($B13,[1]原始成績!$B$4:$P$166,8,FALSE)</f>
        <v>240.7</v>
      </c>
      <c r="J13" s="24">
        <f>VLOOKUP($B13,[1]原始成績!$B$4:$P$166,9,FALSE)</f>
        <v>247.7</v>
      </c>
      <c r="K13" s="25">
        <f t="shared" si="0"/>
        <v>247.7</v>
      </c>
      <c r="L13" s="26">
        <f t="shared" si="1"/>
        <v>6</v>
      </c>
      <c r="M13" s="22">
        <f>VLOOKUP($B13,[1]原始成績!$B$4:$P$166,10,FALSE)</f>
        <v>0</v>
      </c>
      <c r="N13" s="23">
        <f>VLOOKUP($B13,[1]原始成績!$B$4:$P$166,11,FALSE)</f>
        <v>0</v>
      </c>
      <c r="O13" s="24">
        <f>VLOOKUP($B13,[1]原始成績!$B$4:$P$166,12,FALSE)</f>
        <v>3</v>
      </c>
      <c r="P13" s="25">
        <f t="shared" si="2"/>
        <v>3</v>
      </c>
      <c r="Q13" s="26">
        <f t="shared" si="3"/>
        <v>1</v>
      </c>
      <c r="R13" s="22">
        <f>VLOOKUP($B13,[1]原始成績!$B$4:$P$166,13,FALSE)</f>
        <v>0</v>
      </c>
      <c r="S13" s="23">
        <f>VLOOKUP($B13,[1]原始成績!$B$4:$P$166,14,FALSE)</f>
        <v>3</v>
      </c>
      <c r="T13" s="24">
        <f>VLOOKUP($B13,[1]原始成績!$B$4:$P$166,15,FALSE)</f>
        <v>2</v>
      </c>
      <c r="U13" s="25">
        <f t="shared" si="4"/>
        <v>5</v>
      </c>
      <c r="V13" s="26">
        <f t="shared" si="5"/>
        <v>17</v>
      </c>
      <c r="W13" s="22">
        <f t="shared" si="6"/>
        <v>24</v>
      </c>
      <c r="X13" s="26">
        <f t="shared" si="7"/>
        <v>10</v>
      </c>
    </row>
    <row r="14" spans="2:26" ht="20.100000000000001" customHeight="1">
      <c r="B14" s="18" t="s">
        <v>79</v>
      </c>
      <c r="C14" s="19" t="s">
        <v>80</v>
      </c>
      <c r="D14" s="20" t="s">
        <v>76</v>
      </c>
      <c r="E14" s="21" t="s">
        <v>21</v>
      </c>
      <c r="F14" s="22">
        <f>VLOOKUP($B14,[1]原始成績!$B$4:$P$166,5,FALSE)</f>
        <v>199.3</v>
      </c>
      <c r="G14" s="23">
        <f>VLOOKUP($B14,[1]原始成績!$B$4:$P$166,6,FALSE)</f>
        <v>202.5</v>
      </c>
      <c r="H14" s="23">
        <f>VLOOKUP($B14,[1]原始成績!$B$4:$P$166,7,FALSE)</f>
        <v>94.5</v>
      </c>
      <c r="I14" s="23">
        <f>VLOOKUP($B14,[1]原始成績!$B$4:$P$166,8,FALSE)</f>
        <v>206.2</v>
      </c>
      <c r="J14" s="24">
        <f>VLOOKUP($B14,[1]原始成績!$B$4:$P$166,9,FALSE)</f>
        <v>210.5</v>
      </c>
      <c r="K14" s="25">
        <f t="shared" si="0"/>
        <v>210.5</v>
      </c>
      <c r="L14" s="26">
        <f t="shared" si="1"/>
        <v>12</v>
      </c>
      <c r="M14" s="22">
        <f>VLOOKUP($B14,[1]原始成績!$B$4:$P$166,10,FALSE)</f>
        <v>0</v>
      </c>
      <c r="N14" s="23">
        <f>VLOOKUP($B14,[1]原始成績!$B$4:$P$166,11,FALSE)</f>
        <v>0</v>
      </c>
      <c r="O14" s="24">
        <f>VLOOKUP($B14,[1]原始成績!$B$4:$P$166,12,FALSE)</f>
        <v>0</v>
      </c>
      <c r="P14" s="25">
        <f t="shared" si="2"/>
        <v>0</v>
      </c>
      <c r="Q14" s="26">
        <f t="shared" si="3"/>
        <v>10</v>
      </c>
      <c r="R14" s="22">
        <f>VLOOKUP($B14,[1]原始成績!$B$4:$P$166,13,FALSE)</f>
        <v>1</v>
      </c>
      <c r="S14" s="23">
        <f>VLOOKUP($B14,[1]原始成績!$B$4:$P$166,14,FALSE)</f>
        <v>3</v>
      </c>
      <c r="T14" s="24">
        <f>VLOOKUP($B14,[1]原始成績!$B$4:$P$166,15,FALSE)</f>
        <v>4</v>
      </c>
      <c r="U14" s="25">
        <f t="shared" si="4"/>
        <v>8</v>
      </c>
      <c r="V14" s="26">
        <f t="shared" si="5"/>
        <v>6</v>
      </c>
      <c r="W14" s="22">
        <f t="shared" si="6"/>
        <v>28</v>
      </c>
      <c r="X14" s="26">
        <f t="shared" si="7"/>
        <v>11</v>
      </c>
    </row>
    <row r="15" spans="2:26" ht="20.100000000000001" customHeight="1">
      <c r="B15" s="18" t="s">
        <v>74</v>
      </c>
      <c r="C15" s="19" t="s">
        <v>75</v>
      </c>
      <c r="D15" s="20" t="s">
        <v>76</v>
      </c>
      <c r="E15" s="21" t="s">
        <v>21</v>
      </c>
      <c r="F15" s="22">
        <f>VLOOKUP($B15,[1]原始成績!$B$4:$P$166,5,FALSE)</f>
        <v>0</v>
      </c>
      <c r="G15" s="23">
        <f>VLOOKUP($B15,[1]原始成績!$B$4:$P$166,6,FALSE)</f>
        <v>106.7</v>
      </c>
      <c r="H15" s="23">
        <f>VLOOKUP($B15,[1]原始成績!$B$4:$P$166,7,FALSE)</f>
        <v>153.1</v>
      </c>
      <c r="I15" s="23">
        <f>VLOOKUP($B15,[1]原始成績!$B$4:$P$166,8,FALSE)</f>
        <v>163.4</v>
      </c>
      <c r="J15" s="24">
        <f>VLOOKUP($B15,[1]原始成績!$B$4:$P$166,9,FALSE)</f>
        <v>113.4</v>
      </c>
      <c r="K15" s="25">
        <f t="shared" si="0"/>
        <v>163.4</v>
      </c>
      <c r="L15" s="26">
        <f t="shared" si="1"/>
        <v>18</v>
      </c>
      <c r="M15" s="22">
        <f>VLOOKUP($B15,[1]原始成績!$B$4:$P$166,10,FALSE)</f>
        <v>0</v>
      </c>
      <c r="N15" s="23">
        <f>VLOOKUP($B15,[1]原始成績!$B$4:$P$166,11,FALSE)</f>
        <v>0</v>
      </c>
      <c r="O15" s="24">
        <f>VLOOKUP($B15,[1]原始成績!$B$4:$P$166,12,FALSE)</f>
        <v>0</v>
      </c>
      <c r="P15" s="25">
        <f t="shared" si="2"/>
        <v>0</v>
      </c>
      <c r="Q15" s="26">
        <f t="shared" si="3"/>
        <v>10</v>
      </c>
      <c r="R15" s="22">
        <f>VLOOKUP($B15,[1]原始成績!$B$4:$P$166,13,FALSE)</f>
        <v>0</v>
      </c>
      <c r="S15" s="23">
        <f>VLOOKUP($B15,[1]原始成績!$B$4:$P$166,14,FALSE)</f>
        <v>4</v>
      </c>
      <c r="T15" s="24">
        <f>VLOOKUP($B15,[1]原始成績!$B$4:$P$166,15,FALSE)</f>
        <v>5</v>
      </c>
      <c r="U15" s="25">
        <f t="shared" si="4"/>
        <v>9</v>
      </c>
      <c r="V15" s="26">
        <f t="shared" si="5"/>
        <v>2</v>
      </c>
      <c r="W15" s="22">
        <f t="shared" si="6"/>
        <v>30</v>
      </c>
      <c r="X15" s="26">
        <f t="shared" si="7"/>
        <v>12</v>
      </c>
    </row>
    <row r="16" spans="2:26" ht="20.100000000000001" customHeight="1">
      <c r="B16" s="18" t="s">
        <v>65</v>
      </c>
      <c r="C16" s="19" t="s">
        <v>66</v>
      </c>
      <c r="D16" s="20" t="s">
        <v>67</v>
      </c>
      <c r="E16" s="21" t="s">
        <v>21</v>
      </c>
      <c r="F16" s="22">
        <f>VLOOKUP($B16,[1]原始成績!$B$4:$P$166,5,FALSE)</f>
        <v>209.5</v>
      </c>
      <c r="G16" s="23">
        <f>VLOOKUP($B16,[1]原始成績!$B$4:$P$166,6,FALSE)</f>
        <v>216.9</v>
      </c>
      <c r="H16" s="23">
        <f>VLOOKUP($B16,[1]原始成績!$B$4:$P$166,7,FALSE)</f>
        <v>219.9</v>
      </c>
      <c r="I16" s="23">
        <f>VLOOKUP($B16,[1]原始成績!$B$4:$P$166,8,FALSE)</f>
        <v>208.6</v>
      </c>
      <c r="J16" s="24">
        <f>VLOOKUP($B16,[1]原始成績!$B$4:$P$166,9,FALSE)</f>
        <v>206.8</v>
      </c>
      <c r="K16" s="25">
        <f t="shared" si="0"/>
        <v>219.9</v>
      </c>
      <c r="L16" s="26">
        <f t="shared" si="1"/>
        <v>11</v>
      </c>
      <c r="M16" s="22">
        <f>VLOOKUP($B16,[1]原始成績!$B$4:$P$166,10,FALSE)</f>
        <v>0</v>
      </c>
      <c r="N16" s="23">
        <f>VLOOKUP($B16,[1]原始成績!$B$4:$P$166,11,FALSE)</f>
        <v>0</v>
      </c>
      <c r="O16" s="24">
        <f>VLOOKUP($B16,[1]原始成績!$B$4:$P$166,12,FALSE)</f>
        <v>1</v>
      </c>
      <c r="P16" s="25">
        <f t="shared" si="2"/>
        <v>1</v>
      </c>
      <c r="Q16" s="26">
        <f t="shared" si="3"/>
        <v>4</v>
      </c>
      <c r="R16" s="22">
        <f>VLOOKUP($B16,[1]原始成績!$B$4:$P$166,13,FALSE)</f>
        <v>0</v>
      </c>
      <c r="S16" s="23">
        <f>VLOOKUP($B16,[1]原始成績!$B$4:$P$166,14,FALSE)</f>
        <v>3</v>
      </c>
      <c r="T16" s="24">
        <f>VLOOKUP($B16,[1]原始成績!$B$4:$P$166,15,FALSE)</f>
        <v>2</v>
      </c>
      <c r="U16" s="25">
        <f t="shared" si="4"/>
        <v>5</v>
      </c>
      <c r="V16" s="26">
        <f t="shared" si="5"/>
        <v>17</v>
      </c>
      <c r="W16" s="22">
        <f t="shared" si="6"/>
        <v>32</v>
      </c>
      <c r="X16" s="26">
        <f t="shared" si="7"/>
        <v>13</v>
      </c>
    </row>
    <row r="17" spans="2:24" ht="20.100000000000001" customHeight="1">
      <c r="B17" s="18" t="s">
        <v>40</v>
      </c>
      <c r="C17" s="19" t="s">
        <v>41</v>
      </c>
      <c r="D17" s="20" t="s">
        <v>35</v>
      </c>
      <c r="E17" s="21" t="s">
        <v>21</v>
      </c>
      <c r="F17" s="22">
        <f>VLOOKUP($B17,[1]原始成績!$B$4:$P$166,5,FALSE)</f>
        <v>99.4</v>
      </c>
      <c r="G17" s="23">
        <f>VLOOKUP($B17,[1]原始成績!$B$4:$P$166,6,FALSE)</f>
        <v>115.4</v>
      </c>
      <c r="H17" s="23">
        <f>VLOOKUP($B17,[1]原始成績!$B$4:$P$166,7,FALSE)</f>
        <v>144.69999999999999</v>
      </c>
      <c r="I17" s="23">
        <f>VLOOKUP($B17,[1]原始成績!$B$4:$P$166,8,FALSE)</f>
        <v>25.9</v>
      </c>
      <c r="J17" s="24">
        <f>VLOOKUP($B17,[1]原始成績!$B$4:$P$166,9,FALSE)</f>
        <v>26</v>
      </c>
      <c r="K17" s="25">
        <f t="shared" si="0"/>
        <v>144.69999999999999</v>
      </c>
      <c r="L17" s="26">
        <f t="shared" si="1"/>
        <v>22</v>
      </c>
      <c r="M17" s="22">
        <f>VLOOKUP($B17,[1]原始成績!$B$4:$P$166,10,FALSE)</f>
        <v>0</v>
      </c>
      <c r="N17" s="23">
        <f>VLOOKUP($B17,[1]原始成績!$B$4:$P$166,11,FALSE)</f>
        <v>0</v>
      </c>
      <c r="O17" s="24">
        <f>VLOOKUP($B17,[1]原始成績!$B$4:$P$166,12,FALSE)</f>
        <v>0</v>
      </c>
      <c r="P17" s="25">
        <f t="shared" si="2"/>
        <v>0</v>
      </c>
      <c r="Q17" s="26">
        <f t="shared" si="3"/>
        <v>10</v>
      </c>
      <c r="R17" s="22">
        <f>VLOOKUP($B17,[1]原始成績!$B$4:$P$166,13,FALSE)</f>
        <v>3</v>
      </c>
      <c r="S17" s="23">
        <f>VLOOKUP($B17,[1]原始成績!$B$4:$P$166,14,FALSE)</f>
        <v>1</v>
      </c>
      <c r="T17" s="24">
        <f>VLOOKUP($B17,[1]原始成績!$B$4:$P$166,15,FALSE)</f>
        <v>5</v>
      </c>
      <c r="U17" s="25">
        <f t="shared" si="4"/>
        <v>9</v>
      </c>
      <c r="V17" s="26">
        <f t="shared" si="5"/>
        <v>2</v>
      </c>
      <c r="W17" s="22">
        <f t="shared" si="6"/>
        <v>34</v>
      </c>
      <c r="X17" s="26">
        <f t="shared" si="7"/>
        <v>14</v>
      </c>
    </row>
    <row r="18" spans="2:24" ht="20.100000000000001" customHeight="1">
      <c r="B18" s="18" t="s">
        <v>63</v>
      </c>
      <c r="C18" s="19" t="s">
        <v>64</v>
      </c>
      <c r="D18" s="20" t="s">
        <v>62</v>
      </c>
      <c r="E18" s="21" t="s">
        <v>21</v>
      </c>
      <c r="F18" s="22">
        <f>VLOOKUP($B18,[1]原始成績!$B$4:$P$166,5,FALSE)</f>
        <v>170.8</v>
      </c>
      <c r="G18" s="23">
        <f>VLOOKUP($B18,[1]原始成績!$B$4:$P$166,6,FALSE)</f>
        <v>169.9</v>
      </c>
      <c r="H18" s="23">
        <f>VLOOKUP($B18,[1]原始成績!$B$4:$P$166,7,FALSE)</f>
        <v>207.3</v>
      </c>
      <c r="I18" s="23">
        <f>VLOOKUP($B18,[1]原始成績!$B$4:$P$166,8,FALSE)</f>
        <v>151</v>
      </c>
      <c r="J18" s="24">
        <f>VLOOKUP($B18,[1]原始成績!$B$4:$P$166,9,FALSE)</f>
        <v>183.4</v>
      </c>
      <c r="K18" s="25">
        <f t="shared" si="0"/>
        <v>207.3</v>
      </c>
      <c r="L18" s="26">
        <f t="shared" si="1"/>
        <v>14</v>
      </c>
      <c r="M18" s="22">
        <f>VLOOKUP($B18,[1]原始成績!$B$4:$P$166,10,FALSE)</f>
        <v>0</v>
      </c>
      <c r="N18" s="23">
        <f>VLOOKUP($B18,[1]原始成績!$B$4:$P$166,11,FALSE)</f>
        <v>0</v>
      </c>
      <c r="O18" s="24">
        <f>VLOOKUP($B18,[1]原始成績!$B$4:$P$166,12,FALSE)</f>
        <v>1</v>
      </c>
      <c r="P18" s="25">
        <f t="shared" si="2"/>
        <v>1</v>
      </c>
      <c r="Q18" s="26">
        <f t="shared" si="3"/>
        <v>4</v>
      </c>
      <c r="R18" s="22">
        <f>VLOOKUP($B18,[1]原始成績!$B$4:$P$166,13,FALSE)</f>
        <v>1</v>
      </c>
      <c r="S18" s="23">
        <f>VLOOKUP($B18,[1]原始成績!$B$4:$P$166,14,FALSE)</f>
        <v>2</v>
      </c>
      <c r="T18" s="24">
        <f>VLOOKUP($B18,[1]原始成績!$B$4:$P$166,15,FALSE)</f>
        <v>2</v>
      </c>
      <c r="U18" s="25">
        <f t="shared" si="4"/>
        <v>5</v>
      </c>
      <c r="V18" s="26">
        <f t="shared" si="5"/>
        <v>17</v>
      </c>
      <c r="W18" s="22">
        <f t="shared" si="6"/>
        <v>35</v>
      </c>
      <c r="X18" s="26">
        <f t="shared" si="7"/>
        <v>15</v>
      </c>
    </row>
    <row r="19" spans="2:24" ht="20.100000000000001" customHeight="1">
      <c r="B19" s="18" t="s">
        <v>83</v>
      </c>
      <c r="C19" s="19" t="s">
        <v>84</v>
      </c>
      <c r="D19" s="20" t="s">
        <v>76</v>
      </c>
      <c r="E19" s="21" t="s">
        <v>21</v>
      </c>
      <c r="F19" s="22">
        <f>VLOOKUP($B19,[1]原始成績!$B$4:$P$166,5,FALSE)</f>
        <v>191.1</v>
      </c>
      <c r="G19" s="23">
        <f>VLOOKUP($B19,[1]原始成績!$B$4:$P$166,6,FALSE)</f>
        <v>199.4</v>
      </c>
      <c r="H19" s="23">
        <f>VLOOKUP($B19,[1]原始成績!$B$4:$P$166,7,FALSE)</f>
        <v>182.4</v>
      </c>
      <c r="I19" s="23">
        <f>VLOOKUP($B19,[1]原始成績!$B$4:$P$166,8,FALSE)</f>
        <v>183.1</v>
      </c>
      <c r="J19" s="24">
        <f>VLOOKUP($B19,[1]原始成績!$B$4:$P$166,9,FALSE)</f>
        <v>180.7</v>
      </c>
      <c r="K19" s="25">
        <f t="shared" si="0"/>
        <v>199.4</v>
      </c>
      <c r="L19" s="26">
        <f t="shared" si="1"/>
        <v>16</v>
      </c>
      <c r="M19" s="22">
        <f>VLOOKUP($B19,[1]原始成績!$B$4:$P$166,10,FALSE)</f>
        <v>0</v>
      </c>
      <c r="N19" s="23">
        <f>VLOOKUP($B19,[1]原始成績!$B$4:$P$166,11,FALSE)</f>
        <v>0</v>
      </c>
      <c r="O19" s="24">
        <f>VLOOKUP($B19,[1]原始成績!$B$4:$P$166,12,FALSE)</f>
        <v>0</v>
      </c>
      <c r="P19" s="25">
        <f t="shared" si="2"/>
        <v>0</v>
      </c>
      <c r="Q19" s="26">
        <f t="shared" si="3"/>
        <v>10</v>
      </c>
      <c r="R19" s="22">
        <f>VLOOKUP($B19,[1]原始成績!$B$4:$P$166,13,FALSE)</f>
        <v>0</v>
      </c>
      <c r="S19" s="23">
        <f>VLOOKUP($B19,[1]原始成績!$B$4:$P$166,14,FALSE)</f>
        <v>4</v>
      </c>
      <c r="T19" s="24">
        <f>VLOOKUP($B19,[1]原始成績!$B$4:$P$166,15,FALSE)</f>
        <v>3</v>
      </c>
      <c r="U19" s="25">
        <f t="shared" si="4"/>
        <v>7</v>
      </c>
      <c r="V19" s="26">
        <f t="shared" si="5"/>
        <v>10</v>
      </c>
      <c r="W19" s="22">
        <f t="shared" si="6"/>
        <v>36</v>
      </c>
      <c r="X19" s="26">
        <f t="shared" si="7"/>
        <v>16</v>
      </c>
    </row>
    <row r="20" spans="2:24" ht="20.100000000000001" customHeight="1">
      <c r="B20" s="18" t="s">
        <v>57</v>
      </c>
      <c r="C20" s="19" t="s">
        <v>58</v>
      </c>
      <c r="D20" s="20" t="s">
        <v>59</v>
      </c>
      <c r="E20" s="21" t="s">
        <v>21</v>
      </c>
      <c r="F20" s="22">
        <f>VLOOKUP($B20,[1]原始成績!$B$4:$P$166,5,FALSE)</f>
        <v>185.1</v>
      </c>
      <c r="G20" s="23">
        <f>VLOOKUP($B20,[1]原始成績!$B$4:$P$166,6,FALSE)</f>
        <v>200</v>
      </c>
      <c r="H20" s="23">
        <f>VLOOKUP($B20,[1]原始成績!$B$4:$P$166,7,FALSE)</f>
        <v>221.7</v>
      </c>
      <c r="I20" s="23">
        <f>VLOOKUP($B20,[1]原始成績!$B$4:$P$166,8,FALSE)</f>
        <v>219.3</v>
      </c>
      <c r="J20" s="24">
        <f>VLOOKUP($B20,[1]原始成績!$B$4:$P$166,9,FALSE)</f>
        <v>214.4</v>
      </c>
      <c r="K20" s="25">
        <f t="shared" si="0"/>
        <v>221.7</v>
      </c>
      <c r="L20" s="26">
        <f t="shared" si="1"/>
        <v>10</v>
      </c>
      <c r="M20" s="22">
        <f>VLOOKUP($B20,[1]原始成績!$B$4:$P$166,10,FALSE)</f>
        <v>0</v>
      </c>
      <c r="N20" s="23">
        <f>VLOOKUP($B20,[1]原始成績!$B$4:$P$166,11,FALSE)</f>
        <v>0</v>
      </c>
      <c r="O20" s="24">
        <f>VLOOKUP($B20,[1]原始成績!$B$4:$P$166,12,FALSE)</f>
        <v>0</v>
      </c>
      <c r="P20" s="25">
        <f t="shared" si="2"/>
        <v>0</v>
      </c>
      <c r="Q20" s="26">
        <f t="shared" si="3"/>
        <v>10</v>
      </c>
      <c r="R20" s="22">
        <f>VLOOKUP($B20,[1]原始成績!$B$4:$P$166,13,FALSE)</f>
        <v>0</v>
      </c>
      <c r="S20" s="23">
        <f>VLOOKUP($B20,[1]原始成績!$B$4:$P$166,14,FALSE)</f>
        <v>2</v>
      </c>
      <c r="T20" s="24">
        <f>VLOOKUP($B20,[1]原始成績!$B$4:$P$166,15,FALSE)</f>
        <v>3</v>
      </c>
      <c r="U20" s="25">
        <f t="shared" si="4"/>
        <v>5</v>
      </c>
      <c r="V20" s="26">
        <f t="shared" si="5"/>
        <v>17</v>
      </c>
      <c r="W20" s="22">
        <f t="shared" si="6"/>
        <v>37</v>
      </c>
      <c r="X20" s="26">
        <f t="shared" si="7"/>
        <v>17</v>
      </c>
    </row>
    <row r="21" spans="2:24" ht="20.100000000000001" customHeight="1">
      <c r="B21" s="18" t="s">
        <v>22</v>
      </c>
      <c r="C21" s="19" t="s">
        <v>23</v>
      </c>
      <c r="D21" s="20" t="s">
        <v>24</v>
      </c>
      <c r="E21" s="21" t="s">
        <v>21</v>
      </c>
      <c r="F21" s="22">
        <f>VLOOKUP($B21,[1]原始成績!$B$4:$P$166,5,FALSE)</f>
        <v>178.9</v>
      </c>
      <c r="G21" s="23">
        <f>VLOOKUP($B21,[1]原始成績!$B$4:$P$166,6,FALSE)</f>
        <v>207.9</v>
      </c>
      <c r="H21" s="23">
        <f>VLOOKUP($B21,[1]原始成績!$B$4:$P$166,7,FALSE)</f>
        <v>160.6</v>
      </c>
      <c r="I21" s="23">
        <f>VLOOKUP($B21,[1]原始成績!$B$4:$P$166,8,FALSE)</f>
        <v>184.3</v>
      </c>
      <c r="J21" s="24">
        <f>VLOOKUP($B21,[1]原始成績!$B$4:$P$166,9,FALSE)</f>
        <v>184.3</v>
      </c>
      <c r="K21" s="25">
        <f t="shared" si="0"/>
        <v>207.9</v>
      </c>
      <c r="L21" s="26">
        <f t="shared" si="1"/>
        <v>13</v>
      </c>
      <c r="M21" s="22">
        <f>VLOOKUP($B21,[1]原始成績!$B$4:$P$166,10,FALSE)</f>
        <v>0</v>
      </c>
      <c r="N21" s="23">
        <f>VLOOKUP($B21,[1]原始成績!$B$4:$P$166,11,FALSE)</f>
        <v>0</v>
      </c>
      <c r="O21" s="24">
        <f>VLOOKUP($B21,[1]原始成績!$B$4:$P$166,12,FALSE)</f>
        <v>0</v>
      </c>
      <c r="P21" s="25">
        <f t="shared" si="2"/>
        <v>0</v>
      </c>
      <c r="Q21" s="26">
        <f t="shared" si="3"/>
        <v>10</v>
      </c>
      <c r="R21" s="22">
        <f>VLOOKUP($B21,[1]原始成績!$B$4:$P$166,13,FALSE)</f>
        <v>1</v>
      </c>
      <c r="S21" s="23">
        <f>VLOOKUP($B21,[1]原始成績!$B$4:$P$166,14,FALSE)</f>
        <v>3</v>
      </c>
      <c r="T21" s="24">
        <f>VLOOKUP($B21,[1]原始成績!$B$4:$P$166,15,FALSE)</f>
        <v>1</v>
      </c>
      <c r="U21" s="25">
        <f t="shared" si="4"/>
        <v>5</v>
      </c>
      <c r="V21" s="26">
        <f t="shared" si="5"/>
        <v>17</v>
      </c>
      <c r="W21" s="22">
        <f t="shared" si="6"/>
        <v>40</v>
      </c>
      <c r="X21" s="26">
        <f t="shared" si="7"/>
        <v>18</v>
      </c>
    </row>
    <row r="22" spans="2:24" ht="20.100000000000001" customHeight="1">
      <c r="B22" s="18" t="s">
        <v>36</v>
      </c>
      <c r="C22" s="19" t="s">
        <v>37</v>
      </c>
      <c r="D22" s="20" t="s">
        <v>35</v>
      </c>
      <c r="E22" s="21" t="s">
        <v>21</v>
      </c>
      <c r="F22" s="22">
        <f>VLOOKUP($B22,[1]原始成績!$B$4:$P$166,5,FALSE)</f>
        <v>40</v>
      </c>
      <c r="G22" s="23">
        <f>VLOOKUP($B22,[1]原始成績!$B$4:$P$166,6,FALSE)</f>
        <v>80</v>
      </c>
      <c r="H22" s="23">
        <f>VLOOKUP($B22,[1]原始成績!$B$4:$P$166,7,FALSE)</f>
        <v>23.1</v>
      </c>
      <c r="I22" s="23">
        <f>VLOOKUP($B22,[1]原始成績!$B$4:$P$166,8,FALSE)</f>
        <v>162.9</v>
      </c>
      <c r="J22" s="24">
        <f>VLOOKUP($B22,[1]原始成績!$B$4:$P$166,9,FALSE)</f>
        <v>133.69999999999999</v>
      </c>
      <c r="K22" s="25">
        <f t="shared" si="0"/>
        <v>162.9</v>
      </c>
      <c r="L22" s="26">
        <f t="shared" si="1"/>
        <v>19</v>
      </c>
      <c r="M22" s="22">
        <f>VLOOKUP($B22,[1]原始成績!$B$4:$P$166,10,FALSE)</f>
        <v>0</v>
      </c>
      <c r="N22" s="23">
        <f>VLOOKUP($B22,[1]原始成績!$B$4:$P$166,11,FALSE)</f>
        <v>0</v>
      </c>
      <c r="O22" s="24">
        <f>VLOOKUP($B22,[1]原始成績!$B$4:$P$166,12,FALSE)</f>
        <v>0</v>
      </c>
      <c r="P22" s="25">
        <f t="shared" si="2"/>
        <v>0</v>
      </c>
      <c r="Q22" s="26">
        <f t="shared" si="3"/>
        <v>10</v>
      </c>
      <c r="R22" s="22">
        <f>VLOOKUP($B22,[1]原始成績!$B$4:$P$166,13,FALSE)</f>
        <v>0</v>
      </c>
      <c r="S22" s="23">
        <f>VLOOKUP($B22,[1]原始成績!$B$4:$P$166,14,FALSE)</f>
        <v>1</v>
      </c>
      <c r="T22" s="24">
        <f>VLOOKUP($B22,[1]原始成績!$B$4:$P$166,15,FALSE)</f>
        <v>5</v>
      </c>
      <c r="U22" s="25">
        <f t="shared" si="4"/>
        <v>6</v>
      </c>
      <c r="V22" s="26">
        <f t="shared" si="5"/>
        <v>14</v>
      </c>
      <c r="W22" s="22">
        <f t="shared" si="6"/>
        <v>43</v>
      </c>
      <c r="X22" s="26">
        <f t="shared" si="7"/>
        <v>19</v>
      </c>
    </row>
    <row r="23" spans="2:24" ht="20.100000000000001" customHeight="1">
      <c r="B23" s="18" t="s">
        <v>55</v>
      </c>
      <c r="C23" s="19" t="s">
        <v>56</v>
      </c>
      <c r="D23" s="20" t="s">
        <v>54</v>
      </c>
      <c r="E23" s="21" t="s">
        <v>21</v>
      </c>
      <c r="F23" s="22">
        <f>VLOOKUP($B23,[1]原始成績!$B$4:$P$166,5,FALSE)</f>
        <v>172.9</v>
      </c>
      <c r="G23" s="23">
        <f>VLOOKUP($B23,[1]原始成績!$B$4:$P$166,6,FALSE)</f>
        <v>144.69999999999999</v>
      </c>
      <c r="H23" s="23">
        <f>VLOOKUP($B23,[1]原始成績!$B$4:$P$166,7,FALSE)</f>
        <v>165</v>
      </c>
      <c r="I23" s="23">
        <f>VLOOKUP($B23,[1]原始成績!$B$4:$P$166,8,FALSE)</f>
        <v>118.6</v>
      </c>
      <c r="J23" s="24">
        <f>VLOOKUP($B23,[1]原始成績!$B$4:$P$166,9,FALSE)</f>
        <v>177.3</v>
      </c>
      <c r="K23" s="25">
        <f t="shared" si="0"/>
        <v>177.3</v>
      </c>
      <c r="L23" s="26">
        <f t="shared" si="1"/>
        <v>17</v>
      </c>
      <c r="M23" s="22">
        <f>VLOOKUP($B23,[1]原始成績!$B$4:$P$166,10,FALSE)</f>
        <v>0</v>
      </c>
      <c r="N23" s="23">
        <f>VLOOKUP($B23,[1]原始成績!$B$4:$P$166,11,FALSE)</f>
        <v>0</v>
      </c>
      <c r="O23" s="24">
        <f>VLOOKUP($B23,[1]原始成績!$B$4:$P$166,12,FALSE)</f>
        <v>0</v>
      </c>
      <c r="P23" s="25">
        <f t="shared" si="2"/>
        <v>0</v>
      </c>
      <c r="Q23" s="26">
        <f t="shared" si="3"/>
        <v>10</v>
      </c>
      <c r="R23" s="22">
        <f>VLOOKUP($B23,[1]原始成績!$B$4:$P$166,13,FALSE)</f>
        <v>0</v>
      </c>
      <c r="S23" s="23">
        <f>VLOOKUP($B23,[1]原始成績!$B$4:$P$166,14,FALSE)</f>
        <v>1</v>
      </c>
      <c r="T23" s="24">
        <f>VLOOKUP($B23,[1]原始成績!$B$4:$P$166,15,FALSE)</f>
        <v>4</v>
      </c>
      <c r="U23" s="25">
        <f t="shared" si="4"/>
        <v>5</v>
      </c>
      <c r="V23" s="26">
        <f t="shared" si="5"/>
        <v>17</v>
      </c>
      <c r="W23" s="22">
        <f t="shared" si="6"/>
        <v>44</v>
      </c>
      <c r="X23" s="26">
        <f t="shared" si="7"/>
        <v>20</v>
      </c>
    </row>
    <row r="24" spans="2:24" ht="20.100000000000001" customHeight="1">
      <c r="B24" s="18" t="s">
        <v>77</v>
      </c>
      <c r="C24" s="19" t="s">
        <v>78</v>
      </c>
      <c r="D24" s="20" t="s">
        <v>76</v>
      </c>
      <c r="E24" s="21" t="s">
        <v>21</v>
      </c>
      <c r="F24" s="22">
        <f>VLOOKUP($B24,[1]原始成績!$B$4:$P$166,5,FALSE)</f>
        <v>62.2</v>
      </c>
      <c r="G24" s="23">
        <f>VLOOKUP($B24,[1]原始成績!$B$4:$P$166,6,FALSE)</f>
        <v>111.3</v>
      </c>
      <c r="H24" s="23">
        <f>VLOOKUP($B24,[1]原始成績!$B$4:$P$166,7,FALSE)</f>
        <v>157.19999999999999</v>
      </c>
      <c r="I24" s="23">
        <f>VLOOKUP($B24,[1]原始成績!$B$4:$P$166,8,FALSE)</f>
        <v>148.69999999999999</v>
      </c>
      <c r="J24" s="24">
        <f>VLOOKUP($B24,[1]原始成績!$B$4:$P$166,9,FALSE)</f>
        <v>107.4</v>
      </c>
      <c r="K24" s="25">
        <f t="shared" si="0"/>
        <v>157.19999999999999</v>
      </c>
      <c r="L24" s="26">
        <f t="shared" si="1"/>
        <v>20</v>
      </c>
      <c r="M24" s="22">
        <f>VLOOKUP($B24,[1]原始成績!$B$4:$P$166,10,FALSE)</f>
        <v>0</v>
      </c>
      <c r="N24" s="23">
        <f>VLOOKUP($B24,[1]原始成績!$B$4:$P$166,11,FALSE)</f>
        <v>0</v>
      </c>
      <c r="O24" s="24">
        <f>VLOOKUP($B24,[1]原始成績!$B$4:$P$166,12,FALSE)</f>
        <v>0</v>
      </c>
      <c r="P24" s="25">
        <f t="shared" si="2"/>
        <v>0</v>
      </c>
      <c r="Q24" s="26">
        <f t="shared" si="3"/>
        <v>10</v>
      </c>
      <c r="R24" s="22">
        <f>VLOOKUP($B24,[1]原始成績!$B$4:$P$166,13,FALSE)</f>
        <v>0</v>
      </c>
      <c r="S24" s="23">
        <f>VLOOKUP($B24,[1]原始成績!$B$4:$P$166,14,FALSE)</f>
        <v>3</v>
      </c>
      <c r="T24" s="24">
        <f>VLOOKUP($B24,[1]原始成績!$B$4:$P$166,15,FALSE)</f>
        <v>2</v>
      </c>
      <c r="U24" s="25">
        <f t="shared" si="4"/>
        <v>5</v>
      </c>
      <c r="V24" s="26">
        <f t="shared" si="5"/>
        <v>17</v>
      </c>
      <c r="W24" s="22">
        <f t="shared" si="6"/>
        <v>47</v>
      </c>
      <c r="X24" s="26">
        <f t="shared" si="7"/>
        <v>21</v>
      </c>
    </row>
    <row r="25" spans="2:24" ht="20.100000000000001" customHeight="1">
      <c r="B25" s="18" t="s">
        <v>44</v>
      </c>
      <c r="C25" s="19" t="s">
        <v>45</v>
      </c>
      <c r="D25" s="20" t="s">
        <v>35</v>
      </c>
      <c r="E25" s="21" t="s">
        <v>21</v>
      </c>
      <c r="F25" s="22">
        <f>VLOOKUP($B25,[1]原始成績!$B$4:$P$166,5,FALSE)</f>
        <v>80.900000000000006</v>
      </c>
      <c r="G25" s="23">
        <f>VLOOKUP($B25,[1]原始成績!$B$4:$P$166,6,FALSE)</f>
        <v>82</v>
      </c>
      <c r="H25" s="23">
        <f>VLOOKUP($B25,[1]原始成績!$B$4:$P$166,7,FALSE)</f>
        <v>110.5</v>
      </c>
      <c r="I25" s="23">
        <f>VLOOKUP($B25,[1]原始成績!$B$4:$P$166,8,FALSE)</f>
        <v>74</v>
      </c>
      <c r="J25" s="24">
        <f>VLOOKUP($B25,[1]原始成績!$B$4:$P$166,9,FALSE)</f>
        <v>80</v>
      </c>
      <c r="K25" s="25">
        <f t="shared" si="0"/>
        <v>110.5</v>
      </c>
      <c r="L25" s="26">
        <f t="shared" si="1"/>
        <v>24</v>
      </c>
      <c r="M25" s="22">
        <f>VLOOKUP($B25,[1]原始成績!$B$4:$P$166,10,FALSE)</f>
        <v>0</v>
      </c>
      <c r="N25" s="23">
        <f>VLOOKUP($B25,[1]原始成績!$B$4:$P$166,11,FALSE)</f>
        <v>0</v>
      </c>
      <c r="O25" s="24">
        <f>VLOOKUP($B25,[1]原始成績!$B$4:$P$166,12,FALSE)</f>
        <v>0</v>
      </c>
      <c r="P25" s="25">
        <f t="shared" si="2"/>
        <v>0</v>
      </c>
      <c r="Q25" s="26">
        <f t="shared" si="3"/>
        <v>10</v>
      </c>
      <c r="R25" s="22">
        <f>VLOOKUP($B25,[1]原始成績!$B$4:$P$166,13,FALSE)</f>
        <v>0</v>
      </c>
      <c r="S25" s="23">
        <f>VLOOKUP($B25,[1]原始成績!$B$4:$P$166,14,FALSE)</f>
        <v>2</v>
      </c>
      <c r="T25" s="24">
        <f>VLOOKUP($B25,[1]原始成績!$B$4:$P$166,15,FALSE)</f>
        <v>4</v>
      </c>
      <c r="U25" s="25">
        <f t="shared" si="4"/>
        <v>6</v>
      </c>
      <c r="V25" s="26">
        <f t="shared" si="5"/>
        <v>14</v>
      </c>
      <c r="W25" s="22">
        <f t="shared" si="6"/>
        <v>48</v>
      </c>
      <c r="X25" s="26">
        <f t="shared" si="7"/>
        <v>22</v>
      </c>
    </row>
    <row r="26" spans="2:24" ht="20.100000000000001" customHeight="1">
      <c r="B26" s="18" t="s">
        <v>33</v>
      </c>
      <c r="C26" s="19" t="s">
        <v>34</v>
      </c>
      <c r="D26" s="20" t="s">
        <v>35</v>
      </c>
      <c r="E26" s="21" t="s">
        <v>21</v>
      </c>
      <c r="F26" s="22">
        <f>VLOOKUP($B26,[1]原始成績!$B$4:$P$166,5,FALSE)</f>
        <v>87.1</v>
      </c>
      <c r="G26" s="23">
        <f>VLOOKUP($B26,[1]原始成績!$B$4:$P$166,6,FALSE)</f>
        <v>40</v>
      </c>
      <c r="H26" s="23">
        <f>VLOOKUP($B26,[1]原始成績!$B$4:$P$166,7,FALSE)</f>
        <v>77.2</v>
      </c>
      <c r="I26" s="23">
        <f>VLOOKUP($B26,[1]原始成績!$B$4:$P$166,8,FALSE)</f>
        <v>39.200000000000003</v>
      </c>
      <c r="J26" s="24">
        <f>VLOOKUP($B26,[1]原始成績!$B$4:$P$166,9,FALSE)</f>
        <v>34.4</v>
      </c>
      <c r="K26" s="25">
        <f t="shared" si="0"/>
        <v>87.1</v>
      </c>
      <c r="L26" s="26">
        <f t="shared" si="1"/>
        <v>25</v>
      </c>
      <c r="M26" s="22">
        <f>VLOOKUP($B26,[1]原始成績!$B$4:$P$166,10,FALSE)</f>
        <v>0</v>
      </c>
      <c r="N26" s="23">
        <f>VLOOKUP($B26,[1]原始成績!$B$4:$P$166,11,FALSE)</f>
        <v>0</v>
      </c>
      <c r="O26" s="24">
        <f>VLOOKUP($B26,[1]原始成績!$B$4:$P$166,12,FALSE)</f>
        <v>0</v>
      </c>
      <c r="P26" s="25">
        <f t="shared" si="2"/>
        <v>0</v>
      </c>
      <c r="Q26" s="26">
        <f t="shared" si="3"/>
        <v>10</v>
      </c>
      <c r="R26" s="22">
        <f>VLOOKUP($B26,[1]原始成績!$B$4:$P$166,13,FALSE)</f>
        <v>0</v>
      </c>
      <c r="S26" s="23">
        <f>VLOOKUP($B26,[1]原始成績!$B$4:$P$166,14,FALSE)</f>
        <v>2</v>
      </c>
      <c r="T26" s="24">
        <f>VLOOKUP($B26,[1]原始成績!$B$4:$P$166,15,FALSE)</f>
        <v>4</v>
      </c>
      <c r="U26" s="25">
        <f t="shared" si="4"/>
        <v>6</v>
      </c>
      <c r="V26" s="26">
        <f t="shared" si="5"/>
        <v>14</v>
      </c>
      <c r="W26" s="22">
        <f t="shared" si="6"/>
        <v>49</v>
      </c>
      <c r="X26" s="26">
        <f t="shared" si="7"/>
        <v>23</v>
      </c>
    </row>
    <row r="27" spans="2:24" ht="20.100000000000001" customHeight="1">
      <c r="B27" s="18" t="s">
        <v>42</v>
      </c>
      <c r="C27" s="19" t="s">
        <v>43</v>
      </c>
      <c r="D27" s="20" t="s">
        <v>35</v>
      </c>
      <c r="E27" s="21" t="s">
        <v>21</v>
      </c>
      <c r="F27" s="22">
        <f>VLOOKUP($B27,[1]原始成績!$B$4:$P$166,5,FALSE)</f>
        <v>98</v>
      </c>
      <c r="G27" s="23">
        <f>VLOOKUP($B27,[1]原始成績!$B$4:$P$166,6,FALSE)</f>
        <v>100.3</v>
      </c>
      <c r="H27" s="23">
        <f>VLOOKUP($B27,[1]原始成績!$B$4:$P$166,7,FALSE)</f>
        <v>60</v>
      </c>
      <c r="I27" s="23">
        <f>VLOOKUP($B27,[1]原始成績!$B$4:$P$166,8,FALSE)</f>
        <v>118.8</v>
      </c>
      <c r="J27" s="24">
        <f>VLOOKUP($B27,[1]原始成績!$B$4:$P$166,9,FALSE)</f>
        <v>89</v>
      </c>
      <c r="K27" s="25">
        <f t="shared" si="0"/>
        <v>118.8</v>
      </c>
      <c r="L27" s="26">
        <f t="shared" si="1"/>
        <v>23</v>
      </c>
      <c r="M27" s="22">
        <f>VLOOKUP($B27,[1]原始成績!$B$4:$P$166,10,FALSE)</f>
        <v>0</v>
      </c>
      <c r="N27" s="23">
        <f>VLOOKUP($B27,[1]原始成績!$B$4:$P$166,11,FALSE)</f>
        <v>0</v>
      </c>
      <c r="O27" s="24">
        <f>VLOOKUP($B27,[1]原始成績!$B$4:$P$166,12,FALSE)</f>
        <v>0</v>
      </c>
      <c r="P27" s="25">
        <f t="shared" si="2"/>
        <v>0</v>
      </c>
      <c r="Q27" s="26">
        <f t="shared" si="3"/>
        <v>10</v>
      </c>
      <c r="R27" s="22">
        <f>VLOOKUP($B27,[1]原始成績!$B$4:$P$166,13,FALSE)</f>
        <v>2</v>
      </c>
      <c r="S27" s="23">
        <f>VLOOKUP($B27,[1]原始成績!$B$4:$P$166,14,FALSE)</f>
        <v>2</v>
      </c>
      <c r="T27" s="24">
        <f>VLOOKUP($B27,[1]原始成績!$B$4:$P$166,15,FALSE)</f>
        <v>1</v>
      </c>
      <c r="U27" s="25">
        <f t="shared" si="4"/>
        <v>5</v>
      </c>
      <c r="V27" s="26">
        <f t="shared" si="5"/>
        <v>17</v>
      </c>
      <c r="W27" s="22">
        <f t="shared" si="6"/>
        <v>50</v>
      </c>
      <c r="X27" s="26">
        <f t="shared" si="7"/>
        <v>24</v>
      </c>
    </row>
    <row r="28" spans="2:24" ht="20.100000000000001" customHeight="1">
      <c r="B28" s="18" t="s">
        <v>38</v>
      </c>
      <c r="C28" s="19" t="s">
        <v>39</v>
      </c>
      <c r="D28" s="20" t="s">
        <v>35</v>
      </c>
      <c r="E28" s="21" t="s">
        <v>21</v>
      </c>
      <c r="F28" s="22">
        <f>VLOOKUP($B28,[1]原始成績!$B$4:$P$166,5,FALSE)</f>
        <v>118.9</v>
      </c>
      <c r="G28" s="23">
        <f>VLOOKUP($B28,[1]原始成績!$B$4:$P$166,6,FALSE)</f>
        <v>152.6</v>
      </c>
      <c r="H28" s="23">
        <f>VLOOKUP($B28,[1]原始成績!$B$4:$P$166,7,FALSE)</f>
        <v>38.9</v>
      </c>
      <c r="I28" s="23">
        <f>VLOOKUP($B28,[1]原始成績!$B$4:$P$166,8,FALSE)</f>
        <v>15.6</v>
      </c>
      <c r="J28" s="24">
        <f>VLOOKUP($B28,[1]原始成績!$B$4:$P$166,9,FALSE)</f>
        <v>119.2</v>
      </c>
      <c r="K28" s="25">
        <f t="shared" si="0"/>
        <v>152.6</v>
      </c>
      <c r="L28" s="26">
        <f t="shared" si="1"/>
        <v>21</v>
      </c>
      <c r="M28" s="22">
        <f>VLOOKUP($B28,[1]原始成績!$B$4:$P$166,10,FALSE)</f>
        <v>0</v>
      </c>
      <c r="N28" s="23">
        <f>VLOOKUP($B28,[1]原始成績!$B$4:$P$166,11,FALSE)</f>
        <v>0</v>
      </c>
      <c r="O28" s="24">
        <f>VLOOKUP($B28,[1]原始成績!$B$4:$P$166,12,FALSE)</f>
        <v>0</v>
      </c>
      <c r="P28" s="25">
        <f t="shared" si="2"/>
        <v>0</v>
      </c>
      <c r="Q28" s="26">
        <f t="shared" si="3"/>
        <v>10</v>
      </c>
      <c r="R28" s="22">
        <f>VLOOKUP($B28,[1]原始成績!$B$4:$P$166,13,FALSE)</f>
        <v>0</v>
      </c>
      <c r="S28" s="23">
        <f>VLOOKUP($B28,[1]原始成績!$B$4:$P$166,14,FALSE)</f>
        <v>0</v>
      </c>
      <c r="T28" s="24">
        <f>VLOOKUP($B28,[1]原始成績!$B$4:$P$166,15,FALSE)</f>
        <v>4</v>
      </c>
      <c r="U28" s="25">
        <f t="shared" si="4"/>
        <v>4</v>
      </c>
      <c r="V28" s="26">
        <f t="shared" si="5"/>
        <v>25</v>
      </c>
      <c r="W28" s="22">
        <f t="shared" si="6"/>
        <v>56</v>
      </c>
      <c r="X28" s="26">
        <f t="shared" si="7"/>
        <v>25</v>
      </c>
    </row>
    <row r="29" spans="2:24" ht="20.100000000000001" customHeight="1" thickBot="1">
      <c r="B29" s="18" t="s">
        <v>18</v>
      </c>
      <c r="C29" s="19" t="s">
        <v>19</v>
      </c>
      <c r="D29" s="20" t="s">
        <v>20</v>
      </c>
      <c r="E29" s="21" t="s">
        <v>21</v>
      </c>
      <c r="F29" s="27">
        <f>VLOOKUP($B29,[1]原始成績!$B$4:$P$166,5,FALSE)</f>
        <v>0</v>
      </c>
      <c r="G29" s="28">
        <f>VLOOKUP($B29,[1]原始成績!$B$4:$P$166,6,FALSE)</f>
        <v>0</v>
      </c>
      <c r="H29" s="28">
        <f>VLOOKUP($B29,[1]原始成績!$B$4:$P$166,7,FALSE)</f>
        <v>0</v>
      </c>
      <c r="I29" s="28">
        <f>VLOOKUP($B29,[1]原始成績!$B$4:$P$166,8,FALSE)</f>
        <v>0</v>
      </c>
      <c r="J29" s="29">
        <f>VLOOKUP($B29,[1]原始成績!$B$4:$P$166,9,FALSE)</f>
        <v>0</v>
      </c>
      <c r="K29" s="30">
        <f t="shared" si="0"/>
        <v>0</v>
      </c>
      <c r="L29" s="31">
        <f t="shared" si="1"/>
        <v>26</v>
      </c>
      <c r="M29" s="27">
        <f>VLOOKUP($B29,[1]原始成績!$B$4:$P$166,10,FALSE)</f>
        <v>0</v>
      </c>
      <c r="N29" s="28">
        <f>VLOOKUP($B29,[1]原始成績!$B$4:$P$166,11,FALSE)</f>
        <v>0</v>
      </c>
      <c r="O29" s="29">
        <f>VLOOKUP($B29,[1]原始成績!$B$4:$P$166,12,FALSE)</f>
        <v>0</v>
      </c>
      <c r="P29" s="30">
        <f t="shared" si="2"/>
        <v>0</v>
      </c>
      <c r="Q29" s="31">
        <f t="shared" si="3"/>
        <v>10</v>
      </c>
      <c r="R29" s="27">
        <f>VLOOKUP($B29,[1]原始成績!$B$4:$P$166,13,FALSE)</f>
        <v>0</v>
      </c>
      <c r="S29" s="28">
        <f>VLOOKUP($B29,[1]原始成績!$B$4:$P$166,14,FALSE)</f>
        <v>0</v>
      </c>
      <c r="T29" s="29">
        <f>VLOOKUP($B29,[1]原始成績!$B$4:$P$166,15,FALSE)</f>
        <v>0</v>
      </c>
      <c r="U29" s="30">
        <f t="shared" si="4"/>
        <v>0</v>
      </c>
      <c r="V29" s="31">
        <f t="shared" si="5"/>
        <v>26</v>
      </c>
      <c r="W29" s="27">
        <f t="shared" si="6"/>
        <v>62</v>
      </c>
      <c r="X29" s="31">
        <f t="shared" si="7"/>
        <v>26</v>
      </c>
    </row>
    <row r="30" spans="2:24" ht="20.100000000000001" customHeight="1">
      <c r="B30" s="32" t="s">
        <v>97</v>
      </c>
      <c r="C30" s="33" t="s">
        <v>98</v>
      </c>
      <c r="D30" s="34" t="s">
        <v>51</v>
      </c>
      <c r="E30" s="35" t="s">
        <v>88</v>
      </c>
      <c r="F30" s="36">
        <f>VLOOKUP($B30,[1]原始成績!$B$4:$P$166,5,FALSE)</f>
        <v>199</v>
      </c>
      <c r="G30" s="37">
        <f>VLOOKUP($B30,[1]原始成績!$B$4:$P$166,6,FALSE)</f>
        <v>218.4</v>
      </c>
      <c r="H30" s="37">
        <f>VLOOKUP($B30,[1]原始成績!$B$4:$P$166,7,FALSE)</f>
        <v>225.8</v>
      </c>
      <c r="I30" s="37">
        <f>VLOOKUP($B30,[1]原始成績!$B$4:$P$166,8,FALSE)</f>
        <v>239.4</v>
      </c>
      <c r="J30" s="38">
        <f>VLOOKUP($B30,[1]原始成績!$B$4:$P$166,9,FALSE)</f>
        <v>227.9</v>
      </c>
      <c r="K30" s="39">
        <f t="shared" si="0"/>
        <v>239.4</v>
      </c>
      <c r="L30" s="40">
        <f t="shared" ref="L30:L40" si="8">RANK($K30,$K$30:$K$40)</f>
        <v>1</v>
      </c>
      <c r="M30" s="36">
        <f>VLOOKUP($B30,[1]原始成績!$B$4:$P$166,10,FALSE)</f>
        <v>0</v>
      </c>
      <c r="N30" s="37">
        <f>VLOOKUP($B30,[1]原始成績!$B$4:$P$166,11,FALSE)</f>
        <v>3</v>
      </c>
      <c r="O30" s="38">
        <f>VLOOKUP($B30,[1]原始成績!$B$4:$P$166,12,FALSE)</f>
        <v>2</v>
      </c>
      <c r="P30" s="39">
        <f t="shared" si="2"/>
        <v>5</v>
      </c>
      <c r="Q30" s="40">
        <f t="shared" ref="Q30:Q40" si="9">RANK($P30,$P$30:$P$40)</f>
        <v>1</v>
      </c>
      <c r="R30" s="36">
        <f>VLOOKUP($B30,[1]原始成績!$B$4:$P$166,13,FALSE)</f>
        <v>3</v>
      </c>
      <c r="S30" s="37">
        <f>VLOOKUP($B30,[1]原始成績!$B$4:$P$166,14,FALSE)</f>
        <v>3</v>
      </c>
      <c r="T30" s="38">
        <f>VLOOKUP($B30,[1]原始成績!$B$4:$P$166,15,FALSE)</f>
        <v>2</v>
      </c>
      <c r="U30" s="39">
        <f t="shared" si="4"/>
        <v>8</v>
      </c>
      <c r="V30" s="40">
        <f t="shared" ref="V30:V40" si="10">RANK($U30,$U$30:$U$40)</f>
        <v>2</v>
      </c>
      <c r="W30" s="36">
        <f t="shared" si="6"/>
        <v>4</v>
      </c>
      <c r="X30" s="40">
        <f t="shared" ref="X30:X40" si="11">RANK($W30,$W$30:$W$40,1)</f>
        <v>1</v>
      </c>
    </row>
    <row r="31" spans="2:24" ht="20.100000000000001" customHeight="1">
      <c r="B31" s="32" t="s">
        <v>85</v>
      </c>
      <c r="C31" s="33" t="s">
        <v>86</v>
      </c>
      <c r="D31" s="34" t="s">
        <v>87</v>
      </c>
      <c r="E31" s="35" t="s">
        <v>88</v>
      </c>
      <c r="F31" s="41">
        <f>VLOOKUP($B31,[1]原始成績!$B$4:$P$166,5,FALSE)</f>
        <v>170</v>
      </c>
      <c r="G31" s="42">
        <f>VLOOKUP($B31,[1]原始成績!$B$4:$P$166,6,FALSE)</f>
        <v>108</v>
      </c>
      <c r="H31" s="42">
        <f>VLOOKUP($B31,[1]原始成績!$B$4:$P$166,7,FALSE)</f>
        <v>77.8</v>
      </c>
      <c r="I31" s="42">
        <f>VLOOKUP($B31,[1]原始成績!$B$4:$P$166,8,FALSE)</f>
        <v>195.8</v>
      </c>
      <c r="J31" s="43">
        <f>VLOOKUP($B31,[1]原始成績!$B$4:$P$166,9,FALSE)</f>
        <v>153.19999999999999</v>
      </c>
      <c r="K31" s="44">
        <f t="shared" si="0"/>
        <v>195.8</v>
      </c>
      <c r="L31" s="45">
        <f t="shared" si="8"/>
        <v>4</v>
      </c>
      <c r="M31" s="41">
        <f>VLOOKUP($B31,[1]原始成績!$B$4:$P$166,10,FALSE)</f>
        <v>0</v>
      </c>
      <c r="N31" s="42">
        <f>VLOOKUP($B31,[1]原始成績!$B$4:$P$166,11,FALSE)</f>
        <v>0</v>
      </c>
      <c r="O31" s="43">
        <f>VLOOKUP($B31,[1]原始成績!$B$4:$P$166,12,FALSE)</f>
        <v>0</v>
      </c>
      <c r="P31" s="44">
        <f t="shared" si="2"/>
        <v>0</v>
      </c>
      <c r="Q31" s="45">
        <f t="shared" si="9"/>
        <v>5</v>
      </c>
      <c r="R31" s="41">
        <f>VLOOKUP($B31,[1]原始成績!$B$4:$P$166,13,FALSE)</f>
        <v>1</v>
      </c>
      <c r="S31" s="42">
        <f>VLOOKUP($B31,[1]原始成績!$B$4:$P$166,14,FALSE)</f>
        <v>4</v>
      </c>
      <c r="T31" s="43">
        <f>VLOOKUP($B31,[1]原始成績!$B$4:$P$166,15,FALSE)</f>
        <v>5</v>
      </c>
      <c r="U31" s="44">
        <f t="shared" si="4"/>
        <v>10</v>
      </c>
      <c r="V31" s="45">
        <f t="shared" si="10"/>
        <v>1</v>
      </c>
      <c r="W31" s="41">
        <f t="shared" si="6"/>
        <v>10</v>
      </c>
      <c r="X31" s="45">
        <f t="shared" si="11"/>
        <v>2</v>
      </c>
    </row>
    <row r="32" spans="2:24" ht="20.100000000000001" customHeight="1">
      <c r="B32" s="32" t="s">
        <v>107</v>
      </c>
      <c r="C32" s="33" t="s">
        <v>108</v>
      </c>
      <c r="D32" s="34" t="s">
        <v>109</v>
      </c>
      <c r="E32" s="35" t="s">
        <v>88</v>
      </c>
      <c r="F32" s="41">
        <f>VLOOKUP($B32,[1]原始成績!$B$4:$P$166,5,FALSE)</f>
        <v>131.80000000000001</v>
      </c>
      <c r="G32" s="42">
        <f>VLOOKUP($B32,[1]原始成績!$B$4:$P$166,6,FALSE)</f>
        <v>178.3</v>
      </c>
      <c r="H32" s="42">
        <f>VLOOKUP($B32,[1]原始成績!$B$4:$P$166,7,FALSE)</f>
        <v>190.2</v>
      </c>
      <c r="I32" s="42">
        <f>VLOOKUP($B32,[1]原始成績!$B$4:$P$166,8,FALSE)</f>
        <v>165.1</v>
      </c>
      <c r="J32" s="43">
        <f>VLOOKUP($B32,[1]原始成績!$B$4:$P$166,9,FALSE)</f>
        <v>163.6</v>
      </c>
      <c r="K32" s="44">
        <f t="shared" si="0"/>
        <v>190.2</v>
      </c>
      <c r="L32" s="45">
        <f t="shared" si="8"/>
        <v>5</v>
      </c>
      <c r="M32" s="41">
        <f>VLOOKUP($B32,[1]原始成績!$B$4:$P$166,10,FALSE)</f>
        <v>0</v>
      </c>
      <c r="N32" s="42">
        <f>VLOOKUP($B32,[1]原始成績!$B$4:$P$166,11,FALSE)</f>
        <v>0</v>
      </c>
      <c r="O32" s="43">
        <f>VLOOKUP($B32,[1]原始成績!$B$4:$P$166,12,FALSE)</f>
        <v>0</v>
      </c>
      <c r="P32" s="44">
        <f t="shared" si="2"/>
        <v>0</v>
      </c>
      <c r="Q32" s="45">
        <f t="shared" si="9"/>
        <v>5</v>
      </c>
      <c r="R32" s="41">
        <f>VLOOKUP($B32,[1]原始成績!$B$4:$P$166,13,FALSE)</f>
        <v>0</v>
      </c>
      <c r="S32" s="42">
        <f>VLOOKUP($B32,[1]原始成績!$B$4:$P$166,14,FALSE)</f>
        <v>4</v>
      </c>
      <c r="T32" s="43">
        <f>VLOOKUP($B32,[1]原始成績!$B$4:$P$166,15,FALSE)</f>
        <v>4</v>
      </c>
      <c r="U32" s="44">
        <f t="shared" si="4"/>
        <v>8</v>
      </c>
      <c r="V32" s="45">
        <f t="shared" si="10"/>
        <v>2</v>
      </c>
      <c r="W32" s="41">
        <f t="shared" si="6"/>
        <v>12</v>
      </c>
      <c r="X32" s="45">
        <f t="shared" si="11"/>
        <v>3</v>
      </c>
    </row>
    <row r="33" spans="2:24" ht="20.100000000000001" customHeight="1">
      <c r="B33" s="32" t="s">
        <v>105</v>
      </c>
      <c r="C33" s="33" t="s">
        <v>106</v>
      </c>
      <c r="D33" s="34" t="s">
        <v>104</v>
      </c>
      <c r="E33" s="35" t="s">
        <v>88</v>
      </c>
      <c r="F33" s="41">
        <f>VLOOKUP($B33,[1]原始成績!$B$4:$P$166,5,FALSE)</f>
        <v>166.1</v>
      </c>
      <c r="G33" s="42">
        <f>VLOOKUP($B33,[1]原始成績!$B$4:$P$166,6,FALSE)</f>
        <v>166.5</v>
      </c>
      <c r="H33" s="42">
        <f>VLOOKUP($B33,[1]原始成績!$B$4:$P$166,7,FALSE)</f>
        <v>161.9</v>
      </c>
      <c r="I33" s="42">
        <f>VLOOKUP($B33,[1]原始成績!$B$4:$P$166,8,FALSE)</f>
        <v>150</v>
      </c>
      <c r="J33" s="43">
        <f>VLOOKUP($B33,[1]原始成績!$B$4:$P$166,9,FALSE)</f>
        <v>160</v>
      </c>
      <c r="K33" s="44">
        <f t="shared" si="0"/>
        <v>166.5</v>
      </c>
      <c r="L33" s="45">
        <f t="shared" si="8"/>
        <v>6</v>
      </c>
      <c r="M33" s="41">
        <f>VLOOKUP($B33,[1]原始成績!$B$4:$P$166,10,FALSE)</f>
        <v>0</v>
      </c>
      <c r="N33" s="42">
        <f>VLOOKUP($B33,[1]原始成績!$B$4:$P$166,11,FALSE)</f>
        <v>0</v>
      </c>
      <c r="O33" s="43">
        <f>VLOOKUP($B33,[1]原始成績!$B$4:$P$166,12,FALSE)</f>
        <v>2</v>
      </c>
      <c r="P33" s="44">
        <f t="shared" si="2"/>
        <v>2</v>
      </c>
      <c r="Q33" s="45">
        <f t="shared" si="9"/>
        <v>2</v>
      </c>
      <c r="R33" s="41">
        <f>VLOOKUP($B33,[1]原始成績!$B$4:$P$166,13,FALSE)</f>
        <v>1</v>
      </c>
      <c r="S33" s="42">
        <f>VLOOKUP($B33,[1]原始成績!$B$4:$P$166,14,FALSE)</f>
        <v>4</v>
      </c>
      <c r="T33" s="43">
        <f>VLOOKUP($B33,[1]原始成績!$B$4:$P$166,15,FALSE)</f>
        <v>2</v>
      </c>
      <c r="U33" s="44">
        <f t="shared" si="4"/>
        <v>7</v>
      </c>
      <c r="V33" s="45">
        <f t="shared" si="10"/>
        <v>5</v>
      </c>
      <c r="W33" s="41">
        <f t="shared" si="6"/>
        <v>13</v>
      </c>
      <c r="X33" s="45">
        <f t="shared" si="11"/>
        <v>4</v>
      </c>
    </row>
    <row r="34" spans="2:24" ht="20.100000000000001" customHeight="1">
      <c r="B34" s="32" t="s">
        <v>102</v>
      </c>
      <c r="C34" s="33" t="s">
        <v>103</v>
      </c>
      <c r="D34" s="34" t="s">
        <v>104</v>
      </c>
      <c r="E34" s="35" t="s">
        <v>88</v>
      </c>
      <c r="F34" s="41">
        <f>VLOOKUP($B34,[1]原始成績!$B$4:$P$166,5,FALSE)</f>
        <v>191.3</v>
      </c>
      <c r="G34" s="42">
        <f>VLOOKUP($B34,[1]原始成績!$B$4:$P$166,6,FALSE)</f>
        <v>205.4</v>
      </c>
      <c r="H34" s="42">
        <f>VLOOKUP($B34,[1]原始成績!$B$4:$P$166,7,FALSE)</f>
        <v>220.9</v>
      </c>
      <c r="I34" s="42">
        <f>VLOOKUP($B34,[1]原始成績!$B$4:$P$166,8,FALSE)</f>
        <v>208.6</v>
      </c>
      <c r="J34" s="43">
        <f>VLOOKUP($B34,[1]原始成績!$B$4:$P$166,9,FALSE)</f>
        <v>195.2</v>
      </c>
      <c r="K34" s="44">
        <f t="shared" si="0"/>
        <v>220.9</v>
      </c>
      <c r="L34" s="45">
        <f t="shared" si="8"/>
        <v>3</v>
      </c>
      <c r="M34" s="41">
        <f>VLOOKUP($B34,[1]原始成績!$B$4:$P$166,10,FALSE)</f>
        <v>0</v>
      </c>
      <c r="N34" s="42">
        <f>VLOOKUP($B34,[1]原始成績!$B$4:$P$166,11,FALSE)</f>
        <v>0</v>
      </c>
      <c r="O34" s="43">
        <f>VLOOKUP($B34,[1]原始成績!$B$4:$P$166,12,FALSE)</f>
        <v>0</v>
      </c>
      <c r="P34" s="44">
        <f t="shared" si="2"/>
        <v>0</v>
      </c>
      <c r="Q34" s="45">
        <f t="shared" si="9"/>
        <v>5</v>
      </c>
      <c r="R34" s="41">
        <f>VLOOKUP($B34,[1]原始成績!$B$4:$P$166,13,FALSE)</f>
        <v>0</v>
      </c>
      <c r="S34" s="42">
        <f>VLOOKUP($B34,[1]原始成績!$B$4:$P$166,14,FALSE)</f>
        <v>2</v>
      </c>
      <c r="T34" s="43">
        <f>VLOOKUP($B34,[1]原始成績!$B$4:$P$166,15,FALSE)</f>
        <v>5</v>
      </c>
      <c r="U34" s="44">
        <f t="shared" si="4"/>
        <v>7</v>
      </c>
      <c r="V34" s="45">
        <f t="shared" si="10"/>
        <v>5</v>
      </c>
      <c r="W34" s="41">
        <f t="shared" si="6"/>
        <v>13</v>
      </c>
      <c r="X34" s="45">
        <f t="shared" si="11"/>
        <v>4</v>
      </c>
    </row>
    <row r="35" spans="2:24" ht="20.100000000000001" customHeight="1">
      <c r="B35" s="32" t="s">
        <v>99</v>
      </c>
      <c r="C35" s="33" t="s">
        <v>100</v>
      </c>
      <c r="D35" s="34" t="s">
        <v>101</v>
      </c>
      <c r="E35" s="35" t="s">
        <v>88</v>
      </c>
      <c r="F35" s="41">
        <f>VLOOKUP($B35,[1]原始成績!$B$4:$P$166,5,FALSE)</f>
        <v>192.2</v>
      </c>
      <c r="G35" s="42">
        <f>VLOOKUP($B35,[1]原始成績!$B$4:$P$166,6,FALSE)</f>
        <v>202.8</v>
      </c>
      <c r="H35" s="42">
        <f>VLOOKUP($B35,[1]原始成績!$B$4:$P$166,7,FALSE)</f>
        <v>214.5</v>
      </c>
      <c r="I35" s="42">
        <f>VLOOKUP($B35,[1]原始成績!$B$4:$P$166,8,FALSE)</f>
        <v>224</v>
      </c>
      <c r="J35" s="43">
        <f>VLOOKUP($B35,[1]原始成績!$B$4:$P$166,9,FALSE)</f>
        <v>205.8</v>
      </c>
      <c r="K35" s="44">
        <f t="shared" si="0"/>
        <v>224</v>
      </c>
      <c r="L35" s="45">
        <f t="shared" si="8"/>
        <v>2</v>
      </c>
      <c r="M35" s="41">
        <f>VLOOKUP($B35,[1]原始成績!$B$4:$P$166,10,FALSE)</f>
        <v>0</v>
      </c>
      <c r="N35" s="42">
        <f>VLOOKUP($B35,[1]原始成績!$B$4:$P$166,11,FALSE)</f>
        <v>0</v>
      </c>
      <c r="O35" s="43">
        <f>VLOOKUP($B35,[1]原始成績!$B$4:$P$166,12,FALSE)</f>
        <v>2</v>
      </c>
      <c r="P35" s="44">
        <f t="shared" si="2"/>
        <v>2</v>
      </c>
      <c r="Q35" s="45">
        <f t="shared" si="9"/>
        <v>2</v>
      </c>
      <c r="R35" s="41">
        <f>VLOOKUP($B35,[1]原始成績!$B$4:$P$166,13,FALSE)</f>
        <v>0</v>
      </c>
      <c r="S35" s="42">
        <f>VLOOKUP($B35,[1]原始成績!$B$4:$P$166,14,FALSE)</f>
        <v>1</v>
      </c>
      <c r="T35" s="43">
        <f>VLOOKUP($B35,[1]原始成績!$B$4:$P$166,15,FALSE)</f>
        <v>2</v>
      </c>
      <c r="U35" s="44">
        <f t="shared" si="4"/>
        <v>3</v>
      </c>
      <c r="V35" s="45">
        <f t="shared" si="10"/>
        <v>9</v>
      </c>
      <c r="W35" s="41">
        <f t="shared" si="6"/>
        <v>13</v>
      </c>
      <c r="X35" s="45">
        <f t="shared" si="11"/>
        <v>4</v>
      </c>
    </row>
    <row r="36" spans="2:24" ht="20.100000000000001" customHeight="1">
      <c r="B36" s="32" t="s">
        <v>91</v>
      </c>
      <c r="C36" s="33" t="s">
        <v>92</v>
      </c>
      <c r="D36" s="34" t="s">
        <v>35</v>
      </c>
      <c r="E36" s="35" t="s">
        <v>88</v>
      </c>
      <c r="F36" s="41">
        <f>VLOOKUP($B36,[1]原始成績!$B$4:$P$166,5,FALSE)</f>
        <v>64</v>
      </c>
      <c r="G36" s="42">
        <f>VLOOKUP($B36,[1]原始成績!$B$4:$P$166,6,FALSE)</f>
        <v>63.9</v>
      </c>
      <c r="H36" s="42">
        <f>VLOOKUP($B36,[1]原始成績!$B$4:$P$166,7,FALSE)</f>
        <v>60</v>
      </c>
      <c r="I36" s="42">
        <f>VLOOKUP($B36,[1]原始成績!$B$4:$P$166,8,FALSE)</f>
        <v>65</v>
      </c>
      <c r="J36" s="43">
        <f>VLOOKUP($B36,[1]原始成績!$B$4:$P$166,9,FALSE)</f>
        <v>88.4</v>
      </c>
      <c r="K36" s="44">
        <f t="shared" ref="K36:K67" si="12">LARGE(F36:J36,1)</f>
        <v>88.4</v>
      </c>
      <c r="L36" s="45">
        <f t="shared" si="8"/>
        <v>10</v>
      </c>
      <c r="M36" s="41">
        <f>VLOOKUP($B36,[1]原始成績!$B$4:$P$166,10,FALSE)</f>
        <v>0</v>
      </c>
      <c r="N36" s="42">
        <f>VLOOKUP($B36,[1]原始成績!$B$4:$P$166,11,FALSE)</f>
        <v>0</v>
      </c>
      <c r="O36" s="43">
        <f>VLOOKUP($B36,[1]原始成績!$B$4:$P$166,12,FALSE)</f>
        <v>0</v>
      </c>
      <c r="P36" s="44">
        <f t="shared" ref="P36:P67" si="13">SUM($M36:$O36)</f>
        <v>0</v>
      </c>
      <c r="Q36" s="45">
        <f t="shared" si="9"/>
        <v>5</v>
      </c>
      <c r="R36" s="41">
        <f>VLOOKUP($B36,[1]原始成績!$B$4:$P$166,13,FALSE)</f>
        <v>0</v>
      </c>
      <c r="S36" s="42">
        <f>VLOOKUP($B36,[1]原始成績!$B$4:$P$166,14,FALSE)</f>
        <v>3</v>
      </c>
      <c r="T36" s="43">
        <f>VLOOKUP($B36,[1]原始成績!$B$4:$P$166,15,FALSE)</f>
        <v>5</v>
      </c>
      <c r="U36" s="44">
        <f t="shared" ref="U36:U67" si="14">SUM($R36:$T36)</f>
        <v>8</v>
      </c>
      <c r="V36" s="45">
        <f t="shared" si="10"/>
        <v>2</v>
      </c>
      <c r="W36" s="41">
        <f t="shared" ref="W36:W67" si="15">L36+Q36+V36</f>
        <v>17</v>
      </c>
      <c r="X36" s="45">
        <f t="shared" si="11"/>
        <v>7</v>
      </c>
    </row>
    <row r="37" spans="2:24" ht="20.100000000000001" customHeight="1">
      <c r="B37" s="32" t="s">
        <v>95</v>
      </c>
      <c r="C37" s="33" t="s">
        <v>96</v>
      </c>
      <c r="D37" s="34" t="s">
        <v>35</v>
      </c>
      <c r="E37" s="35" t="s">
        <v>88</v>
      </c>
      <c r="F37" s="41">
        <f>VLOOKUP($B37,[1]原始成績!$B$4:$P$166,5,FALSE)</f>
        <v>67</v>
      </c>
      <c r="G37" s="42">
        <f>VLOOKUP($B37,[1]原始成績!$B$4:$P$166,6,FALSE)</f>
        <v>86.2</v>
      </c>
      <c r="H37" s="42">
        <f>VLOOKUP($B37,[1]原始成績!$B$4:$P$166,7,FALSE)</f>
        <v>86.7</v>
      </c>
      <c r="I37" s="42">
        <f>VLOOKUP($B37,[1]原始成績!$B$4:$P$166,8,FALSE)</f>
        <v>47.9</v>
      </c>
      <c r="J37" s="43">
        <f>VLOOKUP($B37,[1]原始成績!$B$4:$P$166,9,FALSE)</f>
        <v>91.4</v>
      </c>
      <c r="K37" s="44">
        <f t="shared" si="12"/>
        <v>91.4</v>
      </c>
      <c r="L37" s="45">
        <f t="shared" si="8"/>
        <v>9</v>
      </c>
      <c r="M37" s="41">
        <f>VLOOKUP($B37,[1]原始成績!$B$4:$P$166,10,FALSE)</f>
        <v>0</v>
      </c>
      <c r="N37" s="42">
        <f>VLOOKUP($B37,[1]原始成績!$B$4:$P$166,11,FALSE)</f>
        <v>0</v>
      </c>
      <c r="O37" s="43">
        <f>VLOOKUP($B37,[1]原始成績!$B$4:$P$166,12,FALSE)</f>
        <v>0</v>
      </c>
      <c r="P37" s="44">
        <f t="shared" si="13"/>
        <v>0</v>
      </c>
      <c r="Q37" s="45">
        <f t="shared" si="9"/>
        <v>5</v>
      </c>
      <c r="R37" s="41">
        <f>VLOOKUP($B37,[1]原始成績!$B$4:$P$166,13,FALSE)</f>
        <v>2</v>
      </c>
      <c r="S37" s="42">
        <f>VLOOKUP($B37,[1]原始成績!$B$4:$P$166,14,FALSE)</f>
        <v>1</v>
      </c>
      <c r="T37" s="43">
        <f>VLOOKUP($B37,[1]原始成績!$B$4:$P$166,15,FALSE)</f>
        <v>4</v>
      </c>
      <c r="U37" s="44">
        <f t="shared" si="14"/>
        <v>7</v>
      </c>
      <c r="V37" s="45">
        <f t="shared" si="10"/>
        <v>5</v>
      </c>
      <c r="W37" s="41">
        <f t="shared" si="15"/>
        <v>19</v>
      </c>
      <c r="X37" s="45">
        <f t="shared" si="11"/>
        <v>8</v>
      </c>
    </row>
    <row r="38" spans="2:24" ht="20.100000000000001" customHeight="1">
      <c r="B38" s="32" t="s">
        <v>110</v>
      </c>
      <c r="C38" s="33" t="s">
        <v>111</v>
      </c>
      <c r="D38" s="34" t="s">
        <v>76</v>
      </c>
      <c r="E38" s="35" t="s">
        <v>88</v>
      </c>
      <c r="F38" s="41">
        <f>VLOOKUP($B38,[1]原始成績!$B$4:$P$166,5,FALSE)</f>
        <v>132.5</v>
      </c>
      <c r="G38" s="42">
        <f>VLOOKUP($B38,[1]原始成績!$B$4:$P$166,6,FALSE)</f>
        <v>78</v>
      </c>
      <c r="H38" s="42">
        <f>VLOOKUP($B38,[1]原始成績!$B$4:$P$166,7,FALSE)</f>
        <v>88</v>
      </c>
      <c r="I38" s="42">
        <f>VLOOKUP($B38,[1]原始成績!$B$4:$P$166,8,FALSE)</f>
        <v>145.6</v>
      </c>
      <c r="J38" s="43">
        <f>VLOOKUP($B38,[1]原始成績!$B$4:$P$166,9,FALSE)</f>
        <v>139.1</v>
      </c>
      <c r="K38" s="44">
        <f t="shared" si="12"/>
        <v>145.6</v>
      </c>
      <c r="L38" s="45">
        <f t="shared" si="8"/>
        <v>7</v>
      </c>
      <c r="M38" s="41">
        <f>VLOOKUP($B38,[1]原始成績!$B$4:$P$166,10,FALSE)</f>
        <v>1</v>
      </c>
      <c r="N38" s="42">
        <f>VLOOKUP($B38,[1]原始成績!$B$4:$P$166,11,FALSE)</f>
        <v>0</v>
      </c>
      <c r="O38" s="43">
        <f>VLOOKUP($B38,[1]原始成績!$B$4:$P$166,12,FALSE)</f>
        <v>0</v>
      </c>
      <c r="P38" s="44">
        <f t="shared" si="13"/>
        <v>1</v>
      </c>
      <c r="Q38" s="45">
        <f t="shared" si="9"/>
        <v>4</v>
      </c>
      <c r="R38" s="41">
        <f>VLOOKUP($B38,[1]原始成績!$B$4:$P$166,13,FALSE)</f>
        <v>0</v>
      </c>
      <c r="S38" s="42">
        <f>VLOOKUP($B38,[1]原始成績!$B$4:$P$166,14,FALSE)</f>
        <v>2</v>
      </c>
      <c r="T38" s="43">
        <f>VLOOKUP($B38,[1]原始成績!$B$4:$P$166,15,FALSE)</f>
        <v>1</v>
      </c>
      <c r="U38" s="44">
        <f t="shared" si="14"/>
        <v>3</v>
      </c>
      <c r="V38" s="45">
        <f t="shared" si="10"/>
        <v>9</v>
      </c>
      <c r="W38" s="41">
        <f t="shared" si="15"/>
        <v>20</v>
      </c>
      <c r="X38" s="45">
        <f t="shared" si="11"/>
        <v>9</v>
      </c>
    </row>
    <row r="39" spans="2:24" ht="20.100000000000001" customHeight="1">
      <c r="B39" s="32" t="s">
        <v>89</v>
      </c>
      <c r="C39" s="33" t="s">
        <v>90</v>
      </c>
      <c r="D39" s="34" t="s">
        <v>35</v>
      </c>
      <c r="E39" s="35" t="s">
        <v>88</v>
      </c>
      <c r="F39" s="41">
        <f>VLOOKUP($B39,[1]原始成績!$B$4:$P$166,5,FALSE)</f>
        <v>85.1</v>
      </c>
      <c r="G39" s="42">
        <f>VLOOKUP($B39,[1]原始成績!$B$4:$P$166,6,FALSE)</f>
        <v>87.1</v>
      </c>
      <c r="H39" s="42">
        <f>VLOOKUP($B39,[1]原始成績!$B$4:$P$166,7,FALSE)</f>
        <v>81.2</v>
      </c>
      <c r="I39" s="42">
        <f>VLOOKUP($B39,[1]原始成績!$B$4:$P$166,8,FALSE)</f>
        <v>83.7</v>
      </c>
      <c r="J39" s="43">
        <f>VLOOKUP($B39,[1]原始成績!$B$4:$P$166,9,FALSE)</f>
        <v>107.2</v>
      </c>
      <c r="K39" s="44">
        <f t="shared" si="12"/>
        <v>107.2</v>
      </c>
      <c r="L39" s="45">
        <f t="shared" si="8"/>
        <v>8</v>
      </c>
      <c r="M39" s="41">
        <f>VLOOKUP($B39,[1]原始成績!$B$4:$P$166,10,FALSE)</f>
        <v>0</v>
      </c>
      <c r="N39" s="42">
        <f>VLOOKUP($B39,[1]原始成績!$B$4:$P$166,11,FALSE)</f>
        <v>0</v>
      </c>
      <c r="O39" s="43">
        <f>VLOOKUP($B39,[1]原始成績!$B$4:$P$166,12,FALSE)</f>
        <v>0</v>
      </c>
      <c r="P39" s="44">
        <f t="shared" si="13"/>
        <v>0</v>
      </c>
      <c r="Q39" s="45">
        <f t="shared" si="9"/>
        <v>5</v>
      </c>
      <c r="R39" s="41">
        <f>VLOOKUP($B39,[1]原始成績!$B$4:$P$166,13,FALSE)</f>
        <v>0</v>
      </c>
      <c r="S39" s="42">
        <f>VLOOKUP($B39,[1]原始成績!$B$4:$P$166,14,FALSE)</f>
        <v>3</v>
      </c>
      <c r="T39" s="43">
        <f>VLOOKUP($B39,[1]原始成績!$B$4:$P$166,15,FALSE)</f>
        <v>2</v>
      </c>
      <c r="U39" s="44">
        <f t="shared" si="14"/>
        <v>5</v>
      </c>
      <c r="V39" s="45">
        <f t="shared" si="10"/>
        <v>8</v>
      </c>
      <c r="W39" s="41">
        <f t="shared" si="15"/>
        <v>21</v>
      </c>
      <c r="X39" s="45">
        <f t="shared" si="11"/>
        <v>10</v>
      </c>
    </row>
    <row r="40" spans="2:24" ht="20.100000000000001" customHeight="1" thickBot="1">
      <c r="B40" s="32" t="s">
        <v>93</v>
      </c>
      <c r="C40" s="33" t="s">
        <v>94</v>
      </c>
      <c r="D40" s="34" t="s">
        <v>35</v>
      </c>
      <c r="E40" s="35" t="s">
        <v>88</v>
      </c>
      <c r="F40" s="46">
        <f>VLOOKUP($B40,[1]原始成績!$B$4:$P$166,5,FALSE)</f>
        <v>77.900000000000006</v>
      </c>
      <c r="G40" s="47">
        <f>VLOOKUP($B40,[1]原始成績!$B$4:$P$166,6,FALSE)</f>
        <v>31.2</v>
      </c>
      <c r="H40" s="47">
        <f>VLOOKUP($B40,[1]原始成績!$B$4:$P$166,7,FALSE)</f>
        <v>13.7</v>
      </c>
      <c r="I40" s="47">
        <f>VLOOKUP($B40,[1]原始成績!$B$4:$P$166,8,FALSE)</f>
        <v>32.700000000000003</v>
      </c>
      <c r="J40" s="48">
        <f>VLOOKUP($B40,[1]原始成績!$B$4:$P$166,9,FALSE)</f>
        <v>75.900000000000006</v>
      </c>
      <c r="K40" s="49">
        <f t="shared" si="12"/>
        <v>77.900000000000006</v>
      </c>
      <c r="L40" s="50">
        <f t="shared" si="8"/>
        <v>11</v>
      </c>
      <c r="M40" s="46">
        <f>VLOOKUP($B40,[1]原始成績!$B$4:$P$166,10,FALSE)</f>
        <v>0</v>
      </c>
      <c r="N40" s="47">
        <f>VLOOKUP($B40,[1]原始成績!$B$4:$P$166,11,FALSE)</f>
        <v>0</v>
      </c>
      <c r="O40" s="48">
        <f>VLOOKUP($B40,[1]原始成績!$B$4:$P$166,12,FALSE)</f>
        <v>0</v>
      </c>
      <c r="P40" s="49">
        <f t="shared" si="13"/>
        <v>0</v>
      </c>
      <c r="Q40" s="50">
        <f t="shared" si="9"/>
        <v>5</v>
      </c>
      <c r="R40" s="46">
        <f>VLOOKUP($B40,[1]原始成績!$B$4:$P$166,13,FALSE)</f>
        <v>0</v>
      </c>
      <c r="S40" s="47">
        <f>VLOOKUP($B40,[1]原始成績!$B$4:$P$166,14,FALSE)</f>
        <v>1</v>
      </c>
      <c r="T40" s="48">
        <f>VLOOKUP($B40,[1]原始成績!$B$4:$P$166,15,FALSE)</f>
        <v>1</v>
      </c>
      <c r="U40" s="49">
        <f t="shared" si="14"/>
        <v>2</v>
      </c>
      <c r="V40" s="50">
        <f t="shared" si="10"/>
        <v>11</v>
      </c>
      <c r="W40" s="46">
        <f t="shared" si="15"/>
        <v>27</v>
      </c>
      <c r="X40" s="50">
        <f t="shared" si="11"/>
        <v>11</v>
      </c>
    </row>
    <row r="41" spans="2:24" ht="20.100000000000001" customHeight="1">
      <c r="B41" s="18" t="s">
        <v>129</v>
      </c>
      <c r="C41" s="19" t="s">
        <v>130</v>
      </c>
      <c r="D41" s="20" t="s">
        <v>131</v>
      </c>
      <c r="E41" s="21" t="s">
        <v>115</v>
      </c>
      <c r="F41" s="51">
        <f>VLOOKUP($B41,[1]原始成績!$B$4:$P$166,5,FALSE)</f>
        <v>219</v>
      </c>
      <c r="G41" s="52">
        <f>VLOOKUP($B41,[1]原始成績!$B$4:$P$166,6,FALSE)</f>
        <v>206</v>
      </c>
      <c r="H41" s="52">
        <f>VLOOKUP($B41,[1]原始成績!$B$4:$P$166,7,FALSE)</f>
        <v>200.6</v>
      </c>
      <c r="I41" s="52">
        <f>VLOOKUP($B41,[1]原始成績!$B$4:$P$166,8,FALSE)</f>
        <v>238.6</v>
      </c>
      <c r="J41" s="53">
        <f>VLOOKUP($B41,[1]原始成績!$B$4:$P$166,9,FALSE)</f>
        <v>229.8</v>
      </c>
      <c r="K41" s="54">
        <f t="shared" si="12"/>
        <v>238.6</v>
      </c>
      <c r="L41" s="55">
        <f t="shared" ref="L41:L72" si="16">RANK($K41,$K$41:$K$91)</f>
        <v>1</v>
      </c>
      <c r="M41" s="51">
        <f>VLOOKUP($B41,[1]原始成績!$B$4:$P$166,10,FALSE)</f>
        <v>0</v>
      </c>
      <c r="N41" s="52">
        <f>VLOOKUP($B41,[1]原始成績!$B$4:$P$166,11,FALSE)</f>
        <v>1</v>
      </c>
      <c r="O41" s="53">
        <f>VLOOKUP($B41,[1]原始成績!$B$4:$P$166,12,FALSE)</f>
        <v>3</v>
      </c>
      <c r="P41" s="54">
        <f t="shared" si="13"/>
        <v>4</v>
      </c>
      <c r="Q41" s="55">
        <v>2</v>
      </c>
      <c r="R41" s="51">
        <f>VLOOKUP($B41,[1]原始成績!$B$4:$P$166,13,FALSE)</f>
        <v>0</v>
      </c>
      <c r="S41" s="52">
        <f>VLOOKUP($B41,[1]原始成績!$B$4:$P$166,14,FALSE)</f>
        <v>4</v>
      </c>
      <c r="T41" s="53">
        <f>VLOOKUP($B41,[1]原始成績!$B$4:$P$166,15,FALSE)</f>
        <v>5</v>
      </c>
      <c r="U41" s="54">
        <f t="shared" si="14"/>
        <v>9</v>
      </c>
      <c r="V41" s="55">
        <f>RANK($U41,$U$41:$U$91)</f>
        <v>4</v>
      </c>
      <c r="W41" s="51">
        <f t="shared" si="15"/>
        <v>7</v>
      </c>
      <c r="X41" s="55">
        <f>RANK($W41,$W$41:$W$91,1)</f>
        <v>1</v>
      </c>
    </row>
    <row r="42" spans="2:24" ht="20.100000000000001" customHeight="1">
      <c r="B42" s="18" t="s">
        <v>135</v>
      </c>
      <c r="C42" s="19" t="s">
        <v>136</v>
      </c>
      <c r="D42" s="20" t="s">
        <v>137</v>
      </c>
      <c r="E42" s="21" t="s">
        <v>115</v>
      </c>
      <c r="F42" s="22">
        <f>VLOOKUP($B42,[1]原始成績!$B$4:$P$166,5,FALSE)</f>
        <v>183.2</v>
      </c>
      <c r="G42" s="23">
        <f>VLOOKUP($B42,[1]原始成績!$B$4:$P$166,6,FALSE)</f>
        <v>151.80000000000001</v>
      </c>
      <c r="H42" s="23">
        <f>VLOOKUP($B42,[1]原始成績!$B$4:$P$166,7,FALSE)</f>
        <v>220.5</v>
      </c>
      <c r="I42" s="23">
        <f>VLOOKUP($B42,[1]原始成績!$B$4:$P$166,8,FALSE)</f>
        <v>181.6</v>
      </c>
      <c r="J42" s="24">
        <f>VLOOKUP($B42,[1]原始成績!$B$4:$P$166,9,FALSE)</f>
        <v>161.5</v>
      </c>
      <c r="K42" s="25">
        <f t="shared" si="12"/>
        <v>220.5</v>
      </c>
      <c r="L42" s="26">
        <f t="shared" si="16"/>
        <v>5</v>
      </c>
      <c r="M42" s="22">
        <f>VLOOKUP($B42,[1]原始成績!$B$4:$P$166,10,FALSE)</f>
        <v>1</v>
      </c>
      <c r="N42" s="23">
        <f>VLOOKUP($B42,[1]原始成績!$B$4:$P$166,11,FALSE)</f>
        <v>0</v>
      </c>
      <c r="O42" s="24">
        <f>VLOOKUP($B42,[1]原始成績!$B$4:$P$166,12,FALSE)</f>
        <v>0</v>
      </c>
      <c r="P42" s="25">
        <f t="shared" si="13"/>
        <v>1</v>
      </c>
      <c r="Q42" s="55">
        <f t="shared" ref="Q42:Q73" si="17">RANK($P42,$P$41:$P$91)</f>
        <v>6</v>
      </c>
      <c r="R42" s="22">
        <f>VLOOKUP($B42,[1]原始成績!$B$4:$P$166,13,FALSE)</f>
        <v>3</v>
      </c>
      <c r="S42" s="23">
        <f>VLOOKUP($B42,[1]原始成績!$B$4:$P$166,14,FALSE)</f>
        <v>2</v>
      </c>
      <c r="T42" s="24">
        <f>VLOOKUP($B42,[1]原始成績!$B$4:$P$166,15,FALSE)</f>
        <v>5</v>
      </c>
      <c r="U42" s="25">
        <f t="shared" si="14"/>
        <v>10</v>
      </c>
      <c r="V42" s="55">
        <f>RANK($U42,$U$41:$U$91)</f>
        <v>1</v>
      </c>
      <c r="W42" s="22">
        <f t="shared" si="15"/>
        <v>12</v>
      </c>
      <c r="X42" s="55">
        <f>RANK($W42,$W$41:$W$91,1)</f>
        <v>2</v>
      </c>
    </row>
    <row r="43" spans="2:24" ht="20.100000000000001" customHeight="1">
      <c r="B43" s="18" t="s">
        <v>229</v>
      </c>
      <c r="C43" s="19" t="s">
        <v>230</v>
      </c>
      <c r="D43" s="20" t="s">
        <v>231</v>
      </c>
      <c r="E43" s="21" t="s">
        <v>115</v>
      </c>
      <c r="F43" s="22">
        <f>VLOOKUP($B43,[1]原始成績!$B$4:$P$166,5,FALSE)</f>
        <v>172.1</v>
      </c>
      <c r="G43" s="23">
        <f>VLOOKUP($B43,[1]原始成績!$B$4:$P$166,6,FALSE)</f>
        <v>194.3</v>
      </c>
      <c r="H43" s="23">
        <f>VLOOKUP($B43,[1]原始成績!$B$4:$P$166,7,FALSE)</f>
        <v>185.5</v>
      </c>
      <c r="I43" s="23">
        <f>VLOOKUP($B43,[1]原始成績!$B$4:$P$166,8,FALSE)</f>
        <v>191.3</v>
      </c>
      <c r="J43" s="24">
        <f>VLOOKUP($B43,[1]原始成績!$B$4:$P$166,9,FALSE)</f>
        <v>188.9</v>
      </c>
      <c r="K43" s="25">
        <f t="shared" si="12"/>
        <v>194.3</v>
      </c>
      <c r="L43" s="26">
        <f t="shared" si="16"/>
        <v>10</v>
      </c>
      <c r="M43" s="22">
        <f>VLOOKUP($B43,[1]原始成績!$B$4:$P$166,10,FALSE)</f>
        <v>1</v>
      </c>
      <c r="N43" s="23">
        <f>VLOOKUP($B43,[1]原始成績!$B$4:$P$166,11,FALSE)</f>
        <v>0</v>
      </c>
      <c r="O43" s="24">
        <f>VLOOKUP($B43,[1]原始成績!$B$4:$P$166,12,FALSE)</f>
        <v>3</v>
      </c>
      <c r="P43" s="25">
        <f t="shared" si="13"/>
        <v>4</v>
      </c>
      <c r="Q43" s="55">
        <f t="shared" si="17"/>
        <v>1</v>
      </c>
      <c r="R43" s="22">
        <f>VLOOKUP($B43,[1]原始成績!$B$4:$P$166,13,FALSE)</f>
        <v>2</v>
      </c>
      <c r="S43" s="23">
        <f>VLOOKUP($B43,[1]原始成績!$B$4:$P$166,14,FALSE)</f>
        <v>3</v>
      </c>
      <c r="T43" s="24">
        <f>VLOOKUP($B43,[1]原始成績!$B$4:$P$166,15,FALSE)</f>
        <v>5</v>
      </c>
      <c r="U43" s="25">
        <f t="shared" si="14"/>
        <v>10</v>
      </c>
      <c r="V43" s="55">
        <v>2</v>
      </c>
      <c r="W43" s="22">
        <f t="shared" si="15"/>
        <v>13</v>
      </c>
      <c r="X43" s="55">
        <v>3</v>
      </c>
    </row>
    <row r="44" spans="2:24" ht="20.100000000000001" customHeight="1">
      <c r="B44" s="18" t="s">
        <v>238</v>
      </c>
      <c r="C44" s="19" t="s">
        <v>239</v>
      </c>
      <c r="D44" s="20" t="s">
        <v>240</v>
      </c>
      <c r="E44" s="21" t="s">
        <v>115</v>
      </c>
      <c r="F44" s="22">
        <f>VLOOKUP($B44,[1]原始成績!$B$4:$P$166,5,FALSE)</f>
        <v>219.8</v>
      </c>
      <c r="G44" s="23">
        <f>VLOOKUP($B44,[1]原始成績!$B$4:$P$166,6,FALSE)</f>
        <v>224.7</v>
      </c>
      <c r="H44" s="23">
        <f>VLOOKUP($B44,[1]原始成績!$B$4:$P$166,7,FALSE)</f>
        <v>220.4</v>
      </c>
      <c r="I44" s="23">
        <f>VLOOKUP($B44,[1]原始成績!$B$4:$P$166,8,FALSE)</f>
        <v>212.5</v>
      </c>
      <c r="J44" s="24">
        <f>VLOOKUP($B44,[1]原始成績!$B$4:$P$166,9,FALSE)</f>
        <v>223.9</v>
      </c>
      <c r="K44" s="25">
        <f t="shared" si="12"/>
        <v>224.7</v>
      </c>
      <c r="L44" s="26">
        <f t="shared" si="16"/>
        <v>4</v>
      </c>
      <c r="M44" s="22">
        <f>VLOOKUP($B44,[1]原始成績!$B$4:$P$166,10,FALSE)</f>
        <v>1</v>
      </c>
      <c r="N44" s="23">
        <f>VLOOKUP($B44,[1]原始成績!$B$4:$P$166,11,FALSE)</f>
        <v>0</v>
      </c>
      <c r="O44" s="24">
        <f>VLOOKUP($B44,[1]原始成績!$B$4:$P$166,12,FALSE)</f>
        <v>2</v>
      </c>
      <c r="P44" s="25">
        <f t="shared" si="13"/>
        <v>3</v>
      </c>
      <c r="Q44" s="55">
        <f t="shared" si="17"/>
        <v>3</v>
      </c>
      <c r="R44" s="22">
        <f>VLOOKUP($B44,[1]原始成績!$B$4:$P$166,13,FALSE)</f>
        <v>3</v>
      </c>
      <c r="S44" s="23">
        <f>VLOOKUP($B44,[1]原始成績!$B$4:$P$166,14,FALSE)</f>
        <v>2</v>
      </c>
      <c r="T44" s="24">
        <f>VLOOKUP($B44,[1]原始成績!$B$4:$P$166,15,FALSE)</f>
        <v>2</v>
      </c>
      <c r="U44" s="25">
        <f t="shared" si="14"/>
        <v>7</v>
      </c>
      <c r="V44" s="55">
        <f t="shared" ref="V44:V49" si="18">RANK($U44,$U$41:$U$91)</f>
        <v>7</v>
      </c>
      <c r="W44" s="22">
        <f t="shared" si="15"/>
        <v>14</v>
      </c>
      <c r="X44" s="26">
        <f t="shared" ref="X44:X91" si="19">RANK($W44,$W$41:$W$91,1)</f>
        <v>4</v>
      </c>
    </row>
    <row r="45" spans="2:24" ht="20.100000000000001" customHeight="1">
      <c r="B45" s="18" t="s">
        <v>194</v>
      </c>
      <c r="C45" s="19" t="s">
        <v>195</v>
      </c>
      <c r="D45" s="20" t="s">
        <v>196</v>
      </c>
      <c r="E45" s="21" t="s">
        <v>115</v>
      </c>
      <c r="F45" s="22">
        <f>VLOOKUP($B45,[1]原始成績!$B$4:$P$166,5,FALSE)</f>
        <v>119.5</v>
      </c>
      <c r="G45" s="23">
        <f>VLOOKUP($B45,[1]原始成績!$B$4:$P$166,6,FALSE)</f>
        <v>201.6</v>
      </c>
      <c r="H45" s="23">
        <f>VLOOKUP($B45,[1]原始成績!$B$4:$P$166,7,FALSE)</f>
        <v>201</v>
      </c>
      <c r="I45" s="23">
        <f>VLOOKUP($B45,[1]原始成績!$B$4:$P$166,8,FALSE)</f>
        <v>199.5</v>
      </c>
      <c r="J45" s="24">
        <f>VLOOKUP($B45,[1]原始成績!$B$4:$P$166,9,FALSE)</f>
        <v>207.8</v>
      </c>
      <c r="K45" s="25">
        <f t="shared" si="12"/>
        <v>207.8</v>
      </c>
      <c r="L45" s="26">
        <f t="shared" si="16"/>
        <v>6</v>
      </c>
      <c r="M45" s="22">
        <f>VLOOKUP($B45,[1]原始成績!$B$4:$P$166,10,FALSE)</f>
        <v>0</v>
      </c>
      <c r="N45" s="23">
        <f>VLOOKUP($B45,[1]原始成績!$B$4:$P$166,11,FALSE)</f>
        <v>0</v>
      </c>
      <c r="O45" s="24">
        <f>VLOOKUP($B45,[1]原始成績!$B$4:$P$166,12,FALSE)</f>
        <v>0</v>
      </c>
      <c r="P45" s="25">
        <f t="shared" si="13"/>
        <v>0</v>
      </c>
      <c r="Q45" s="55">
        <f t="shared" si="17"/>
        <v>15</v>
      </c>
      <c r="R45" s="22">
        <f>VLOOKUP($B45,[1]原始成績!$B$4:$P$166,13,FALSE)</f>
        <v>2</v>
      </c>
      <c r="S45" s="23">
        <f>VLOOKUP($B45,[1]原始成績!$B$4:$P$166,14,FALSE)</f>
        <v>2</v>
      </c>
      <c r="T45" s="24">
        <f>VLOOKUP($B45,[1]原始成績!$B$4:$P$166,15,FALSE)</f>
        <v>5</v>
      </c>
      <c r="U45" s="25">
        <f t="shared" si="14"/>
        <v>9</v>
      </c>
      <c r="V45" s="26">
        <f t="shared" si="18"/>
        <v>4</v>
      </c>
      <c r="W45" s="22">
        <f t="shared" si="15"/>
        <v>25</v>
      </c>
      <c r="X45" s="26">
        <f t="shared" si="19"/>
        <v>5</v>
      </c>
    </row>
    <row r="46" spans="2:24" ht="20.100000000000001" customHeight="1">
      <c r="B46" s="18" t="s">
        <v>241</v>
      </c>
      <c r="C46" s="19" t="s">
        <v>242</v>
      </c>
      <c r="D46" s="20" t="s">
        <v>243</v>
      </c>
      <c r="E46" s="21" t="s">
        <v>115</v>
      </c>
      <c r="F46" s="22">
        <f>VLOOKUP($B46,[1]原始成績!$B$4:$P$166,5,FALSE)</f>
        <v>208.7</v>
      </c>
      <c r="G46" s="23">
        <f>VLOOKUP($B46,[1]原始成績!$B$4:$P$166,6,FALSE)</f>
        <v>108.8</v>
      </c>
      <c r="H46" s="23">
        <f>VLOOKUP($B46,[1]原始成績!$B$4:$P$166,7,FALSE)</f>
        <v>204.5</v>
      </c>
      <c r="I46" s="23">
        <f>VLOOKUP($B46,[1]原始成績!$B$4:$P$166,8,FALSE)</f>
        <v>227.3</v>
      </c>
      <c r="J46" s="24">
        <f>VLOOKUP($B46,[1]原始成績!$B$4:$P$166,9,FALSE)</f>
        <v>229</v>
      </c>
      <c r="K46" s="25">
        <f t="shared" si="12"/>
        <v>229</v>
      </c>
      <c r="L46" s="26">
        <f t="shared" si="16"/>
        <v>3</v>
      </c>
      <c r="M46" s="22">
        <f>VLOOKUP($B46,[1]原始成績!$B$4:$P$166,10,FALSE)</f>
        <v>0</v>
      </c>
      <c r="N46" s="23">
        <f>VLOOKUP($B46,[1]原始成績!$B$4:$P$166,11,FALSE)</f>
        <v>0</v>
      </c>
      <c r="O46" s="24">
        <f>VLOOKUP($B46,[1]原始成績!$B$4:$P$166,12,FALSE)</f>
        <v>0</v>
      </c>
      <c r="P46" s="25">
        <f t="shared" si="13"/>
        <v>0</v>
      </c>
      <c r="Q46" s="26">
        <f t="shared" si="17"/>
        <v>15</v>
      </c>
      <c r="R46" s="22">
        <f>VLOOKUP($B46,[1]原始成績!$B$4:$P$166,13,FALSE)</f>
        <v>1</v>
      </c>
      <c r="S46" s="23">
        <f>VLOOKUP($B46,[1]原始成績!$B$4:$P$166,14,FALSE)</f>
        <v>3</v>
      </c>
      <c r="T46" s="24">
        <f>VLOOKUP($B46,[1]原始成績!$B$4:$P$166,15,FALSE)</f>
        <v>3</v>
      </c>
      <c r="U46" s="25">
        <f t="shared" si="14"/>
        <v>7</v>
      </c>
      <c r="V46" s="26">
        <f t="shared" si="18"/>
        <v>7</v>
      </c>
      <c r="W46" s="22">
        <f t="shared" si="15"/>
        <v>25</v>
      </c>
      <c r="X46" s="26">
        <f t="shared" si="19"/>
        <v>5</v>
      </c>
    </row>
    <row r="47" spans="2:24" ht="20.100000000000001" customHeight="1">
      <c r="B47" s="18" t="s">
        <v>197</v>
      </c>
      <c r="C47" s="19" t="s">
        <v>198</v>
      </c>
      <c r="D47" s="20" t="s">
        <v>199</v>
      </c>
      <c r="E47" s="21" t="s">
        <v>115</v>
      </c>
      <c r="F47" s="22">
        <f>VLOOKUP($B47,[1]原始成績!$B$4:$P$166,5,FALSE)</f>
        <v>195.5</v>
      </c>
      <c r="G47" s="23">
        <f>VLOOKUP($B47,[1]原始成績!$B$4:$P$166,6,FALSE)</f>
        <v>186.7</v>
      </c>
      <c r="H47" s="23">
        <f>VLOOKUP($B47,[1]原始成績!$B$4:$P$166,7,FALSE)</f>
        <v>182.9</v>
      </c>
      <c r="I47" s="23">
        <f>VLOOKUP($B47,[1]原始成績!$B$4:$P$166,8,FALSE)</f>
        <v>190.1</v>
      </c>
      <c r="J47" s="24">
        <f>VLOOKUP($B47,[1]原始成績!$B$4:$P$166,9,FALSE)</f>
        <v>189.2</v>
      </c>
      <c r="K47" s="25">
        <f t="shared" si="12"/>
        <v>195.5</v>
      </c>
      <c r="L47" s="26">
        <f t="shared" si="16"/>
        <v>9</v>
      </c>
      <c r="M47" s="22">
        <f>VLOOKUP($B47,[1]原始成績!$B$4:$P$166,10,FALSE)</f>
        <v>1</v>
      </c>
      <c r="N47" s="23">
        <f>VLOOKUP($B47,[1]原始成績!$B$4:$P$166,11,FALSE)</f>
        <v>0</v>
      </c>
      <c r="O47" s="24">
        <f>VLOOKUP($B47,[1]原始成績!$B$4:$P$166,12,FALSE)</f>
        <v>0</v>
      </c>
      <c r="P47" s="25">
        <f t="shared" si="13"/>
        <v>1</v>
      </c>
      <c r="Q47" s="26">
        <f t="shared" si="17"/>
        <v>6</v>
      </c>
      <c r="R47" s="22">
        <f>VLOOKUP($B47,[1]原始成績!$B$4:$P$166,13,FALSE)</f>
        <v>1</v>
      </c>
      <c r="S47" s="23">
        <f>VLOOKUP($B47,[1]原始成績!$B$4:$P$166,14,FALSE)</f>
        <v>2</v>
      </c>
      <c r="T47" s="24">
        <f>VLOOKUP($B47,[1]原始成績!$B$4:$P$166,15,FALSE)</f>
        <v>3</v>
      </c>
      <c r="U47" s="25">
        <f t="shared" si="14"/>
        <v>6</v>
      </c>
      <c r="V47" s="26">
        <f t="shared" si="18"/>
        <v>12</v>
      </c>
      <c r="W47" s="22">
        <f t="shared" si="15"/>
        <v>27</v>
      </c>
      <c r="X47" s="26">
        <f t="shared" si="19"/>
        <v>7</v>
      </c>
    </row>
    <row r="48" spans="2:24" ht="20.100000000000001" customHeight="1">
      <c r="B48" s="18" t="s">
        <v>211</v>
      </c>
      <c r="C48" s="19" t="s">
        <v>212</v>
      </c>
      <c r="D48" s="20" t="s">
        <v>213</v>
      </c>
      <c r="E48" s="21" t="s">
        <v>115</v>
      </c>
      <c r="F48" s="22">
        <f>VLOOKUP($B48,[1]原始成績!$B$4:$P$166,5,FALSE)</f>
        <v>190.2</v>
      </c>
      <c r="G48" s="23">
        <f>VLOOKUP($B48,[1]原始成績!$B$4:$P$166,6,FALSE)</f>
        <v>174.7</v>
      </c>
      <c r="H48" s="23">
        <f>VLOOKUP($B48,[1]原始成績!$B$4:$P$166,7,FALSE)</f>
        <v>162.80000000000001</v>
      </c>
      <c r="I48" s="23">
        <f>VLOOKUP($B48,[1]原始成績!$B$4:$P$166,8,FALSE)</f>
        <v>146.1</v>
      </c>
      <c r="J48" s="24">
        <f>VLOOKUP($B48,[1]原始成績!$B$4:$P$166,9,FALSE)</f>
        <v>0</v>
      </c>
      <c r="K48" s="25">
        <f t="shared" si="12"/>
        <v>190.2</v>
      </c>
      <c r="L48" s="26">
        <f t="shared" si="16"/>
        <v>12</v>
      </c>
      <c r="M48" s="22">
        <f>VLOOKUP($B48,[1]原始成績!$B$4:$P$166,10,FALSE)</f>
        <v>0</v>
      </c>
      <c r="N48" s="23">
        <f>VLOOKUP($B48,[1]原始成績!$B$4:$P$166,11,FALSE)</f>
        <v>0</v>
      </c>
      <c r="O48" s="24">
        <f>VLOOKUP($B48,[1]原始成績!$B$4:$P$166,12,FALSE)</f>
        <v>2</v>
      </c>
      <c r="P48" s="25">
        <f t="shared" si="13"/>
        <v>2</v>
      </c>
      <c r="Q48" s="26">
        <f t="shared" si="17"/>
        <v>4</v>
      </c>
      <c r="R48" s="22">
        <f>VLOOKUP($B48,[1]原始成績!$B$4:$P$166,13,FALSE)</f>
        <v>0</v>
      </c>
      <c r="S48" s="23">
        <f>VLOOKUP($B48,[1]原始成績!$B$4:$P$166,14,FALSE)</f>
        <v>2</v>
      </c>
      <c r="T48" s="24">
        <f>VLOOKUP($B48,[1]原始成績!$B$4:$P$166,15,FALSE)</f>
        <v>4</v>
      </c>
      <c r="U48" s="25">
        <f t="shared" si="14"/>
        <v>6</v>
      </c>
      <c r="V48" s="26">
        <f t="shared" si="18"/>
        <v>12</v>
      </c>
      <c r="W48" s="22">
        <f t="shared" si="15"/>
        <v>28</v>
      </c>
      <c r="X48" s="26">
        <f t="shared" si="19"/>
        <v>8</v>
      </c>
    </row>
    <row r="49" spans="2:24" ht="20.100000000000001" customHeight="1">
      <c r="B49" s="18" t="s">
        <v>122</v>
      </c>
      <c r="C49" s="19" t="s">
        <v>123</v>
      </c>
      <c r="D49" s="20" t="s">
        <v>124</v>
      </c>
      <c r="E49" s="21" t="s">
        <v>115</v>
      </c>
      <c r="F49" s="22">
        <f>VLOOKUP($B49,[1]原始成績!$B$4:$P$166,5,FALSE)</f>
        <v>212.5</v>
      </c>
      <c r="G49" s="23">
        <f>VLOOKUP($B49,[1]原始成績!$B$4:$P$166,6,FALSE)</f>
        <v>228.5</v>
      </c>
      <c r="H49" s="23">
        <f>VLOOKUP($B49,[1]原始成績!$B$4:$P$166,7,FALSE)</f>
        <v>234.4</v>
      </c>
      <c r="I49" s="23">
        <f>VLOOKUP($B49,[1]原始成績!$B$4:$P$166,8,FALSE)</f>
        <v>235</v>
      </c>
      <c r="J49" s="24">
        <f>VLOOKUP($B49,[1]原始成績!$B$4:$P$166,9,FALSE)</f>
        <v>229.7</v>
      </c>
      <c r="K49" s="25">
        <f t="shared" si="12"/>
        <v>235</v>
      </c>
      <c r="L49" s="26">
        <f t="shared" si="16"/>
        <v>2</v>
      </c>
      <c r="M49" s="22">
        <f>VLOOKUP($B49,[1]原始成績!$B$4:$P$166,10,FALSE)</f>
        <v>0</v>
      </c>
      <c r="N49" s="23">
        <f>VLOOKUP($B49,[1]原始成績!$B$4:$P$166,11,FALSE)</f>
        <v>0</v>
      </c>
      <c r="O49" s="24">
        <f>VLOOKUP($B49,[1]原始成績!$B$4:$P$166,12,FALSE)</f>
        <v>0</v>
      </c>
      <c r="P49" s="25">
        <f t="shared" si="13"/>
        <v>0</v>
      </c>
      <c r="Q49" s="26">
        <f t="shared" si="17"/>
        <v>15</v>
      </c>
      <c r="R49" s="22">
        <f>VLOOKUP($B49,[1]原始成績!$B$4:$P$166,13,FALSE)</f>
        <v>2</v>
      </c>
      <c r="S49" s="23">
        <f>VLOOKUP($B49,[1]原始成績!$B$4:$P$166,14,FALSE)</f>
        <v>2</v>
      </c>
      <c r="T49" s="24">
        <f>VLOOKUP($B49,[1]原始成績!$B$4:$P$166,15,FALSE)</f>
        <v>2</v>
      </c>
      <c r="U49" s="25">
        <f t="shared" si="14"/>
        <v>6</v>
      </c>
      <c r="V49" s="26">
        <f t="shared" si="18"/>
        <v>12</v>
      </c>
      <c r="W49" s="22">
        <f t="shared" si="15"/>
        <v>29</v>
      </c>
      <c r="X49" s="26">
        <f t="shared" si="19"/>
        <v>9</v>
      </c>
    </row>
    <row r="50" spans="2:24" ht="20.100000000000001" customHeight="1">
      <c r="B50" s="18" t="s">
        <v>119</v>
      </c>
      <c r="C50" s="19" t="s">
        <v>120</v>
      </c>
      <c r="D50" s="20" t="s">
        <v>121</v>
      </c>
      <c r="E50" s="21" t="s">
        <v>115</v>
      </c>
      <c r="F50" s="22">
        <f>VLOOKUP($B50,[1]原始成績!$B$4:$P$166,5,FALSE)</f>
        <v>127.5</v>
      </c>
      <c r="G50" s="23">
        <f>VLOOKUP($B50,[1]原始成績!$B$4:$P$166,6,FALSE)</f>
        <v>123.2</v>
      </c>
      <c r="H50" s="23">
        <f>VLOOKUP($B50,[1]原始成績!$B$4:$P$166,7,FALSE)</f>
        <v>162.19999999999999</v>
      </c>
      <c r="I50" s="23">
        <f>VLOOKUP($B50,[1]原始成績!$B$4:$P$166,8,FALSE)</f>
        <v>150.30000000000001</v>
      </c>
      <c r="J50" s="24">
        <f>VLOOKUP($B50,[1]原始成績!$B$4:$P$166,9,FALSE)</f>
        <v>183.5</v>
      </c>
      <c r="K50" s="25">
        <f t="shared" si="12"/>
        <v>183.5</v>
      </c>
      <c r="L50" s="26">
        <f t="shared" si="16"/>
        <v>14</v>
      </c>
      <c r="M50" s="22">
        <f>VLOOKUP($B50,[1]原始成績!$B$4:$P$166,10,FALSE)</f>
        <v>0</v>
      </c>
      <c r="N50" s="23">
        <f>VLOOKUP($B50,[1]原始成績!$B$4:$P$166,11,FALSE)</f>
        <v>0</v>
      </c>
      <c r="O50" s="24">
        <f>VLOOKUP($B50,[1]原始成績!$B$4:$P$166,12,FALSE)</f>
        <v>0</v>
      </c>
      <c r="P50" s="25">
        <f t="shared" si="13"/>
        <v>0</v>
      </c>
      <c r="Q50" s="26">
        <f t="shared" si="17"/>
        <v>15</v>
      </c>
      <c r="R50" s="22">
        <f>VLOOKUP($B50,[1]原始成績!$B$4:$P$166,13,FALSE)</f>
        <v>1</v>
      </c>
      <c r="S50" s="23">
        <f>VLOOKUP($B50,[1]原始成績!$B$4:$P$166,14,FALSE)</f>
        <v>4</v>
      </c>
      <c r="T50" s="24">
        <f>VLOOKUP($B50,[1]原始成績!$B$4:$P$166,15,FALSE)</f>
        <v>5</v>
      </c>
      <c r="U50" s="25">
        <f t="shared" si="14"/>
        <v>10</v>
      </c>
      <c r="V50" s="26">
        <v>3</v>
      </c>
      <c r="W50" s="22">
        <f t="shared" si="15"/>
        <v>32</v>
      </c>
      <c r="X50" s="26">
        <f t="shared" si="19"/>
        <v>10</v>
      </c>
    </row>
    <row r="51" spans="2:24" ht="20.100000000000001" customHeight="1">
      <c r="B51" s="18" t="s">
        <v>232</v>
      </c>
      <c r="C51" s="19" t="s">
        <v>233</v>
      </c>
      <c r="D51" s="20" t="s">
        <v>234</v>
      </c>
      <c r="E51" s="21" t="s">
        <v>115</v>
      </c>
      <c r="F51" s="22">
        <f>VLOOKUP($B51,[1]原始成績!$B$4:$P$166,5,FALSE)</f>
        <v>180.2</v>
      </c>
      <c r="G51" s="23">
        <f>VLOOKUP($B51,[1]原始成績!$B$4:$P$166,6,FALSE)</f>
        <v>180.1</v>
      </c>
      <c r="H51" s="23">
        <f>VLOOKUP($B51,[1]原始成績!$B$4:$P$166,7,FALSE)</f>
        <v>183.3</v>
      </c>
      <c r="I51" s="23">
        <f>VLOOKUP($B51,[1]原始成績!$B$4:$P$166,8,FALSE)</f>
        <v>180.6</v>
      </c>
      <c r="J51" s="24">
        <f>VLOOKUP($B51,[1]原始成績!$B$4:$P$166,9,FALSE)</f>
        <v>192.5</v>
      </c>
      <c r="K51" s="25">
        <f t="shared" si="12"/>
        <v>192.5</v>
      </c>
      <c r="L51" s="26">
        <f t="shared" si="16"/>
        <v>11</v>
      </c>
      <c r="M51" s="22">
        <f>VLOOKUP($B51,[1]原始成績!$B$4:$P$166,10,FALSE)</f>
        <v>0</v>
      </c>
      <c r="N51" s="23">
        <f>VLOOKUP($B51,[1]原始成績!$B$4:$P$166,11,FALSE)</f>
        <v>0</v>
      </c>
      <c r="O51" s="24">
        <f>VLOOKUP($B51,[1]原始成績!$B$4:$P$166,12,FALSE)</f>
        <v>0</v>
      </c>
      <c r="P51" s="25">
        <f t="shared" si="13"/>
        <v>0</v>
      </c>
      <c r="Q51" s="26">
        <f t="shared" si="17"/>
        <v>15</v>
      </c>
      <c r="R51" s="22">
        <f>VLOOKUP($B51,[1]原始成績!$B$4:$P$166,13,FALSE)</f>
        <v>0</v>
      </c>
      <c r="S51" s="23">
        <f>VLOOKUP($B51,[1]原始成績!$B$4:$P$166,14,FALSE)</f>
        <v>5</v>
      </c>
      <c r="T51" s="24">
        <f>VLOOKUP($B51,[1]原始成績!$B$4:$P$166,15,FALSE)</f>
        <v>3</v>
      </c>
      <c r="U51" s="25">
        <f t="shared" si="14"/>
        <v>8</v>
      </c>
      <c r="V51" s="26">
        <f t="shared" ref="V51:V91" si="20">RANK($U51,$U$41:$U$91)</f>
        <v>6</v>
      </c>
      <c r="W51" s="22">
        <f t="shared" si="15"/>
        <v>32</v>
      </c>
      <c r="X51" s="26">
        <f t="shared" si="19"/>
        <v>10</v>
      </c>
    </row>
    <row r="52" spans="2:24" ht="20.100000000000001" customHeight="1">
      <c r="B52" s="18" t="s">
        <v>143</v>
      </c>
      <c r="C52" s="19" t="s">
        <v>144</v>
      </c>
      <c r="D52" s="20" t="s">
        <v>145</v>
      </c>
      <c r="E52" s="21" t="s">
        <v>115</v>
      </c>
      <c r="F52" s="22">
        <f>VLOOKUP($B52,[1]原始成績!$B$4:$P$166,5,FALSE)</f>
        <v>183.3</v>
      </c>
      <c r="G52" s="23">
        <f>VLOOKUP($B52,[1]原始成績!$B$4:$P$166,6,FALSE)</f>
        <v>186.9</v>
      </c>
      <c r="H52" s="23">
        <f>VLOOKUP($B52,[1]原始成績!$B$4:$P$166,7,FALSE)</f>
        <v>127.3</v>
      </c>
      <c r="I52" s="23">
        <f>VLOOKUP($B52,[1]原始成績!$B$4:$P$166,8,FALSE)</f>
        <v>180.2</v>
      </c>
      <c r="J52" s="24">
        <f>VLOOKUP($B52,[1]原始成績!$B$4:$P$166,9,FALSE)</f>
        <v>165.7</v>
      </c>
      <c r="K52" s="25">
        <f t="shared" si="12"/>
        <v>186.9</v>
      </c>
      <c r="L52" s="26">
        <f t="shared" si="16"/>
        <v>13</v>
      </c>
      <c r="M52" s="22">
        <f>VLOOKUP($B52,[1]原始成績!$B$4:$P$166,10,FALSE)</f>
        <v>0</v>
      </c>
      <c r="N52" s="23">
        <f>VLOOKUP($B52,[1]原始成績!$B$4:$P$166,11,FALSE)</f>
        <v>1</v>
      </c>
      <c r="O52" s="24">
        <f>VLOOKUP($B52,[1]原始成績!$B$4:$P$166,12,FALSE)</f>
        <v>0</v>
      </c>
      <c r="P52" s="25">
        <f t="shared" si="13"/>
        <v>1</v>
      </c>
      <c r="Q52" s="26">
        <f t="shared" si="17"/>
        <v>6</v>
      </c>
      <c r="R52" s="22">
        <f>VLOOKUP($B52,[1]原始成績!$B$4:$P$166,13,FALSE)</f>
        <v>0</v>
      </c>
      <c r="S52" s="23">
        <f>VLOOKUP($B52,[1]原始成績!$B$4:$P$166,14,FALSE)</f>
        <v>1</v>
      </c>
      <c r="T52" s="24">
        <f>VLOOKUP($B52,[1]原始成績!$B$4:$P$166,15,FALSE)</f>
        <v>4</v>
      </c>
      <c r="U52" s="25">
        <f t="shared" si="14"/>
        <v>5</v>
      </c>
      <c r="V52" s="26">
        <f t="shared" si="20"/>
        <v>17</v>
      </c>
      <c r="W52" s="22">
        <f t="shared" si="15"/>
        <v>36</v>
      </c>
      <c r="X52" s="26">
        <f t="shared" si="19"/>
        <v>12</v>
      </c>
    </row>
    <row r="53" spans="2:24" ht="20.100000000000001" customHeight="1">
      <c r="B53" s="18" t="s">
        <v>153</v>
      </c>
      <c r="C53" s="19" t="s">
        <v>154</v>
      </c>
      <c r="D53" s="20" t="s">
        <v>150</v>
      </c>
      <c r="E53" s="21" t="s">
        <v>115</v>
      </c>
      <c r="F53" s="22">
        <f>VLOOKUP($B53,[1]原始成績!$B$4:$P$166,5,FALSE)</f>
        <v>135</v>
      </c>
      <c r="G53" s="23">
        <f>VLOOKUP($B53,[1]原始成績!$B$4:$P$166,6,FALSE)</f>
        <v>138</v>
      </c>
      <c r="H53" s="23">
        <f>VLOOKUP($B53,[1]原始成績!$B$4:$P$166,7,FALSE)</f>
        <v>178</v>
      </c>
      <c r="I53" s="23">
        <f>VLOOKUP($B53,[1]原始成績!$B$4:$P$166,8,FALSE)</f>
        <v>111.1</v>
      </c>
      <c r="J53" s="24">
        <f>VLOOKUP($B53,[1]原始成績!$B$4:$P$166,9,FALSE)</f>
        <v>135.19999999999999</v>
      </c>
      <c r="K53" s="25">
        <f t="shared" si="12"/>
        <v>178</v>
      </c>
      <c r="L53" s="26">
        <f t="shared" si="16"/>
        <v>15</v>
      </c>
      <c r="M53" s="22">
        <f>VLOOKUP($B53,[1]原始成績!$B$4:$P$166,10,FALSE)</f>
        <v>0</v>
      </c>
      <c r="N53" s="23">
        <f>VLOOKUP($B53,[1]原始成績!$B$4:$P$166,11,FALSE)</f>
        <v>0</v>
      </c>
      <c r="O53" s="24">
        <f>VLOOKUP($B53,[1]原始成績!$B$4:$P$166,12,FALSE)</f>
        <v>0</v>
      </c>
      <c r="P53" s="25">
        <f t="shared" si="13"/>
        <v>0</v>
      </c>
      <c r="Q53" s="26">
        <f t="shared" si="17"/>
        <v>15</v>
      </c>
      <c r="R53" s="22">
        <f>VLOOKUP($B53,[1]原始成績!$B$4:$P$166,13,FALSE)</f>
        <v>0</v>
      </c>
      <c r="S53" s="23">
        <f>VLOOKUP($B53,[1]原始成績!$B$4:$P$166,14,FALSE)</f>
        <v>1</v>
      </c>
      <c r="T53" s="24">
        <f>VLOOKUP($B53,[1]原始成績!$B$4:$P$166,15,FALSE)</f>
        <v>4</v>
      </c>
      <c r="U53" s="25">
        <f t="shared" si="14"/>
        <v>5</v>
      </c>
      <c r="V53" s="26">
        <f t="shared" si="20"/>
        <v>17</v>
      </c>
      <c r="W53" s="22">
        <f t="shared" si="15"/>
        <v>47</v>
      </c>
      <c r="X53" s="26">
        <f t="shared" si="19"/>
        <v>13</v>
      </c>
    </row>
    <row r="54" spans="2:24" ht="20.100000000000001" customHeight="1">
      <c r="B54" s="18" t="s">
        <v>112</v>
      </c>
      <c r="C54" s="19" t="s">
        <v>113</v>
      </c>
      <c r="D54" s="20" t="s">
        <v>114</v>
      </c>
      <c r="E54" s="21" t="s">
        <v>115</v>
      </c>
      <c r="F54" s="22">
        <f>VLOOKUP($B54,[1]原始成績!$B$4:$P$166,5,FALSE)</f>
        <v>111.8</v>
      </c>
      <c r="G54" s="23">
        <f>VLOOKUP($B54,[1]原始成績!$B$4:$P$166,6,FALSE)</f>
        <v>98.9</v>
      </c>
      <c r="H54" s="23">
        <f>VLOOKUP($B54,[1]原始成績!$B$4:$P$166,7,FALSE)</f>
        <v>54</v>
      </c>
      <c r="I54" s="23">
        <f>VLOOKUP($B54,[1]原始成績!$B$4:$P$166,8,FALSE)</f>
        <v>114.3</v>
      </c>
      <c r="J54" s="24">
        <f>VLOOKUP($B54,[1]原始成績!$B$4:$P$166,9,FALSE)</f>
        <v>99.1</v>
      </c>
      <c r="K54" s="25">
        <f t="shared" si="12"/>
        <v>114.3</v>
      </c>
      <c r="L54" s="26">
        <f t="shared" si="16"/>
        <v>38</v>
      </c>
      <c r="M54" s="22">
        <f>VLOOKUP($B54,[1]原始成績!$B$4:$P$166,10,FALSE)</f>
        <v>0</v>
      </c>
      <c r="N54" s="23">
        <f>VLOOKUP($B54,[1]原始成績!$B$4:$P$166,11,FALSE)</f>
        <v>2</v>
      </c>
      <c r="O54" s="24">
        <f>VLOOKUP($B54,[1]原始成績!$B$4:$P$166,12,FALSE)</f>
        <v>0</v>
      </c>
      <c r="P54" s="25">
        <f t="shared" si="13"/>
        <v>2</v>
      </c>
      <c r="Q54" s="26">
        <f t="shared" si="17"/>
        <v>4</v>
      </c>
      <c r="R54" s="22">
        <f>VLOOKUP($B54,[1]原始成績!$B$4:$P$166,13,FALSE)</f>
        <v>2</v>
      </c>
      <c r="S54" s="23">
        <f>VLOOKUP($B54,[1]原始成績!$B$4:$P$166,14,FALSE)</f>
        <v>2</v>
      </c>
      <c r="T54" s="24">
        <f>VLOOKUP($B54,[1]原始成績!$B$4:$P$166,15,FALSE)</f>
        <v>3</v>
      </c>
      <c r="U54" s="25">
        <f t="shared" si="14"/>
        <v>7</v>
      </c>
      <c r="V54" s="26">
        <f t="shared" si="20"/>
        <v>7</v>
      </c>
      <c r="W54" s="22">
        <f t="shared" si="15"/>
        <v>49</v>
      </c>
      <c r="X54" s="26">
        <f t="shared" si="19"/>
        <v>14</v>
      </c>
    </row>
    <row r="55" spans="2:24" ht="20.100000000000001" customHeight="1">
      <c r="B55" s="18" t="s">
        <v>132</v>
      </c>
      <c r="C55" s="19" t="s">
        <v>133</v>
      </c>
      <c r="D55" s="20" t="s">
        <v>134</v>
      </c>
      <c r="E55" s="21" t="s">
        <v>115</v>
      </c>
      <c r="F55" s="22">
        <f>VLOOKUP($B55,[1]原始成績!$B$4:$P$166,5,FALSE)</f>
        <v>150</v>
      </c>
      <c r="G55" s="23">
        <f>VLOOKUP($B55,[1]原始成績!$B$4:$P$166,6,FALSE)</f>
        <v>170</v>
      </c>
      <c r="H55" s="23">
        <f>VLOOKUP($B55,[1]原始成績!$B$4:$P$166,7,FALSE)</f>
        <v>136.19999999999999</v>
      </c>
      <c r="I55" s="23">
        <f>VLOOKUP($B55,[1]原始成績!$B$4:$P$166,8,FALSE)</f>
        <v>125.6</v>
      </c>
      <c r="J55" s="24">
        <f>VLOOKUP($B55,[1]原始成績!$B$4:$P$166,9,FALSE)</f>
        <v>152.1</v>
      </c>
      <c r="K55" s="25">
        <f t="shared" si="12"/>
        <v>170</v>
      </c>
      <c r="L55" s="26">
        <f t="shared" si="16"/>
        <v>17</v>
      </c>
      <c r="M55" s="22">
        <f>VLOOKUP($B55,[1]原始成績!$B$4:$P$166,10,FALSE)</f>
        <v>0</v>
      </c>
      <c r="N55" s="23">
        <f>VLOOKUP($B55,[1]原始成績!$B$4:$P$166,11,FALSE)</f>
        <v>0</v>
      </c>
      <c r="O55" s="24">
        <f>VLOOKUP($B55,[1]原始成績!$B$4:$P$166,12,FALSE)</f>
        <v>0</v>
      </c>
      <c r="P55" s="25">
        <f t="shared" si="13"/>
        <v>0</v>
      </c>
      <c r="Q55" s="26">
        <f t="shared" si="17"/>
        <v>15</v>
      </c>
      <c r="R55" s="22">
        <f>VLOOKUP($B55,[1]原始成績!$B$4:$P$166,13,FALSE)</f>
        <v>0</v>
      </c>
      <c r="S55" s="23">
        <f>VLOOKUP($B55,[1]原始成績!$B$4:$P$166,14,FALSE)</f>
        <v>1</v>
      </c>
      <c r="T55" s="24">
        <f>VLOOKUP($B55,[1]原始成績!$B$4:$P$166,15,FALSE)</f>
        <v>4</v>
      </c>
      <c r="U55" s="25">
        <f t="shared" si="14"/>
        <v>5</v>
      </c>
      <c r="V55" s="26">
        <f t="shared" si="20"/>
        <v>17</v>
      </c>
      <c r="W55" s="22">
        <f t="shared" si="15"/>
        <v>49</v>
      </c>
      <c r="X55" s="26">
        <f t="shared" si="19"/>
        <v>14</v>
      </c>
    </row>
    <row r="56" spans="2:24" ht="20.100000000000001" customHeight="1">
      <c r="B56" s="18" t="s">
        <v>148</v>
      </c>
      <c r="C56" s="19" t="s">
        <v>149</v>
      </c>
      <c r="D56" s="20" t="s">
        <v>150</v>
      </c>
      <c r="E56" s="21" t="s">
        <v>115</v>
      </c>
      <c r="F56" s="22">
        <f>VLOOKUP($B56,[1]原始成績!$B$4:$P$166,5,FALSE)</f>
        <v>136.19999999999999</v>
      </c>
      <c r="G56" s="23">
        <f>VLOOKUP($B56,[1]原始成績!$B$4:$P$166,6,FALSE)</f>
        <v>169.3</v>
      </c>
      <c r="H56" s="23">
        <f>VLOOKUP($B56,[1]原始成績!$B$4:$P$166,7,FALSE)</f>
        <v>0</v>
      </c>
      <c r="I56" s="23">
        <f>VLOOKUP($B56,[1]原始成績!$B$4:$P$166,8,FALSE)</f>
        <v>160</v>
      </c>
      <c r="J56" s="24">
        <f>VLOOKUP($B56,[1]原始成績!$B$4:$P$166,9,FALSE)</f>
        <v>156.1</v>
      </c>
      <c r="K56" s="25">
        <f t="shared" si="12"/>
        <v>169.3</v>
      </c>
      <c r="L56" s="26">
        <f t="shared" si="16"/>
        <v>18</v>
      </c>
      <c r="M56" s="22">
        <f>VLOOKUP($B56,[1]原始成績!$B$4:$P$166,10,FALSE)</f>
        <v>0</v>
      </c>
      <c r="N56" s="23">
        <f>VLOOKUP($B56,[1]原始成績!$B$4:$P$166,11,FALSE)</f>
        <v>0</v>
      </c>
      <c r="O56" s="24">
        <f>VLOOKUP($B56,[1]原始成績!$B$4:$P$166,12,FALSE)</f>
        <v>0</v>
      </c>
      <c r="P56" s="25">
        <f t="shared" si="13"/>
        <v>0</v>
      </c>
      <c r="Q56" s="26">
        <f t="shared" si="17"/>
        <v>15</v>
      </c>
      <c r="R56" s="22">
        <f>VLOOKUP($B56,[1]原始成績!$B$4:$P$166,13,FALSE)</f>
        <v>0</v>
      </c>
      <c r="S56" s="23">
        <f>VLOOKUP($B56,[1]原始成績!$B$4:$P$166,14,FALSE)</f>
        <v>1</v>
      </c>
      <c r="T56" s="24">
        <f>VLOOKUP($B56,[1]原始成績!$B$4:$P$166,15,FALSE)</f>
        <v>4</v>
      </c>
      <c r="U56" s="25">
        <f t="shared" si="14"/>
        <v>5</v>
      </c>
      <c r="V56" s="26">
        <f t="shared" si="20"/>
        <v>17</v>
      </c>
      <c r="W56" s="22">
        <f t="shared" si="15"/>
        <v>50</v>
      </c>
      <c r="X56" s="26">
        <f t="shared" si="19"/>
        <v>16</v>
      </c>
    </row>
    <row r="57" spans="2:24" ht="20.100000000000001" customHeight="1">
      <c r="B57" s="18" t="s">
        <v>208</v>
      </c>
      <c r="C57" s="19" t="s">
        <v>209</v>
      </c>
      <c r="D57" s="20" t="s">
        <v>210</v>
      </c>
      <c r="E57" s="21" t="s">
        <v>115</v>
      </c>
      <c r="F57" s="22">
        <f>VLOOKUP($B57,[1]原始成績!$B$4:$P$166,5,FALSE)</f>
        <v>113.6</v>
      </c>
      <c r="G57" s="23">
        <f>VLOOKUP($B57,[1]原始成績!$B$4:$P$166,6,FALSE)</f>
        <v>39.799999999999997</v>
      </c>
      <c r="H57" s="23">
        <f>VLOOKUP($B57,[1]原始成績!$B$4:$P$166,7,FALSE)</f>
        <v>183.1</v>
      </c>
      <c r="I57" s="23">
        <f>VLOOKUP($B57,[1]原始成績!$B$4:$P$166,8,FALSE)</f>
        <v>46.2</v>
      </c>
      <c r="J57" s="24">
        <f>VLOOKUP($B57,[1]原始成績!$B$4:$P$166,9,FALSE)</f>
        <v>198.4</v>
      </c>
      <c r="K57" s="25">
        <f t="shared" si="12"/>
        <v>198.4</v>
      </c>
      <c r="L57" s="26">
        <f t="shared" si="16"/>
        <v>8</v>
      </c>
      <c r="M57" s="22">
        <f>VLOOKUP($B57,[1]原始成績!$B$4:$P$166,10,FALSE)</f>
        <v>0</v>
      </c>
      <c r="N57" s="23">
        <f>VLOOKUP($B57,[1]原始成績!$B$4:$P$166,11,FALSE)</f>
        <v>0</v>
      </c>
      <c r="O57" s="24">
        <f>VLOOKUP($B57,[1]原始成績!$B$4:$P$166,12,FALSE)</f>
        <v>0</v>
      </c>
      <c r="P57" s="25">
        <f t="shared" si="13"/>
        <v>0</v>
      </c>
      <c r="Q57" s="26">
        <f t="shared" si="17"/>
        <v>15</v>
      </c>
      <c r="R57" s="22">
        <f>VLOOKUP($B57,[1]原始成績!$B$4:$P$166,13,FALSE)</f>
        <v>0</v>
      </c>
      <c r="S57" s="23">
        <f>VLOOKUP($B57,[1]原始成績!$B$4:$P$166,14,FALSE)</f>
        <v>0</v>
      </c>
      <c r="T57" s="24">
        <f>VLOOKUP($B57,[1]原始成績!$B$4:$P$166,15,FALSE)</f>
        <v>4</v>
      </c>
      <c r="U57" s="25">
        <f t="shared" si="14"/>
        <v>4</v>
      </c>
      <c r="V57" s="26">
        <f t="shared" si="20"/>
        <v>28</v>
      </c>
      <c r="W57" s="22">
        <f t="shared" si="15"/>
        <v>51</v>
      </c>
      <c r="X57" s="26">
        <f t="shared" si="19"/>
        <v>17</v>
      </c>
    </row>
    <row r="58" spans="2:24" ht="20.100000000000001" customHeight="1">
      <c r="B58" s="18" t="s">
        <v>127</v>
      </c>
      <c r="C58" s="19" t="s">
        <v>128</v>
      </c>
      <c r="D58" s="20" t="s">
        <v>124</v>
      </c>
      <c r="E58" s="21" t="s">
        <v>115</v>
      </c>
      <c r="F58" s="22">
        <f>VLOOKUP($B58,[1]原始成績!$B$4:$P$166,5,FALSE)</f>
        <v>143.69999999999999</v>
      </c>
      <c r="G58" s="23">
        <f>VLOOKUP($B58,[1]原始成績!$B$4:$P$166,6,FALSE)</f>
        <v>138.4</v>
      </c>
      <c r="H58" s="23">
        <f>VLOOKUP($B58,[1]原始成績!$B$4:$P$166,7,FALSE)</f>
        <v>105</v>
      </c>
      <c r="I58" s="23">
        <f>VLOOKUP($B58,[1]原始成績!$B$4:$P$166,8,FALSE)</f>
        <v>141.80000000000001</v>
      </c>
      <c r="J58" s="24">
        <f>VLOOKUP($B58,[1]原始成績!$B$4:$P$166,9,FALSE)</f>
        <v>129.19999999999999</v>
      </c>
      <c r="K58" s="25">
        <f t="shared" si="12"/>
        <v>143.69999999999999</v>
      </c>
      <c r="L58" s="26">
        <f t="shared" si="16"/>
        <v>29</v>
      </c>
      <c r="M58" s="22">
        <f>VLOOKUP($B58,[1]原始成績!$B$4:$P$166,10,FALSE)</f>
        <v>0</v>
      </c>
      <c r="N58" s="23">
        <f>VLOOKUP($B58,[1]原始成績!$B$4:$P$166,11,FALSE)</f>
        <v>0</v>
      </c>
      <c r="O58" s="24">
        <f>VLOOKUP($B58,[1]原始成績!$B$4:$P$166,12,FALSE)</f>
        <v>1</v>
      </c>
      <c r="P58" s="25">
        <f t="shared" si="13"/>
        <v>1</v>
      </c>
      <c r="Q58" s="26">
        <f t="shared" si="17"/>
        <v>6</v>
      </c>
      <c r="R58" s="22">
        <f>VLOOKUP($B58,[1]原始成績!$B$4:$P$166,13,FALSE)</f>
        <v>0</v>
      </c>
      <c r="S58" s="23">
        <f>VLOOKUP($B58,[1]原始成績!$B$4:$P$166,14,FALSE)</f>
        <v>2</v>
      </c>
      <c r="T58" s="24">
        <f>VLOOKUP($B58,[1]原始成績!$B$4:$P$166,15,FALSE)</f>
        <v>3</v>
      </c>
      <c r="U58" s="25">
        <f t="shared" si="14"/>
        <v>5</v>
      </c>
      <c r="V58" s="26">
        <f t="shared" si="20"/>
        <v>17</v>
      </c>
      <c r="W58" s="22">
        <f t="shared" si="15"/>
        <v>52</v>
      </c>
      <c r="X58" s="26">
        <f t="shared" si="19"/>
        <v>18</v>
      </c>
    </row>
    <row r="59" spans="2:24" ht="20.100000000000001" customHeight="1">
      <c r="B59" s="18" t="s">
        <v>192</v>
      </c>
      <c r="C59" s="19" t="s">
        <v>193</v>
      </c>
      <c r="D59" s="20" t="s">
        <v>191</v>
      </c>
      <c r="E59" s="21" t="s">
        <v>115</v>
      </c>
      <c r="F59" s="22">
        <f>VLOOKUP($B59,[1]原始成績!$B$4:$P$166,5,FALSE)</f>
        <v>141.19999999999999</v>
      </c>
      <c r="G59" s="23">
        <f>VLOOKUP($B59,[1]原始成績!$B$4:$P$166,6,FALSE)</f>
        <v>116.1</v>
      </c>
      <c r="H59" s="23">
        <f>VLOOKUP($B59,[1]原始成績!$B$4:$P$166,7,FALSE)</f>
        <v>95.3</v>
      </c>
      <c r="I59" s="23">
        <f>VLOOKUP($B59,[1]原始成績!$B$4:$P$166,8,FALSE)</f>
        <v>129.5</v>
      </c>
      <c r="J59" s="24">
        <f>VLOOKUP($B59,[1]原始成績!$B$4:$P$166,9,FALSE)</f>
        <v>130.69999999999999</v>
      </c>
      <c r="K59" s="25">
        <f t="shared" si="12"/>
        <v>141.19999999999999</v>
      </c>
      <c r="L59" s="26">
        <f t="shared" si="16"/>
        <v>31</v>
      </c>
      <c r="M59" s="22">
        <f>VLOOKUP($B59,[1]原始成績!$B$4:$P$166,10,FALSE)</f>
        <v>0</v>
      </c>
      <c r="N59" s="23">
        <f>VLOOKUP($B59,[1]原始成績!$B$4:$P$166,11,FALSE)</f>
        <v>0</v>
      </c>
      <c r="O59" s="24">
        <f>VLOOKUP($B59,[1]原始成績!$B$4:$P$166,12,FALSE)</f>
        <v>0</v>
      </c>
      <c r="P59" s="25">
        <f t="shared" si="13"/>
        <v>0</v>
      </c>
      <c r="Q59" s="26">
        <f t="shared" si="17"/>
        <v>15</v>
      </c>
      <c r="R59" s="22">
        <f>VLOOKUP($B59,[1]原始成績!$B$4:$P$166,13,FALSE)</f>
        <v>2</v>
      </c>
      <c r="S59" s="23">
        <f>VLOOKUP($B59,[1]原始成績!$B$4:$P$166,14,FALSE)</f>
        <v>2</v>
      </c>
      <c r="T59" s="24">
        <f>VLOOKUP($B59,[1]原始成績!$B$4:$P$166,15,FALSE)</f>
        <v>3</v>
      </c>
      <c r="U59" s="25">
        <f t="shared" si="14"/>
        <v>7</v>
      </c>
      <c r="V59" s="26">
        <f t="shared" si="20"/>
        <v>7</v>
      </c>
      <c r="W59" s="22">
        <f t="shared" si="15"/>
        <v>53</v>
      </c>
      <c r="X59" s="26">
        <f t="shared" si="19"/>
        <v>19</v>
      </c>
    </row>
    <row r="60" spans="2:24" ht="20.100000000000001" customHeight="1">
      <c r="B60" s="18" t="s">
        <v>146</v>
      </c>
      <c r="C60" s="19" t="s">
        <v>147</v>
      </c>
      <c r="D60" s="20" t="s">
        <v>145</v>
      </c>
      <c r="E60" s="21" t="s">
        <v>115</v>
      </c>
      <c r="F60" s="22">
        <f>VLOOKUP($B60,[1]原始成績!$B$4:$P$166,5,FALSE)</f>
        <v>157.9</v>
      </c>
      <c r="G60" s="23">
        <f>VLOOKUP($B60,[1]原始成績!$B$4:$P$166,6,FALSE)</f>
        <v>142.6</v>
      </c>
      <c r="H60" s="23">
        <f>VLOOKUP($B60,[1]原始成績!$B$4:$P$166,7,FALSE)</f>
        <v>90.8</v>
      </c>
      <c r="I60" s="23">
        <f>VLOOKUP($B60,[1]原始成績!$B$4:$P$166,8,FALSE)</f>
        <v>141.1</v>
      </c>
      <c r="J60" s="24">
        <f>VLOOKUP($B60,[1]原始成績!$B$4:$P$166,9,FALSE)</f>
        <v>0</v>
      </c>
      <c r="K60" s="25">
        <f t="shared" si="12"/>
        <v>157.9</v>
      </c>
      <c r="L60" s="26">
        <f t="shared" si="16"/>
        <v>21</v>
      </c>
      <c r="M60" s="22">
        <f>VLOOKUP($B60,[1]原始成績!$B$4:$P$166,10,FALSE)</f>
        <v>0</v>
      </c>
      <c r="N60" s="23">
        <f>VLOOKUP($B60,[1]原始成績!$B$4:$P$166,11,FALSE)</f>
        <v>0</v>
      </c>
      <c r="O60" s="24">
        <f>VLOOKUP($B60,[1]原始成績!$B$4:$P$166,12,FALSE)</f>
        <v>0</v>
      </c>
      <c r="P60" s="25">
        <f t="shared" si="13"/>
        <v>0</v>
      </c>
      <c r="Q60" s="26">
        <f t="shared" si="17"/>
        <v>15</v>
      </c>
      <c r="R60" s="22">
        <f>VLOOKUP($B60,[1]原始成績!$B$4:$P$166,13,FALSE)</f>
        <v>1</v>
      </c>
      <c r="S60" s="23">
        <f>VLOOKUP($B60,[1]原始成績!$B$4:$P$166,14,FALSE)</f>
        <v>2</v>
      </c>
      <c r="T60" s="24">
        <f>VLOOKUP($B60,[1]原始成績!$B$4:$P$166,15,FALSE)</f>
        <v>2</v>
      </c>
      <c r="U60" s="25">
        <f t="shared" si="14"/>
        <v>5</v>
      </c>
      <c r="V60" s="26">
        <f t="shared" si="20"/>
        <v>17</v>
      </c>
      <c r="W60" s="22">
        <f t="shared" si="15"/>
        <v>53</v>
      </c>
      <c r="X60" s="26">
        <f t="shared" si="19"/>
        <v>19</v>
      </c>
    </row>
    <row r="61" spans="2:24" ht="20.100000000000001" customHeight="1">
      <c r="B61" s="18" t="s">
        <v>157</v>
      </c>
      <c r="C61" s="19" t="s">
        <v>158</v>
      </c>
      <c r="D61" s="20" t="s">
        <v>159</v>
      </c>
      <c r="E61" s="21" t="s">
        <v>115</v>
      </c>
      <c r="F61" s="22">
        <f>VLOOKUP($B61,[1]原始成績!$B$4:$P$166,5,FALSE)</f>
        <v>164.3</v>
      </c>
      <c r="G61" s="23">
        <f>VLOOKUP($B61,[1]原始成績!$B$4:$P$166,6,FALSE)</f>
        <v>120.1</v>
      </c>
      <c r="H61" s="23">
        <f>VLOOKUP($B61,[1]原始成績!$B$4:$P$166,7,FALSE)</f>
        <v>160</v>
      </c>
      <c r="I61" s="23">
        <f>VLOOKUP($B61,[1]原始成績!$B$4:$P$166,8,FALSE)</f>
        <v>162.30000000000001</v>
      </c>
      <c r="J61" s="24">
        <f>VLOOKUP($B61,[1]原始成績!$B$4:$P$166,9,FALSE)</f>
        <v>158.69999999999999</v>
      </c>
      <c r="K61" s="25">
        <f t="shared" si="12"/>
        <v>164.3</v>
      </c>
      <c r="L61" s="26">
        <f t="shared" si="16"/>
        <v>20</v>
      </c>
      <c r="M61" s="22">
        <f>VLOOKUP($B61,[1]原始成績!$B$4:$P$166,10,FALSE)</f>
        <v>0</v>
      </c>
      <c r="N61" s="23">
        <f>VLOOKUP($B61,[1]原始成績!$B$4:$P$166,11,FALSE)</f>
        <v>0</v>
      </c>
      <c r="O61" s="24">
        <f>VLOOKUP($B61,[1]原始成績!$B$4:$P$166,12,FALSE)</f>
        <v>1</v>
      </c>
      <c r="P61" s="25">
        <f t="shared" si="13"/>
        <v>1</v>
      </c>
      <c r="Q61" s="26">
        <f t="shared" si="17"/>
        <v>6</v>
      </c>
      <c r="R61" s="22">
        <f>VLOOKUP($B61,[1]原始成績!$B$4:$P$166,13,FALSE)</f>
        <v>0</v>
      </c>
      <c r="S61" s="23">
        <f>VLOOKUP($B61,[1]原始成績!$B$4:$P$166,14,FALSE)</f>
        <v>3</v>
      </c>
      <c r="T61" s="24">
        <f>VLOOKUP($B61,[1]原始成績!$B$4:$P$166,15,FALSE)</f>
        <v>1</v>
      </c>
      <c r="U61" s="25">
        <f t="shared" si="14"/>
        <v>4</v>
      </c>
      <c r="V61" s="26">
        <f t="shared" si="20"/>
        <v>28</v>
      </c>
      <c r="W61" s="22">
        <f t="shared" si="15"/>
        <v>54</v>
      </c>
      <c r="X61" s="26">
        <f t="shared" si="19"/>
        <v>21</v>
      </c>
    </row>
    <row r="62" spans="2:24" ht="20.100000000000001" customHeight="1">
      <c r="B62" s="18" t="s">
        <v>182</v>
      </c>
      <c r="C62" s="19" t="s">
        <v>183</v>
      </c>
      <c r="D62" s="20" t="s">
        <v>179</v>
      </c>
      <c r="E62" s="21" t="s">
        <v>115</v>
      </c>
      <c r="F62" s="22">
        <f>VLOOKUP($B62,[1]原始成績!$B$4:$P$166,5,FALSE)</f>
        <v>153.30000000000001</v>
      </c>
      <c r="G62" s="23">
        <f>VLOOKUP($B62,[1]原始成績!$B$4:$P$166,6,FALSE)</f>
        <v>143.4</v>
      </c>
      <c r="H62" s="23">
        <f>VLOOKUP($B62,[1]原始成績!$B$4:$P$166,7,FALSE)</f>
        <v>0</v>
      </c>
      <c r="I62" s="23">
        <f>VLOOKUP($B62,[1]原始成績!$B$4:$P$166,8,FALSE)</f>
        <v>108.7</v>
      </c>
      <c r="J62" s="24">
        <f>VLOOKUP($B62,[1]原始成績!$B$4:$P$166,9,FALSE)</f>
        <v>112</v>
      </c>
      <c r="K62" s="25">
        <f t="shared" si="12"/>
        <v>153.30000000000001</v>
      </c>
      <c r="L62" s="26">
        <f t="shared" si="16"/>
        <v>24</v>
      </c>
      <c r="M62" s="22">
        <f>VLOOKUP($B62,[1]原始成績!$B$4:$P$166,10,FALSE)</f>
        <v>0</v>
      </c>
      <c r="N62" s="23">
        <f>VLOOKUP($B62,[1]原始成績!$B$4:$P$166,11,FALSE)</f>
        <v>0</v>
      </c>
      <c r="O62" s="24">
        <f>VLOOKUP($B62,[1]原始成績!$B$4:$P$166,12,FALSE)</f>
        <v>0</v>
      </c>
      <c r="P62" s="25">
        <f t="shared" si="13"/>
        <v>0</v>
      </c>
      <c r="Q62" s="26">
        <f t="shared" si="17"/>
        <v>15</v>
      </c>
      <c r="R62" s="22">
        <f>VLOOKUP($B62,[1]原始成績!$B$4:$P$166,13,FALSE)</f>
        <v>0</v>
      </c>
      <c r="S62" s="23">
        <f>VLOOKUP($B62,[1]原始成績!$B$4:$P$166,14,FALSE)</f>
        <v>2</v>
      </c>
      <c r="T62" s="24">
        <f>VLOOKUP($B62,[1]原始成績!$B$4:$P$166,15,FALSE)</f>
        <v>3</v>
      </c>
      <c r="U62" s="25">
        <f t="shared" si="14"/>
        <v>5</v>
      </c>
      <c r="V62" s="26">
        <f t="shared" si="20"/>
        <v>17</v>
      </c>
      <c r="W62" s="22">
        <f t="shared" si="15"/>
        <v>56</v>
      </c>
      <c r="X62" s="26">
        <f t="shared" si="19"/>
        <v>22</v>
      </c>
    </row>
    <row r="63" spans="2:24" ht="20.100000000000001" customHeight="1">
      <c r="B63" s="18" t="s">
        <v>141</v>
      </c>
      <c r="C63" s="19" t="s">
        <v>142</v>
      </c>
      <c r="D63" s="20" t="s">
        <v>140</v>
      </c>
      <c r="E63" s="21" t="s">
        <v>115</v>
      </c>
      <c r="F63" s="22">
        <f>VLOOKUP($B63,[1]原始成績!$B$4:$P$166,5,FALSE)</f>
        <v>190.1</v>
      </c>
      <c r="G63" s="23">
        <f>VLOOKUP($B63,[1]原始成績!$B$4:$P$166,6,FALSE)</f>
        <v>193.3</v>
      </c>
      <c r="H63" s="23">
        <f>VLOOKUP($B63,[1]原始成績!$B$4:$P$166,7,FALSE)</f>
        <v>143.1</v>
      </c>
      <c r="I63" s="23">
        <f>VLOOKUP($B63,[1]原始成績!$B$4:$P$166,8,FALSE)</f>
        <v>180.2</v>
      </c>
      <c r="J63" s="24">
        <f>VLOOKUP($B63,[1]原始成績!$B$4:$P$166,9,FALSE)</f>
        <v>199.4</v>
      </c>
      <c r="K63" s="25">
        <f t="shared" si="12"/>
        <v>199.4</v>
      </c>
      <c r="L63" s="26">
        <f t="shared" si="16"/>
        <v>7</v>
      </c>
      <c r="M63" s="22">
        <f>VLOOKUP($B63,[1]原始成績!$B$4:$P$166,10,FALSE)</f>
        <v>0</v>
      </c>
      <c r="N63" s="23">
        <f>VLOOKUP($B63,[1]原始成績!$B$4:$P$166,11,FALSE)</f>
        <v>0</v>
      </c>
      <c r="O63" s="24">
        <f>VLOOKUP($B63,[1]原始成績!$B$4:$P$166,12,FALSE)</f>
        <v>0</v>
      </c>
      <c r="P63" s="25">
        <f t="shared" si="13"/>
        <v>0</v>
      </c>
      <c r="Q63" s="26">
        <f t="shared" si="17"/>
        <v>15</v>
      </c>
      <c r="R63" s="22">
        <f>VLOOKUP($B63,[1]原始成績!$B$4:$P$166,13,FALSE)</f>
        <v>1</v>
      </c>
      <c r="S63" s="23">
        <f>VLOOKUP($B63,[1]原始成績!$B$4:$P$166,14,FALSE)</f>
        <v>0</v>
      </c>
      <c r="T63" s="24">
        <f>VLOOKUP($B63,[1]原始成績!$B$4:$P$166,15,FALSE)</f>
        <v>2</v>
      </c>
      <c r="U63" s="25">
        <f t="shared" si="14"/>
        <v>3</v>
      </c>
      <c r="V63" s="26">
        <f t="shared" si="20"/>
        <v>35</v>
      </c>
      <c r="W63" s="22">
        <f t="shared" si="15"/>
        <v>57</v>
      </c>
      <c r="X63" s="26">
        <f t="shared" si="19"/>
        <v>23</v>
      </c>
    </row>
    <row r="64" spans="2:24" ht="20.100000000000001" customHeight="1">
      <c r="B64" s="18" t="s">
        <v>151</v>
      </c>
      <c r="C64" s="19" t="s">
        <v>152</v>
      </c>
      <c r="D64" s="20" t="s">
        <v>150</v>
      </c>
      <c r="E64" s="21" t="s">
        <v>115</v>
      </c>
      <c r="F64" s="22">
        <f>VLOOKUP($B64,[1]原始成績!$B$4:$P$166,5,FALSE)</f>
        <v>133.30000000000001</v>
      </c>
      <c r="G64" s="23">
        <f>VLOOKUP($B64,[1]原始成績!$B$4:$P$166,6,FALSE)</f>
        <v>53</v>
      </c>
      <c r="H64" s="23">
        <f>VLOOKUP($B64,[1]原始成績!$B$4:$P$166,7,FALSE)</f>
        <v>0</v>
      </c>
      <c r="I64" s="23">
        <f>VLOOKUP($B64,[1]原始成績!$B$4:$P$166,8,FALSE)</f>
        <v>71</v>
      </c>
      <c r="J64" s="24">
        <f>VLOOKUP($B64,[1]原始成績!$B$4:$P$166,9,FALSE)</f>
        <v>93</v>
      </c>
      <c r="K64" s="25">
        <f t="shared" si="12"/>
        <v>133.30000000000001</v>
      </c>
      <c r="L64" s="26">
        <f t="shared" si="16"/>
        <v>35</v>
      </c>
      <c r="M64" s="22">
        <f>VLOOKUP($B64,[1]原始成績!$B$4:$P$166,10,FALSE)</f>
        <v>0</v>
      </c>
      <c r="N64" s="23">
        <f>VLOOKUP($B64,[1]原始成績!$B$4:$P$166,11,FALSE)</f>
        <v>1</v>
      </c>
      <c r="O64" s="24">
        <f>VLOOKUP($B64,[1]原始成績!$B$4:$P$166,12,FALSE)</f>
        <v>0</v>
      </c>
      <c r="P64" s="25">
        <f t="shared" si="13"/>
        <v>1</v>
      </c>
      <c r="Q64" s="26">
        <f t="shared" si="17"/>
        <v>6</v>
      </c>
      <c r="R64" s="22">
        <f>VLOOKUP($B64,[1]原始成績!$B$4:$P$166,13,FALSE)</f>
        <v>2</v>
      </c>
      <c r="S64" s="23">
        <f>VLOOKUP($B64,[1]原始成績!$B$4:$P$166,14,FALSE)</f>
        <v>2</v>
      </c>
      <c r="T64" s="24">
        <f>VLOOKUP($B64,[1]原始成績!$B$4:$P$166,15,FALSE)</f>
        <v>1</v>
      </c>
      <c r="U64" s="25">
        <f t="shared" si="14"/>
        <v>5</v>
      </c>
      <c r="V64" s="26">
        <f t="shared" si="20"/>
        <v>17</v>
      </c>
      <c r="W64" s="22">
        <f t="shared" si="15"/>
        <v>58</v>
      </c>
      <c r="X64" s="26">
        <f t="shared" si="19"/>
        <v>24</v>
      </c>
    </row>
    <row r="65" spans="2:24" ht="20.100000000000001" customHeight="1">
      <c r="B65" s="18" t="s">
        <v>217</v>
      </c>
      <c r="C65" s="19" t="s">
        <v>218</v>
      </c>
      <c r="D65" s="20" t="s">
        <v>219</v>
      </c>
      <c r="E65" s="21" t="s">
        <v>115</v>
      </c>
      <c r="F65" s="22">
        <f>VLOOKUP($B65,[1]原始成績!$B$4:$P$166,5,FALSE)</f>
        <v>122.7</v>
      </c>
      <c r="G65" s="23">
        <f>VLOOKUP($B65,[1]原始成績!$B$4:$P$166,6,FALSE)</f>
        <v>49.5</v>
      </c>
      <c r="H65" s="23">
        <f>VLOOKUP($B65,[1]原始成績!$B$4:$P$166,7,FALSE)</f>
        <v>50.2</v>
      </c>
      <c r="I65" s="23">
        <f>VLOOKUP($B65,[1]原始成績!$B$4:$P$166,8,FALSE)</f>
        <v>148.80000000000001</v>
      </c>
      <c r="J65" s="24">
        <f>VLOOKUP($B65,[1]原始成績!$B$4:$P$166,9,FALSE)</f>
        <v>68</v>
      </c>
      <c r="K65" s="25">
        <f t="shared" si="12"/>
        <v>148.80000000000001</v>
      </c>
      <c r="L65" s="26">
        <f t="shared" si="16"/>
        <v>26</v>
      </c>
      <c r="M65" s="22">
        <f>VLOOKUP($B65,[1]原始成績!$B$4:$P$166,10,FALSE)</f>
        <v>0</v>
      </c>
      <c r="N65" s="23">
        <f>VLOOKUP($B65,[1]原始成績!$B$4:$P$166,11,FALSE)</f>
        <v>0</v>
      </c>
      <c r="O65" s="24">
        <f>VLOOKUP($B65,[1]原始成績!$B$4:$P$166,12,FALSE)</f>
        <v>0</v>
      </c>
      <c r="P65" s="25">
        <f t="shared" si="13"/>
        <v>0</v>
      </c>
      <c r="Q65" s="26">
        <f t="shared" si="17"/>
        <v>15</v>
      </c>
      <c r="R65" s="22">
        <f>VLOOKUP($B65,[1]原始成績!$B$4:$P$166,13,FALSE)</f>
        <v>0</v>
      </c>
      <c r="S65" s="23">
        <f>VLOOKUP($B65,[1]原始成績!$B$4:$P$166,14,FALSE)</f>
        <v>1</v>
      </c>
      <c r="T65" s="24">
        <f>VLOOKUP($B65,[1]原始成績!$B$4:$P$166,15,FALSE)</f>
        <v>4</v>
      </c>
      <c r="U65" s="25">
        <f t="shared" si="14"/>
        <v>5</v>
      </c>
      <c r="V65" s="26">
        <f t="shared" si="20"/>
        <v>17</v>
      </c>
      <c r="W65" s="22">
        <f t="shared" si="15"/>
        <v>58</v>
      </c>
      <c r="X65" s="26">
        <f t="shared" si="19"/>
        <v>24</v>
      </c>
    </row>
    <row r="66" spans="2:24" ht="20.100000000000001" customHeight="1">
      <c r="B66" s="18" t="s">
        <v>155</v>
      </c>
      <c r="C66" s="19" t="s">
        <v>156</v>
      </c>
      <c r="D66" s="20" t="s">
        <v>150</v>
      </c>
      <c r="E66" s="21" t="s">
        <v>115</v>
      </c>
      <c r="F66" s="22">
        <f>VLOOKUP($B66,[1]原始成績!$B$4:$P$166,5,FALSE)</f>
        <v>168.7</v>
      </c>
      <c r="G66" s="23">
        <f>VLOOKUP($B66,[1]原始成績!$B$4:$P$166,6,FALSE)</f>
        <v>129.80000000000001</v>
      </c>
      <c r="H66" s="23">
        <f>VLOOKUP($B66,[1]原始成績!$B$4:$P$166,7,FALSE)</f>
        <v>150.30000000000001</v>
      </c>
      <c r="I66" s="23">
        <f>VLOOKUP($B66,[1]原始成績!$B$4:$P$166,8,FALSE)</f>
        <v>112.5</v>
      </c>
      <c r="J66" s="24">
        <f>VLOOKUP($B66,[1]原始成績!$B$4:$P$166,9,FALSE)</f>
        <v>144.4</v>
      </c>
      <c r="K66" s="25">
        <f t="shared" si="12"/>
        <v>168.7</v>
      </c>
      <c r="L66" s="26">
        <f t="shared" si="16"/>
        <v>19</v>
      </c>
      <c r="M66" s="22">
        <f>VLOOKUP($B66,[1]原始成績!$B$4:$P$166,10,FALSE)</f>
        <v>0</v>
      </c>
      <c r="N66" s="23">
        <f>VLOOKUP($B66,[1]原始成績!$B$4:$P$166,11,FALSE)</f>
        <v>0</v>
      </c>
      <c r="O66" s="24">
        <f>VLOOKUP($B66,[1]原始成績!$B$4:$P$166,12,FALSE)</f>
        <v>0</v>
      </c>
      <c r="P66" s="25">
        <f t="shared" si="13"/>
        <v>0</v>
      </c>
      <c r="Q66" s="26">
        <f t="shared" si="17"/>
        <v>15</v>
      </c>
      <c r="R66" s="22">
        <f>VLOOKUP($B66,[1]原始成績!$B$4:$P$166,13,FALSE)</f>
        <v>1</v>
      </c>
      <c r="S66" s="23">
        <f>VLOOKUP($B66,[1]原始成績!$B$4:$P$166,14,FALSE)</f>
        <v>0</v>
      </c>
      <c r="T66" s="24">
        <f>VLOOKUP($B66,[1]原始成績!$B$4:$P$166,15,FALSE)</f>
        <v>3</v>
      </c>
      <c r="U66" s="25">
        <f t="shared" si="14"/>
        <v>4</v>
      </c>
      <c r="V66" s="26">
        <f t="shared" si="20"/>
        <v>28</v>
      </c>
      <c r="W66" s="22">
        <f t="shared" si="15"/>
        <v>62</v>
      </c>
      <c r="X66" s="26">
        <f t="shared" si="19"/>
        <v>26</v>
      </c>
    </row>
    <row r="67" spans="2:24" ht="20.100000000000001" customHeight="1">
      <c r="B67" s="18" t="s">
        <v>162</v>
      </c>
      <c r="C67" s="19" t="s">
        <v>163</v>
      </c>
      <c r="D67" s="20" t="s">
        <v>159</v>
      </c>
      <c r="E67" s="21" t="s">
        <v>115</v>
      </c>
      <c r="F67" s="22">
        <f>VLOOKUP($B67,[1]原始成績!$B$4:$P$166,5,FALSE)</f>
        <v>54.9</v>
      </c>
      <c r="G67" s="23">
        <f>VLOOKUP($B67,[1]原始成績!$B$4:$P$166,6,FALSE)</f>
        <v>43</v>
      </c>
      <c r="H67" s="23">
        <f>VLOOKUP($B67,[1]原始成績!$B$4:$P$166,7,FALSE)</f>
        <v>105.9</v>
      </c>
      <c r="I67" s="23">
        <f>VLOOKUP($B67,[1]原始成績!$B$4:$P$166,8,FALSE)</f>
        <v>81.099999999999994</v>
      </c>
      <c r="J67" s="24">
        <f>VLOOKUP($B67,[1]原始成績!$B$4:$P$166,9,FALSE)</f>
        <v>34</v>
      </c>
      <c r="K67" s="25">
        <f t="shared" si="12"/>
        <v>105.9</v>
      </c>
      <c r="L67" s="26">
        <f t="shared" si="16"/>
        <v>41</v>
      </c>
      <c r="M67" s="22">
        <f>VLOOKUP($B67,[1]原始成績!$B$4:$P$166,10,FALSE)</f>
        <v>0</v>
      </c>
      <c r="N67" s="23">
        <f>VLOOKUP($B67,[1]原始成績!$B$4:$P$166,11,FALSE)</f>
        <v>0</v>
      </c>
      <c r="O67" s="24">
        <f>VLOOKUP($B67,[1]原始成績!$B$4:$P$166,12,FALSE)</f>
        <v>0</v>
      </c>
      <c r="P67" s="25">
        <f t="shared" si="13"/>
        <v>0</v>
      </c>
      <c r="Q67" s="26">
        <f t="shared" si="17"/>
        <v>15</v>
      </c>
      <c r="R67" s="22">
        <f>VLOOKUP($B67,[1]原始成績!$B$4:$P$166,13,FALSE)</f>
        <v>4</v>
      </c>
      <c r="S67" s="23">
        <f>VLOOKUP($B67,[1]原始成績!$B$4:$P$166,14,FALSE)</f>
        <v>0</v>
      </c>
      <c r="T67" s="24">
        <f>VLOOKUP($B67,[1]原始成績!$B$4:$P$166,15,FALSE)</f>
        <v>3</v>
      </c>
      <c r="U67" s="25">
        <f t="shared" si="14"/>
        <v>7</v>
      </c>
      <c r="V67" s="26">
        <f t="shared" si="20"/>
        <v>7</v>
      </c>
      <c r="W67" s="22">
        <f t="shared" si="15"/>
        <v>63</v>
      </c>
      <c r="X67" s="26">
        <f t="shared" si="19"/>
        <v>27</v>
      </c>
    </row>
    <row r="68" spans="2:24" ht="20.100000000000001" customHeight="1">
      <c r="B68" s="18" t="s">
        <v>235</v>
      </c>
      <c r="C68" s="19" t="s">
        <v>236</v>
      </c>
      <c r="D68" s="20" t="s">
        <v>237</v>
      </c>
      <c r="E68" s="21" t="s">
        <v>115</v>
      </c>
      <c r="F68" s="22">
        <f>VLOOKUP($B68,[1]原始成績!$B$4:$P$166,5,FALSE)</f>
        <v>82</v>
      </c>
      <c r="G68" s="23">
        <f>VLOOKUP($B68,[1]原始成績!$B$4:$P$166,6,FALSE)</f>
        <v>50</v>
      </c>
      <c r="H68" s="23">
        <f>VLOOKUP($B68,[1]原始成績!$B$4:$P$166,7,FALSE)</f>
        <v>128.4</v>
      </c>
      <c r="I68" s="23">
        <f>VLOOKUP($B68,[1]原始成績!$B$4:$P$166,8,FALSE)</f>
        <v>124</v>
      </c>
      <c r="J68" s="24">
        <f>VLOOKUP($B68,[1]原始成績!$B$4:$P$166,9,FALSE)</f>
        <v>119.4</v>
      </c>
      <c r="K68" s="25">
        <f t="shared" ref="K68:K99" si="21">LARGE(F68:J68,1)</f>
        <v>128.4</v>
      </c>
      <c r="L68" s="26">
        <f t="shared" si="16"/>
        <v>36</v>
      </c>
      <c r="M68" s="22">
        <f>VLOOKUP($B68,[1]原始成績!$B$4:$P$166,10,FALSE)</f>
        <v>0</v>
      </c>
      <c r="N68" s="23">
        <f>VLOOKUP($B68,[1]原始成績!$B$4:$P$166,11,FALSE)</f>
        <v>0</v>
      </c>
      <c r="O68" s="24">
        <f>VLOOKUP($B68,[1]原始成績!$B$4:$P$166,12,FALSE)</f>
        <v>0</v>
      </c>
      <c r="P68" s="25">
        <f t="shared" ref="P68:P99" si="22">SUM($M68:$O68)</f>
        <v>0</v>
      </c>
      <c r="Q68" s="26">
        <f t="shared" si="17"/>
        <v>15</v>
      </c>
      <c r="R68" s="22">
        <f>VLOOKUP($B68,[1]原始成績!$B$4:$P$166,13,FALSE)</f>
        <v>0</v>
      </c>
      <c r="S68" s="23">
        <f>VLOOKUP($B68,[1]原始成績!$B$4:$P$166,14,FALSE)</f>
        <v>2</v>
      </c>
      <c r="T68" s="24">
        <f>VLOOKUP($B68,[1]原始成績!$B$4:$P$166,15,FALSE)</f>
        <v>4</v>
      </c>
      <c r="U68" s="25">
        <f t="shared" ref="U68:U99" si="23">SUM($R68:$T68)</f>
        <v>6</v>
      </c>
      <c r="V68" s="26">
        <f t="shared" si="20"/>
        <v>12</v>
      </c>
      <c r="W68" s="22">
        <f t="shared" ref="W68:W99" si="24">L68+Q68+V68</f>
        <v>63</v>
      </c>
      <c r="X68" s="26">
        <f t="shared" si="19"/>
        <v>27</v>
      </c>
    </row>
    <row r="69" spans="2:24" ht="20.100000000000001" customHeight="1">
      <c r="B69" s="18" t="s">
        <v>203</v>
      </c>
      <c r="C69" s="19" t="s">
        <v>204</v>
      </c>
      <c r="D69" s="20" t="s">
        <v>202</v>
      </c>
      <c r="E69" s="21" t="s">
        <v>115</v>
      </c>
      <c r="F69" s="22">
        <f>VLOOKUP($B69,[1]原始成績!$B$4:$P$166,5,FALSE)</f>
        <v>54.2</v>
      </c>
      <c r="G69" s="23">
        <f>VLOOKUP($B69,[1]原始成績!$B$4:$P$166,6,FALSE)</f>
        <v>10</v>
      </c>
      <c r="H69" s="23">
        <f>VLOOKUP($B69,[1]原始成績!$B$4:$P$166,7,FALSE)</f>
        <v>43.9</v>
      </c>
      <c r="I69" s="23">
        <f>VLOOKUP($B69,[1]原始成績!$B$4:$P$166,8,FALSE)</f>
        <v>71</v>
      </c>
      <c r="J69" s="24">
        <f>VLOOKUP($B69,[1]原始成績!$B$4:$P$166,9,FALSE)</f>
        <v>48.6</v>
      </c>
      <c r="K69" s="25">
        <f t="shared" si="21"/>
        <v>71</v>
      </c>
      <c r="L69" s="26">
        <f t="shared" si="16"/>
        <v>48</v>
      </c>
      <c r="M69" s="22">
        <f>VLOOKUP($B69,[1]原始成績!$B$4:$P$166,10,FALSE)</f>
        <v>0</v>
      </c>
      <c r="N69" s="23">
        <f>VLOOKUP($B69,[1]原始成績!$B$4:$P$166,11,FALSE)</f>
        <v>1</v>
      </c>
      <c r="O69" s="24">
        <f>VLOOKUP($B69,[1]原始成績!$B$4:$P$166,12,FALSE)</f>
        <v>0</v>
      </c>
      <c r="P69" s="25">
        <f t="shared" si="22"/>
        <v>1</v>
      </c>
      <c r="Q69" s="26">
        <f t="shared" si="17"/>
        <v>6</v>
      </c>
      <c r="R69" s="22">
        <f>VLOOKUP($B69,[1]原始成績!$B$4:$P$166,13,FALSE)</f>
        <v>0</v>
      </c>
      <c r="S69" s="23">
        <f>VLOOKUP($B69,[1]原始成績!$B$4:$P$166,14,FALSE)</f>
        <v>3</v>
      </c>
      <c r="T69" s="24">
        <f>VLOOKUP($B69,[1]原始成績!$B$4:$P$166,15,FALSE)</f>
        <v>3</v>
      </c>
      <c r="U69" s="25">
        <f t="shared" si="23"/>
        <v>6</v>
      </c>
      <c r="V69" s="26">
        <f t="shared" si="20"/>
        <v>12</v>
      </c>
      <c r="W69" s="22">
        <f t="shared" si="24"/>
        <v>66</v>
      </c>
      <c r="X69" s="26">
        <f t="shared" si="19"/>
        <v>29</v>
      </c>
    </row>
    <row r="70" spans="2:24" ht="20.100000000000001" customHeight="1">
      <c r="B70" s="18" t="s">
        <v>177</v>
      </c>
      <c r="C70" s="19" t="s">
        <v>178</v>
      </c>
      <c r="D70" s="20" t="s">
        <v>179</v>
      </c>
      <c r="E70" s="21" t="s">
        <v>115</v>
      </c>
      <c r="F70" s="22">
        <f>VLOOKUP($B70,[1]原始成績!$B$4:$P$166,5,FALSE)</f>
        <v>111.5</v>
      </c>
      <c r="G70" s="23">
        <f>VLOOKUP($B70,[1]原始成績!$B$4:$P$166,6,FALSE)</f>
        <v>38.1</v>
      </c>
      <c r="H70" s="23">
        <f>VLOOKUP($B70,[1]原始成績!$B$4:$P$166,7,FALSE)</f>
        <v>136.69999999999999</v>
      </c>
      <c r="I70" s="23">
        <f>VLOOKUP($B70,[1]原始成績!$B$4:$P$166,8,FALSE)</f>
        <v>34.700000000000003</v>
      </c>
      <c r="J70" s="24">
        <f>VLOOKUP($B70,[1]原始成績!$B$4:$P$166,9,FALSE)</f>
        <v>77</v>
      </c>
      <c r="K70" s="25">
        <f t="shared" si="21"/>
        <v>136.69999999999999</v>
      </c>
      <c r="L70" s="26">
        <f t="shared" si="16"/>
        <v>34</v>
      </c>
      <c r="M70" s="22">
        <f>VLOOKUP($B70,[1]原始成績!$B$4:$P$166,10,FALSE)</f>
        <v>0</v>
      </c>
      <c r="N70" s="23">
        <f>VLOOKUP($B70,[1]原始成績!$B$4:$P$166,11,FALSE)</f>
        <v>0</v>
      </c>
      <c r="O70" s="24">
        <f>VLOOKUP($B70,[1]原始成績!$B$4:$P$166,12,FALSE)</f>
        <v>0</v>
      </c>
      <c r="P70" s="25">
        <f t="shared" si="22"/>
        <v>0</v>
      </c>
      <c r="Q70" s="26">
        <f t="shared" si="17"/>
        <v>15</v>
      </c>
      <c r="R70" s="22">
        <f>VLOOKUP($B70,[1]原始成績!$B$4:$P$166,13,FALSE)</f>
        <v>1</v>
      </c>
      <c r="S70" s="23">
        <f>VLOOKUP($B70,[1]原始成績!$B$4:$P$166,14,FALSE)</f>
        <v>1</v>
      </c>
      <c r="T70" s="24">
        <f>VLOOKUP($B70,[1]原始成績!$B$4:$P$166,15,FALSE)</f>
        <v>3</v>
      </c>
      <c r="U70" s="25">
        <f t="shared" si="23"/>
        <v>5</v>
      </c>
      <c r="V70" s="26">
        <f t="shared" si="20"/>
        <v>17</v>
      </c>
      <c r="W70" s="22">
        <f t="shared" si="24"/>
        <v>66</v>
      </c>
      <c r="X70" s="26">
        <f t="shared" si="19"/>
        <v>29</v>
      </c>
    </row>
    <row r="71" spans="2:24" ht="20.100000000000001" customHeight="1">
      <c r="B71" s="18" t="s">
        <v>180</v>
      </c>
      <c r="C71" s="19" t="s">
        <v>181</v>
      </c>
      <c r="D71" s="20" t="s">
        <v>179</v>
      </c>
      <c r="E71" s="21" t="s">
        <v>115</v>
      </c>
      <c r="F71" s="22">
        <f>VLOOKUP($B71,[1]原始成績!$B$4:$P$166,5,FALSE)</f>
        <v>142.30000000000001</v>
      </c>
      <c r="G71" s="23">
        <f>VLOOKUP($B71,[1]原始成績!$B$4:$P$166,6,FALSE)</f>
        <v>153.80000000000001</v>
      </c>
      <c r="H71" s="23">
        <f>VLOOKUP($B71,[1]原始成績!$B$4:$P$166,7,FALSE)</f>
        <v>141.9</v>
      </c>
      <c r="I71" s="23">
        <f>VLOOKUP($B71,[1]原始成績!$B$4:$P$166,8,FALSE)</f>
        <v>72.8</v>
      </c>
      <c r="J71" s="24">
        <f>VLOOKUP($B71,[1]原始成績!$B$4:$P$166,9,FALSE)</f>
        <v>153</v>
      </c>
      <c r="K71" s="25">
        <f t="shared" si="21"/>
        <v>153.80000000000001</v>
      </c>
      <c r="L71" s="26">
        <f t="shared" si="16"/>
        <v>23</v>
      </c>
      <c r="M71" s="22">
        <f>VLOOKUP($B71,[1]原始成績!$B$4:$P$166,10,FALSE)</f>
        <v>0</v>
      </c>
      <c r="N71" s="23">
        <f>VLOOKUP($B71,[1]原始成績!$B$4:$P$166,11,FALSE)</f>
        <v>0</v>
      </c>
      <c r="O71" s="24">
        <f>VLOOKUP($B71,[1]原始成績!$B$4:$P$166,12,FALSE)</f>
        <v>0</v>
      </c>
      <c r="P71" s="25">
        <f t="shared" si="22"/>
        <v>0</v>
      </c>
      <c r="Q71" s="26">
        <f t="shared" si="17"/>
        <v>15</v>
      </c>
      <c r="R71" s="22">
        <f>VLOOKUP($B71,[1]原始成績!$B$4:$P$166,13,FALSE)</f>
        <v>0</v>
      </c>
      <c r="S71" s="23">
        <f>VLOOKUP($B71,[1]原始成績!$B$4:$P$166,14,FALSE)</f>
        <v>0</v>
      </c>
      <c r="T71" s="24">
        <f>VLOOKUP($B71,[1]原始成績!$B$4:$P$166,15,FALSE)</f>
        <v>4</v>
      </c>
      <c r="U71" s="25">
        <f t="shared" si="23"/>
        <v>4</v>
      </c>
      <c r="V71" s="26">
        <f t="shared" si="20"/>
        <v>28</v>
      </c>
      <c r="W71" s="22">
        <f t="shared" si="24"/>
        <v>66</v>
      </c>
      <c r="X71" s="26">
        <f t="shared" si="19"/>
        <v>29</v>
      </c>
    </row>
    <row r="72" spans="2:24" ht="20.100000000000001" customHeight="1">
      <c r="B72" s="18" t="s">
        <v>189</v>
      </c>
      <c r="C72" s="19" t="s">
        <v>190</v>
      </c>
      <c r="D72" s="20" t="s">
        <v>191</v>
      </c>
      <c r="E72" s="21" t="s">
        <v>115</v>
      </c>
      <c r="F72" s="22">
        <f>VLOOKUP($B72,[1]原始成績!$B$4:$P$166,5,FALSE)</f>
        <v>0</v>
      </c>
      <c r="G72" s="23">
        <f>VLOOKUP($B72,[1]原始成績!$B$4:$P$166,6,FALSE)</f>
        <v>119.5</v>
      </c>
      <c r="H72" s="23">
        <f>VLOOKUP($B72,[1]原始成績!$B$4:$P$166,7,FALSE)</f>
        <v>0</v>
      </c>
      <c r="I72" s="23">
        <f>VLOOKUP($B72,[1]原始成績!$B$4:$P$166,8,FALSE)</f>
        <v>55.8</v>
      </c>
      <c r="J72" s="24">
        <f>VLOOKUP($B72,[1]原始成績!$B$4:$P$166,9,FALSE)</f>
        <v>83.3</v>
      </c>
      <c r="K72" s="25">
        <f t="shared" si="21"/>
        <v>119.5</v>
      </c>
      <c r="L72" s="26">
        <f t="shared" si="16"/>
        <v>37</v>
      </c>
      <c r="M72" s="22">
        <f>VLOOKUP($B72,[1]原始成績!$B$4:$P$166,10,FALSE)</f>
        <v>0</v>
      </c>
      <c r="N72" s="23">
        <f>VLOOKUP($B72,[1]原始成績!$B$4:$P$166,11,FALSE)</f>
        <v>1</v>
      </c>
      <c r="O72" s="24">
        <f>VLOOKUP($B72,[1]原始成績!$B$4:$P$166,12,FALSE)</f>
        <v>0</v>
      </c>
      <c r="P72" s="25">
        <f t="shared" si="22"/>
        <v>1</v>
      </c>
      <c r="Q72" s="26">
        <f t="shared" si="17"/>
        <v>6</v>
      </c>
      <c r="R72" s="22">
        <f>VLOOKUP($B72,[1]原始成績!$B$4:$P$166,13,FALSE)</f>
        <v>1</v>
      </c>
      <c r="S72" s="23">
        <f>VLOOKUP($B72,[1]原始成績!$B$4:$P$166,14,FALSE)</f>
        <v>1</v>
      </c>
      <c r="T72" s="24">
        <f>VLOOKUP($B72,[1]原始成績!$B$4:$P$166,15,FALSE)</f>
        <v>2</v>
      </c>
      <c r="U72" s="25">
        <f t="shared" si="23"/>
        <v>4</v>
      </c>
      <c r="V72" s="26">
        <f t="shared" si="20"/>
        <v>28</v>
      </c>
      <c r="W72" s="22">
        <f t="shared" si="24"/>
        <v>71</v>
      </c>
      <c r="X72" s="26">
        <f t="shared" si="19"/>
        <v>32</v>
      </c>
    </row>
    <row r="73" spans="2:24" ht="20.100000000000001" customHeight="1">
      <c r="B73" s="18" t="s">
        <v>226</v>
      </c>
      <c r="C73" s="19" t="s">
        <v>227</v>
      </c>
      <c r="D73" s="20" t="s">
        <v>228</v>
      </c>
      <c r="E73" s="21" t="s">
        <v>115</v>
      </c>
      <c r="F73" s="22">
        <f>VLOOKUP($B73,[1]原始成績!$B$4:$P$166,5,FALSE)</f>
        <v>115.4</v>
      </c>
      <c r="G73" s="23">
        <f>VLOOKUP($B73,[1]原始成績!$B$4:$P$166,6,FALSE)</f>
        <v>120.1</v>
      </c>
      <c r="H73" s="23">
        <f>VLOOKUP($B73,[1]原始成績!$B$4:$P$166,7,FALSE)</f>
        <v>142.9</v>
      </c>
      <c r="I73" s="23">
        <f>VLOOKUP($B73,[1]原始成績!$B$4:$P$166,8,FALSE)</f>
        <v>140.6</v>
      </c>
      <c r="J73" s="24">
        <f>VLOOKUP($B73,[1]原始成績!$B$4:$P$166,9,FALSE)</f>
        <v>129.30000000000001</v>
      </c>
      <c r="K73" s="25">
        <f t="shared" si="21"/>
        <v>142.9</v>
      </c>
      <c r="L73" s="26">
        <f t="shared" ref="L73:L91" si="25">RANK($K73,$K$41:$K$91)</f>
        <v>30</v>
      </c>
      <c r="M73" s="22">
        <f>VLOOKUP($B73,[1]原始成績!$B$4:$P$166,10,FALSE)</f>
        <v>0</v>
      </c>
      <c r="N73" s="23">
        <f>VLOOKUP($B73,[1]原始成績!$B$4:$P$166,11,FALSE)</f>
        <v>0</v>
      </c>
      <c r="O73" s="24">
        <f>VLOOKUP($B73,[1]原始成績!$B$4:$P$166,12,FALSE)</f>
        <v>0</v>
      </c>
      <c r="P73" s="25">
        <f t="shared" si="22"/>
        <v>0</v>
      </c>
      <c r="Q73" s="26">
        <f t="shared" si="17"/>
        <v>15</v>
      </c>
      <c r="R73" s="22">
        <f>VLOOKUP($B73,[1]原始成績!$B$4:$P$166,13,FALSE)</f>
        <v>0</v>
      </c>
      <c r="S73" s="23">
        <f>VLOOKUP($B73,[1]原始成績!$B$4:$P$166,14,FALSE)</f>
        <v>3</v>
      </c>
      <c r="T73" s="24">
        <f>VLOOKUP($B73,[1]原始成績!$B$4:$P$166,15,FALSE)</f>
        <v>1</v>
      </c>
      <c r="U73" s="25">
        <f t="shared" si="23"/>
        <v>4</v>
      </c>
      <c r="V73" s="26">
        <f t="shared" si="20"/>
        <v>28</v>
      </c>
      <c r="W73" s="22">
        <f t="shared" si="24"/>
        <v>73</v>
      </c>
      <c r="X73" s="26">
        <f t="shared" si="19"/>
        <v>33</v>
      </c>
    </row>
    <row r="74" spans="2:24" ht="20.100000000000001" customHeight="1">
      <c r="B74" s="18" t="s">
        <v>214</v>
      </c>
      <c r="C74" s="19" t="s">
        <v>215</v>
      </c>
      <c r="D74" s="20" t="s">
        <v>216</v>
      </c>
      <c r="E74" s="21" t="s">
        <v>115</v>
      </c>
      <c r="F74" s="22">
        <f>VLOOKUP($B74,[1]原始成績!$B$4:$P$166,5,FALSE)</f>
        <v>145.30000000000001</v>
      </c>
      <c r="G74" s="23">
        <f>VLOOKUP($B74,[1]原始成績!$B$4:$P$166,6,FALSE)</f>
        <v>85.4</v>
      </c>
      <c r="H74" s="23">
        <f>VLOOKUP($B74,[1]原始成績!$B$4:$P$166,7,FALSE)</f>
        <v>143.6</v>
      </c>
      <c r="I74" s="23">
        <f>VLOOKUP($B74,[1]原始成績!$B$4:$P$166,8,FALSE)</f>
        <v>174.3</v>
      </c>
      <c r="J74" s="24">
        <f>VLOOKUP($B74,[1]原始成績!$B$4:$P$166,9,FALSE)</f>
        <v>155.5</v>
      </c>
      <c r="K74" s="25">
        <f t="shared" si="21"/>
        <v>174.3</v>
      </c>
      <c r="L74" s="26">
        <f t="shared" si="25"/>
        <v>16</v>
      </c>
      <c r="M74" s="22">
        <f>VLOOKUP($B74,[1]原始成績!$B$4:$P$166,10,FALSE)</f>
        <v>0</v>
      </c>
      <c r="N74" s="23">
        <f>VLOOKUP($B74,[1]原始成績!$B$4:$P$166,11,FALSE)</f>
        <v>0</v>
      </c>
      <c r="O74" s="24">
        <f>VLOOKUP($B74,[1]原始成績!$B$4:$P$166,12,FALSE)</f>
        <v>0</v>
      </c>
      <c r="P74" s="25">
        <f t="shared" si="22"/>
        <v>0</v>
      </c>
      <c r="Q74" s="26">
        <f t="shared" ref="Q74:Q91" si="26">RANK($P74,$P$41:$P$91)</f>
        <v>15</v>
      </c>
      <c r="R74" s="22">
        <f>VLOOKUP($B74,[1]原始成績!$B$4:$P$166,13,FALSE)</f>
        <v>0</v>
      </c>
      <c r="S74" s="23">
        <f>VLOOKUP($B74,[1]原始成績!$B$4:$P$166,14,FALSE)</f>
        <v>1</v>
      </c>
      <c r="T74" s="24">
        <f>VLOOKUP($B74,[1]原始成績!$B$4:$P$166,15,FALSE)</f>
        <v>1</v>
      </c>
      <c r="U74" s="25">
        <f t="shared" si="23"/>
        <v>2</v>
      </c>
      <c r="V74" s="26">
        <f t="shared" si="20"/>
        <v>43</v>
      </c>
      <c r="W74" s="22">
        <f t="shared" si="24"/>
        <v>74</v>
      </c>
      <c r="X74" s="26">
        <f t="shared" si="19"/>
        <v>34</v>
      </c>
    </row>
    <row r="75" spans="2:24" ht="20.100000000000001" customHeight="1">
      <c r="B75" s="18" t="s">
        <v>138</v>
      </c>
      <c r="C75" s="19" t="s">
        <v>139</v>
      </c>
      <c r="D75" s="20" t="s">
        <v>140</v>
      </c>
      <c r="E75" s="21" t="s">
        <v>115</v>
      </c>
      <c r="F75" s="22">
        <f>VLOOKUP($B75,[1]原始成績!$B$4:$P$166,5,FALSE)</f>
        <v>141</v>
      </c>
      <c r="G75" s="23">
        <f>VLOOKUP($B75,[1]原始成績!$B$4:$P$166,6,FALSE)</f>
        <v>149.80000000000001</v>
      </c>
      <c r="H75" s="23">
        <f>VLOOKUP($B75,[1]原始成績!$B$4:$P$166,7,FALSE)</f>
        <v>140.30000000000001</v>
      </c>
      <c r="I75" s="23">
        <f>VLOOKUP($B75,[1]原始成績!$B$4:$P$166,8,FALSE)</f>
        <v>145.80000000000001</v>
      </c>
      <c r="J75" s="24">
        <f>VLOOKUP($B75,[1]原始成績!$B$4:$P$166,9,FALSE)</f>
        <v>131.69999999999999</v>
      </c>
      <c r="K75" s="25">
        <f t="shared" si="21"/>
        <v>149.80000000000001</v>
      </c>
      <c r="L75" s="26">
        <f t="shared" si="25"/>
        <v>25</v>
      </c>
      <c r="M75" s="22">
        <f>VLOOKUP($B75,[1]原始成績!$B$4:$P$166,10,FALSE)</f>
        <v>0</v>
      </c>
      <c r="N75" s="23">
        <f>VLOOKUP($B75,[1]原始成績!$B$4:$P$166,11,FALSE)</f>
        <v>0</v>
      </c>
      <c r="O75" s="24">
        <f>VLOOKUP($B75,[1]原始成績!$B$4:$P$166,12,FALSE)</f>
        <v>0</v>
      </c>
      <c r="P75" s="25">
        <f t="shared" si="22"/>
        <v>0</v>
      </c>
      <c r="Q75" s="26">
        <f t="shared" si="26"/>
        <v>15</v>
      </c>
      <c r="R75" s="22">
        <f>VLOOKUP($B75,[1]原始成績!$B$4:$P$166,13,FALSE)</f>
        <v>0</v>
      </c>
      <c r="S75" s="23">
        <f>VLOOKUP($B75,[1]原始成績!$B$4:$P$166,14,FALSE)</f>
        <v>2</v>
      </c>
      <c r="T75" s="24">
        <f>VLOOKUP($B75,[1]原始成績!$B$4:$P$166,15,FALSE)</f>
        <v>1</v>
      </c>
      <c r="U75" s="25">
        <f t="shared" si="23"/>
        <v>3</v>
      </c>
      <c r="V75" s="26">
        <f t="shared" si="20"/>
        <v>35</v>
      </c>
      <c r="W75" s="22">
        <f t="shared" si="24"/>
        <v>75</v>
      </c>
      <c r="X75" s="26">
        <f t="shared" si="19"/>
        <v>35</v>
      </c>
    </row>
    <row r="76" spans="2:24" ht="20.100000000000001" customHeight="1">
      <c r="B76" s="18" t="s">
        <v>125</v>
      </c>
      <c r="C76" s="19" t="s">
        <v>126</v>
      </c>
      <c r="D76" s="20" t="s">
        <v>124</v>
      </c>
      <c r="E76" s="21" t="s">
        <v>115</v>
      </c>
      <c r="F76" s="22">
        <f>VLOOKUP($B76,[1]原始成績!$B$4:$P$166,5,FALSE)</f>
        <v>0</v>
      </c>
      <c r="G76" s="23">
        <f>VLOOKUP($B76,[1]原始成績!$B$4:$P$166,6,FALSE)</f>
        <v>141.19999999999999</v>
      </c>
      <c r="H76" s="23">
        <f>VLOOKUP($B76,[1]原始成績!$B$4:$P$166,7,FALSE)</f>
        <v>0</v>
      </c>
      <c r="I76" s="23">
        <f>VLOOKUP($B76,[1]原始成績!$B$4:$P$166,8,FALSE)</f>
        <v>101</v>
      </c>
      <c r="J76" s="24">
        <f>VLOOKUP($B76,[1]原始成績!$B$4:$P$166,9,FALSE)</f>
        <v>154.1</v>
      </c>
      <c r="K76" s="25">
        <f t="shared" si="21"/>
        <v>154.1</v>
      </c>
      <c r="L76" s="26">
        <f t="shared" si="25"/>
        <v>22</v>
      </c>
      <c r="M76" s="22">
        <f>VLOOKUP($B76,[1]原始成績!$B$4:$P$166,10,FALSE)</f>
        <v>0</v>
      </c>
      <c r="N76" s="23">
        <f>VLOOKUP($B76,[1]原始成績!$B$4:$P$166,11,FALSE)</f>
        <v>0</v>
      </c>
      <c r="O76" s="24">
        <f>VLOOKUP($B76,[1]原始成績!$B$4:$P$166,12,FALSE)</f>
        <v>0</v>
      </c>
      <c r="P76" s="25">
        <f t="shared" si="22"/>
        <v>0</v>
      </c>
      <c r="Q76" s="26">
        <f t="shared" si="26"/>
        <v>15</v>
      </c>
      <c r="R76" s="22">
        <f>VLOOKUP($B76,[1]原始成績!$B$4:$P$166,13,FALSE)</f>
        <v>0</v>
      </c>
      <c r="S76" s="23">
        <f>VLOOKUP($B76,[1]原始成績!$B$4:$P$166,14,FALSE)</f>
        <v>1</v>
      </c>
      <c r="T76" s="24">
        <f>VLOOKUP($B76,[1]原始成績!$B$4:$P$166,15,FALSE)</f>
        <v>1</v>
      </c>
      <c r="U76" s="25">
        <f t="shared" si="23"/>
        <v>2</v>
      </c>
      <c r="V76" s="26">
        <f t="shared" si="20"/>
        <v>43</v>
      </c>
      <c r="W76" s="22">
        <f t="shared" si="24"/>
        <v>80</v>
      </c>
      <c r="X76" s="26">
        <f t="shared" si="19"/>
        <v>36</v>
      </c>
    </row>
    <row r="77" spans="2:24" ht="20.100000000000001" customHeight="1">
      <c r="B77" s="18" t="s">
        <v>116</v>
      </c>
      <c r="C77" s="19" t="s">
        <v>117</v>
      </c>
      <c r="D77" s="20" t="s">
        <v>118</v>
      </c>
      <c r="E77" s="21" t="s">
        <v>115</v>
      </c>
      <c r="F77" s="22">
        <f>VLOOKUP($B77,[1]原始成績!$B$4:$P$166,5,FALSE)</f>
        <v>0</v>
      </c>
      <c r="G77" s="23">
        <f>VLOOKUP($B77,[1]原始成績!$B$4:$P$166,6,FALSE)</f>
        <v>50</v>
      </c>
      <c r="H77" s="23">
        <f>VLOOKUP($B77,[1]原始成績!$B$4:$P$166,7,FALSE)</f>
        <v>65</v>
      </c>
      <c r="I77" s="23">
        <f>VLOOKUP($B77,[1]原始成績!$B$4:$P$166,8,FALSE)</f>
        <v>50</v>
      </c>
      <c r="J77" s="24">
        <f>VLOOKUP($B77,[1]原始成績!$B$4:$P$166,9,FALSE)</f>
        <v>29.9</v>
      </c>
      <c r="K77" s="25">
        <f t="shared" si="21"/>
        <v>65</v>
      </c>
      <c r="L77" s="26">
        <f t="shared" si="25"/>
        <v>49</v>
      </c>
      <c r="M77" s="22">
        <f>VLOOKUP($B77,[1]原始成績!$B$4:$P$166,10,FALSE)</f>
        <v>0</v>
      </c>
      <c r="N77" s="23">
        <f>VLOOKUP($B77,[1]原始成績!$B$4:$P$166,11,FALSE)</f>
        <v>0</v>
      </c>
      <c r="O77" s="24">
        <f>VLOOKUP($B77,[1]原始成績!$B$4:$P$166,12,FALSE)</f>
        <v>0</v>
      </c>
      <c r="P77" s="25">
        <f t="shared" si="22"/>
        <v>0</v>
      </c>
      <c r="Q77" s="26">
        <f t="shared" si="26"/>
        <v>15</v>
      </c>
      <c r="R77" s="22">
        <f>VLOOKUP($B77,[1]原始成績!$B$4:$P$166,13,FALSE)</f>
        <v>0</v>
      </c>
      <c r="S77" s="23">
        <f>VLOOKUP($B77,[1]原始成績!$B$4:$P$166,14,FALSE)</f>
        <v>1</v>
      </c>
      <c r="T77" s="24">
        <f>VLOOKUP($B77,[1]原始成績!$B$4:$P$166,15,FALSE)</f>
        <v>4</v>
      </c>
      <c r="U77" s="25">
        <f t="shared" si="23"/>
        <v>5</v>
      </c>
      <c r="V77" s="26">
        <f t="shared" si="20"/>
        <v>17</v>
      </c>
      <c r="W77" s="22">
        <f t="shared" si="24"/>
        <v>81</v>
      </c>
      <c r="X77" s="26">
        <f t="shared" si="19"/>
        <v>37</v>
      </c>
    </row>
    <row r="78" spans="2:24" ht="20.100000000000001" customHeight="1">
      <c r="B78" s="18" t="s">
        <v>169</v>
      </c>
      <c r="C78" s="19" t="s">
        <v>170</v>
      </c>
      <c r="D78" s="20" t="s">
        <v>166</v>
      </c>
      <c r="E78" s="21" t="s">
        <v>115</v>
      </c>
      <c r="F78" s="22">
        <f>VLOOKUP($B78,[1]原始成績!$B$4:$P$166,5,FALSE)</f>
        <v>106.9</v>
      </c>
      <c r="G78" s="23">
        <f>VLOOKUP($B78,[1]原始成績!$B$4:$P$166,6,FALSE)</f>
        <v>120.6</v>
      </c>
      <c r="H78" s="23">
        <f>VLOOKUP($B78,[1]原始成績!$B$4:$P$166,7,FALSE)</f>
        <v>136.9</v>
      </c>
      <c r="I78" s="23">
        <f>VLOOKUP($B78,[1]原始成績!$B$4:$P$166,8,FALSE)</f>
        <v>132.9</v>
      </c>
      <c r="J78" s="24">
        <f>VLOOKUP($B78,[1]原始成績!$B$4:$P$166,9,FALSE)</f>
        <v>146.9</v>
      </c>
      <c r="K78" s="25">
        <f t="shared" si="21"/>
        <v>146.9</v>
      </c>
      <c r="L78" s="26">
        <f t="shared" si="25"/>
        <v>27</v>
      </c>
      <c r="M78" s="22">
        <f>VLOOKUP($B78,[1]原始成績!$B$4:$P$166,10,FALSE)</f>
        <v>0</v>
      </c>
      <c r="N78" s="23">
        <f>VLOOKUP($B78,[1]原始成績!$B$4:$P$166,11,FALSE)</f>
        <v>0</v>
      </c>
      <c r="O78" s="24">
        <f>VLOOKUP($B78,[1]原始成績!$B$4:$P$166,12,FALSE)</f>
        <v>1</v>
      </c>
      <c r="P78" s="25">
        <f t="shared" si="22"/>
        <v>1</v>
      </c>
      <c r="Q78" s="26">
        <f t="shared" si="26"/>
        <v>6</v>
      </c>
      <c r="R78" s="22">
        <f>VLOOKUP($B78,[1]原始成績!$B$4:$P$166,13,FALSE)</f>
        <v>0</v>
      </c>
      <c r="S78" s="23">
        <f>VLOOKUP($B78,[1]原始成績!$B$4:$P$166,14,FALSE)</f>
        <v>0</v>
      </c>
      <c r="T78" s="24">
        <f>VLOOKUP($B78,[1]原始成績!$B$4:$P$166,15,FALSE)</f>
        <v>0</v>
      </c>
      <c r="U78" s="25">
        <f t="shared" si="23"/>
        <v>0</v>
      </c>
      <c r="V78" s="26">
        <f t="shared" si="20"/>
        <v>48</v>
      </c>
      <c r="W78" s="22">
        <f t="shared" si="24"/>
        <v>81</v>
      </c>
      <c r="X78" s="26">
        <f t="shared" si="19"/>
        <v>37</v>
      </c>
    </row>
    <row r="79" spans="2:24" ht="20.100000000000001" customHeight="1">
      <c r="B79" s="18" t="s">
        <v>186</v>
      </c>
      <c r="C79" s="19" t="s">
        <v>187</v>
      </c>
      <c r="D79" s="20" t="s">
        <v>188</v>
      </c>
      <c r="E79" s="21" t="s">
        <v>115</v>
      </c>
      <c r="F79" s="22">
        <f>VLOOKUP($B79,[1]原始成績!$B$4:$P$166,5,FALSE)</f>
        <v>116.5</v>
      </c>
      <c r="G79" s="23">
        <f>VLOOKUP($B79,[1]原始成績!$B$4:$P$166,6,FALSE)</f>
        <v>0</v>
      </c>
      <c r="H79" s="23">
        <f>VLOOKUP($B79,[1]原始成績!$B$4:$P$166,7,FALSE)</f>
        <v>123.9</v>
      </c>
      <c r="I79" s="23">
        <f>VLOOKUP($B79,[1]原始成績!$B$4:$P$166,8,FALSE)</f>
        <v>104.6</v>
      </c>
      <c r="J79" s="24">
        <f>VLOOKUP($B79,[1]原始成績!$B$4:$P$166,9,FALSE)</f>
        <v>138.19999999999999</v>
      </c>
      <c r="K79" s="25">
        <f t="shared" si="21"/>
        <v>138.19999999999999</v>
      </c>
      <c r="L79" s="26">
        <f t="shared" si="25"/>
        <v>33</v>
      </c>
      <c r="M79" s="22">
        <f>VLOOKUP($B79,[1]原始成績!$B$4:$P$166,10,FALSE)</f>
        <v>0</v>
      </c>
      <c r="N79" s="23">
        <f>VLOOKUP($B79,[1]原始成績!$B$4:$P$166,11,FALSE)</f>
        <v>0</v>
      </c>
      <c r="O79" s="24">
        <f>VLOOKUP($B79,[1]原始成績!$B$4:$P$166,12,FALSE)</f>
        <v>0</v>
      </c>
      <c r="P79" s="25">
        <f t="shared" si="22"/>
        <v>0</v>
      </c>
      <c r="Q79" s="26">
        <f t="shared" si="26"/>
        <v>15</v>
      </c>
      <c r="R79" s="22">
        <f>VLOOKUP($B79,[1]原始成績!$B$4:$P$166,13,FALSE)</f>
        <v>0</v>
      </c>
      <c r="S79" s="23">
        <f>VLOOKUP($B79,[1]原始成績!$B$4:$P$166,14,FALSE)</f>
        <v>1</v>
      </c>
      <c r="T79" s="24">
        <f>VLOOKUP($B79,[1]原始成績!$B$4:$P$166,15,FALSE)</f>
        <v>2</v>
      </c>
      <c r="U79" s="25">
        <f t="shared" si="23"/>
        <v>3</v>
      </c>
      <c r="V79" s="26">
        <f t="shared" si="20"/>
        <v>35</v>
      </c>
      <c r="W79" s="22">
        <f t="shared" si="24"/>
        <v>83</v>
      </c>
      <c r="X79" s="26">
        <f t="shared" si="19"/>
        <v>39</v>
      </c>
    </row>
    <row r="80" spans="2:24" ht="20.100000000000001" customHeight="1">
      <c r="B80" s="18" t="s">
        <v>184</v>
      </c>
      <c r="C80" s="19" t="s">
        <v>185</v>
      </c>
      <c r="D80" s="20" t="s">
        <v>179</v>
      </c>
      <c r="E80" s="21" t="s">
        <v>115</v>
      </c>
      <c r="F80" s="22">
        <f>VLOOKUP($B80,[1]原始成績!$B$4:$P$166,5,FALSE)</f>
        <v>53.3</v>
      </c>
      <c r="G80" s="23">
        <f>VLOOKUP($B80,[1]原始成績!$B$4:$P$166,6,FALSE)</f>
        <v>36</v>
      </c>
      <c r="H80" s="23">
        <f>VLOOKUP($B80,[1]原始成績!$B$4:$P$166,7,FALSE)</f>
        <v>52</v>
      </c>
      <c r="I80" s="23">
        <f>VLOOKUP($B80,[1]原始成績!$B$4:$P$166,8,FALSE)</f>
        <v>59.6</v>
      </c>
      <c r="J80" s="24">
        <f>VLOOKUP($B80,[1]原始成績!$B$4:$P$166,9,FALSE)</f>
        <v>75.900000000000006</v>
      </c>
      <c r="K80" s="25">
        <f t="shared" si="21"/>
        <v>75.900000000000006</v>
      </c>
      <c r="L80" s="26">
        <f t="shared" si="25"/>
        <v>46</v>
      </c>
      <c r="M80" s="22">
        <f>VLOOKUP($B80,[1]原始成績!$B$4:$P$166,10,FALSE)</f>
        <v>0</v>
      </c>
      <c r="N80" s="23">
        <f>VLOOKUP($B80,[1]原始成績!$B$4:$P$166,11,FALSE)</f>
        <v>0</v>
      </c>
      <c r="O80" s="24">
        <f>VLOOKUP($B80,[1]原始成績!$B$4:$P$166,12,FALSE)</f>
        <v>0</v>
      </c>
      <c r="P80" s="25">
        <f t="shared" si="22"/>
        <v>0</v>
      </c>
      <c r="Q80" s="26">
        <f t="shared" si="26"/>
        <v>15</v>
      </c>
      <c r="R80" s="22">
        <f>VLOOKUP($B80,[1]原始成績!$B$4:$P$166,13,FALSE)</f>
        <v>1</v>
      </c>
      <c r="S80" s="23">
        <f>VLOOKUP($B80,[1]原始成績!$B$4:$P$166,14,FALSE)</f>
        <v>1</v>
      </c>
      <c r="T80" s="24">
        <f>VLOOKUP($B80,[1]原始成績!$B$4:$P$166,15,FALSE)</f>
        <v>2</v>
      </c>
      <c r="U80" s="25">
        <f t="shared" si="23"/>
        <v>4</v>
      </c>
      <c r="V80" s="26">
        <f t="shared" si="20"/>
        <v>28</v>
      </c>
      <c r="W80" s="22">
        <f t="shared" si="24"/>
        <v>89</v>
      </c>
      <c r="X80" s="26">
        <f t="shared" si="19"/>
        <v>40</v>
      </c>
    </row>
    <row r="81" spans="2:24" ht="20.100000000000001" customHeight="1">
      <c r="B81" s="18" t="s">
        <v>200</v>
      </c>
      <c r="C81" s="19" t="s">
        <v>201</v>
      </c>
      <c r="D81" s="20" t="s">
        <v>202</v>
      </c>
      <c r="E81" s="21" t="s">
        <v>115</v>
      </c>
      <c r="F81" s="22">
        <f>VLOOKUP($B81,[1]原始成績!$B$4:$P$166,5,FALSE)</f>
        <v>109.9</v>
      </c>
      <c r="G81" s="23">
        <f>VLOOKUP($B81,[1]原始成績!$B$4:$P$166,6,FALSE)</f>
        <v>106.5</v>
      </c>
      <c r="H81" s="23">
        <f>VLOOKUP($B81,[1]原始成績!$B$4:$P$166,7,FALSE)</f>
        <v>45</v>
      </c>
      <c r="I81" s="23">
        <f>VLOOKUP($B81,[1]原始成績!$B$4:$P$166,8,FALSE)</f>
        <v>67</v>
      </c>
      <c r="J81" s="24">
        <f>VLOOKUP($B81,[1]原始成績!$B$4:$P$166,9,FALSE)</f>
        <v>15.1</v>
      </c>
      <c r="K81" s="25">
        <f t="shared" si="21"/>
        <v>109.9</v>
      </c>
      <c r="L81" s="26">
        <f t="shared" si="25"/>
        <v>40</v>
      </c>
      <c r="M81" s="22">
        <f>VLOOKUP($B81,[1]原始成績!$B$4:$P$166,10,FALSE)</f>
        <v>0</v>
      </c>
      <c r="N81" s="23">
        <f>VLOOKUP($B81,[1]原始成績!$B$4:$P$166,11,FALSE)</f>
        <v>0</v>
      </c>
      <c r="O81" s="24">
        <f>VLOOKUP($B81,[1]原始成績!$B$4:$P$166,12,FALSE)</f>
        <v>0</v>
      </c>
      <c r="P81" s="25">
        <f t="shared" si="22"/>
        <v>0</v>
      </c>
      <c r="Q81" s="26">
        <f t="shared" si="26"/>
        <v>15</v>
      </c>
      <c r="R81" s="22">
        <f>VLOOKUP($B81,[1]原始成績!$B$4:$P$166,13,FALSE)</f>
        <v>0</v>
      </c>
      <c r="S81" s="23">
        <f>VLOOKUP($B81,[1]原始成績!$B$4:$P$166,14,FALSE)</f>
        <v>0</v>
      </c>
      <c r="T81" s="24">
        <f>VLOOKUP($B81,[1]原始成績!$B$4:$P$166,15,FALSE)</f>
        <v>3</v>
      </c>
      <c r="U81" s="25">
        <f t="shared" si="23"/>
        <v>3</v>
      </c>
      <c r="V81" s="26">
        <f t="shared" si="20"/>
        <v>35</v>
      </c>
      <c r="W81" s="22">
        <f t="shared" si="24"/>
        <v>90</v>
      </c>
      <c r="X81" s="26">
        <f t="shared" si="19"/>
        <v>41</v>
      </c>
    </row>
    <row r="82" spans="2:24" ht="20.100000000000001" customHeight="1">
      <c r="B82" s="18" t="s">
        <v>175</v>
      </c>
      <c r="C82" s="19" t="s">
        <v>176</v>
      </c>
      <c r="D82" s="20" t="s">
        <v>166</v>
      </c>
      <c r="E82" s="21" t="s">
        <v>115</v>
      </c>
      <c r="F82" s="22">
        <f>VLOOKUP($B82,[1]原始成績!$B$4:$P$166,5,FALSE)</f>
        <v>142.9</v>
      </c>
      <c r="G82" s="23">
        <f>VLOOKUP($B82,[1]原始成績!$B$4:$P$166,6,FALSE)</f>
        <v>0</v>
      </c>
      <c r="H82" s="23">
        <f>VLOOKUP($B82,[1]原始成績!$B$4:$P$166,7,FALSE)</f>
        <v>144.6</v>
      </c>
      <c r="I82" s="23">
        <f>VLOOKUP($B82,[1]原始成績!$B$4:$P$166,8,FALSE)</f>
        <v>122.4</v>
      </c>
      <c r="J82" s="24">
        <f>VLOOKUP($B82,[1]原始成績!$B$4:$P$166,9,FALSE)</f>
        <v>136.5</v>
      </c>
      <c r="K82" s="25">
        <f t="shared" si="21"/>
        <v>144.6</v>
      </c>
      <c r="L82" s="26">
        <f t="shared" si="25"/>
        <v>28</v>
      </c>
      <c r="M82" s="22">
        <f>VLOOKUP($B82,[1]原始成績!$B$4:$P$166,10,FALSE)</f>
        <v>0</v>
      </c>
      <c r="N82" s="23">
        <f>VLOOKUP($B82,[1]原始成績!$B$4:$P$166,11,FALSE)</f>
        <v>0</v>
      </c>
      <c r="O82" s="24">
        <f>VLOOKUP($B82,[1]原始成績!$B$4:$P$166,12,FALSE)</f>
        <v>0</v>
      </c>
      <c r="P82" s="25">
        <f t="shared" si="22"/>
        <v>0</v>
      </c>
      <c r="Q82" s="26">
        <f t="shared" si="26"/>
        <v>15</v>
      </c>
      <c r="R82" s="22">
        <f>VLOOKUP($B82,[1]原始成績!$B$4:$P$166,13,FALSE)</f>
        <v>0</v>
      </c>
      <c r="S82" s="23">
        <f>VLOOKUP($B82,[1]原始成績!$B$4:$P$166,14,FALSE)</f>
        <v>0</v>
      </c>
      <c r="T82" s="24">
        <f>VLOOKUP($B82,[1]原始成績!$B$4:$P$166,15,FALSE)</f>
        <v>0</v>
      </c>
      <c r="U82" s="25">
        <f t="shared" si="23"/>
        <v>0</v>
      </c>
      <c r="V82" s="26">
        <f t="shared" si="20"/>
        <v>48</v>
      </c>
      <c r="W82" s="22">
        <f t="shared" si="24"/>
        <v>91</v>
      </c>
      <c r="X82" s="26">
        <f t="shared" si="19"/>
        <v>42</v>
      </c>
    </row>
    <row r="83" spans="2:24" ht="20.100000000000001" customHeight="1">
      <c r="B83" s="18" t="s">
        <v>220</v>
      </c>
      <c r="C83" s="19" t="s">
        <v>221</v>
      </c>
      <c r="D83" s="20" t="s">
        <v>219</v>
      </c>
      <c r="E83" s="21" t="s">
        <v>115</v>
      </c>
      <c r="F83" s="22">
        <f>VLOOKUP($B83,[1]原始成績!$B$4:$P$166,5,FALSE)</f>
        <v>64.8</v>
      </c>
      <c r="G83" s="23">
        <f>VLOOKUP($B83,[1]原始成績!$B$4:$P$166,6,FALSE)</f>
        <v>70.900000000000006</v>
      </c>
      <c r="H83" s="23">
        <f>VLOOKUP($B83,[1]原始成績!$B$4:$P$166,7,FALSE)</f>
        <v>73.099999999999994</v>
      </c>
      <c r="I83" s="23">
        <f>VLOOKUP($B83,[1]原始成績!$B$4:$P$166,8,FALSE)</f>
        <v>103.2</v>
      </c>
      <c r="J83" s="24">
        <f>VLOOKUP($B83,[1]原始成績!$B$4:$P$166,9,FALSE)</f>
        <v>105.1</v>
      </c>
      <c r="K83" s="25">
        <f t="shared" si="21"/>
        <v>105.1</v>
      </c>
      <c r="L83" s="26">
        <f t="shared" si="25"/>
        <v>42</v>
      </c>
      <c r="M83" s="22">
        <f>VLOOKUP($B83,[1]原始成績!$B$4:$P$166,10,FALSE)</f>
        <v>0</v>
      </c>
      <c r="N83" s="23">
        <f>VLOOKUP($B83,[1]原始成績!$B$4:$P$166,11,FALSE)</f>
        <v>0</v>
      </c>
      <c r="O83" s="24">
        <f>VLOOKUP($B83,[1]原始成績!$B$4:$P$166,12,FALSE)</f>
        <v>0</v>
      </c>
      <c r="P83" s="25">
        <f t="shared" si="22"/>
        <v>0</v>
      </c>
      <c r="Q83" s="26">
        <f t="shared" si="26"/>
        <v>15</v>
      </c>
      <c r="R83" s="22">
        <f>VLOOKUP($B83,[1]原始成績!$B$4:$P$166,13,FALSE)</f>
        <v>1</v>
      </c>
      <c r="S83" s="23">
        <f>VLOOKUP($B83,[1]原始成績!$B$4:$P$166,14,FALSE)</f>
        <v>2</v>
      </c>
      <c r="T83" s="24">
        <f>VLOOKUP($B83,[1]原始成績!$B$4:$P$166,15,FALSE)</f>
        <v>0</v>
      </c>
      <c r="U83" s="25">
        <f t="shared" si="23"/>
        <v>3</v>
      </c>
      <c r="V83" s="26">
        <f t="shared" si="20"/>
        <v>35</v>
      </c>
      <c r="W83" s="22">
        <f t="shared" si="24"/>
        <v>92</v>
      </c>
      <c r="X83" s="26">
        <f t="shared" si="19"/>
        <v>43</v>
      </c>
    </row>
    <row r="84" spans="2:24" ht="20.100000000000001" customHeight="1">
      <c r="B84" s="18" t="s">
        <v>173</v>
      </c>
      <c r="C84" s="19" t="s">
        <v>174</v>
      </c>
      <c r="D84" s="20" t="s">
        <v>166</v>
      </c>
      <c r="E84" s="21" t="s">
        <v>115</v>
      </c>
      <c r="F84" s="22">
        <f>VLOOKUP($B84,[1]原始成績!$B$4:$P$166,5,FALSE)</f>
        <v>54.6</v>
      </c>
      <c r="G84" s="23">
        <f>VLOOKUP($B84,[1]原始成績!$B$4:$P$166,6,FALSE)</f>
        <v>45</v>
      </c>
      <c r="H84" s="23">
        <f>VLOOKUP($B84,[1]原始成績!$B$4:$P$166,7,FALSE)</f>
        <v>46.5</v>
      </c>
      <c r="I84" s="23">
        <f>VLOOKUP($B84,[1]原始成績!$B$4:$P$166,8,FALSE)</f>
        <v>56</v>
      </c>
      <c r="J84" s="24">
        <f>VLOOKUP($B84,[1]原始成績!$B$4:$P$166,9,FALSE)</f>
        <v>98.5</v>
      </c>
      <c r="K84" s="25">
        <f t="shared" si="21"/>
        <v>98.5</v>
      </c>
      <c r="L84" s="26">
        <f t="shared" si="25"/>
        <v>43</v>
      </c>
      <c r="M84" s="22">
        <f>VLOOKUP($B84,[1]原始成績!$B$4:$P$166,10,FALSE)</f>
        <v>0</v>
      </c>
      <c r="N84" s="23">
        <f>VLOOKUP($B84,[1]原始成績!$B$4:$P$166,11,FALSE)</f>
        <v>0</v>
      </c>
      <c r="O84" s="24">
        <f>VLOOKUP($B84,[1]原始成績!$B$4:$P$166,12,FALSE)</f>
        <v>0</v>
      </c>
      <c r="P84" s="25">
        <f t="shared" si="22"/>
        <v>0</v>
      </c>
      <c r="Q84" s="26">
        <f t="shared" si="26"/>
        <v>15</v>
      </c>
      <c r="R84" s="22">
        <f>VLOOKUP($B84,[1]原始成績!$B$4:$P$166,13,FALSE)</f>
        <v>0</v>
      </c>
      <c r="S84" s="23">
        <f>VLOOKUP($B84,[1]原始成績!$B$4:$P$166,14,FALSE)</f>
        <v>0</v>
      </c>
      <c r="T84" s="24">
        <f>VLOOKUP($B84,[1]原始成績!$B$4:$P$166,15,FALSE)</f>
        <v>3</v>
      </c>
      <c r="U84" s="25">
        <f t="shared" si="23"/>
        <v>3</v>
      </c>
      <c r="V84" s="26">
        <f t="shared" si="20"/>
        <v>35</v>
      </c>
      <c r="W84" s="22">
        <f t="shared" si="24"/>
        <v>93</v>
      </c>
      <c r="X84" s="26">
        <f t="shared" si="19"/>
        <v>44</v>
      </c>
    </row>
    <row r="85" spans="2:24" ht="20.100000000000001" customHeight="1">
      <c r="B85" s="18" t="s">
        <v>224</v>
      </c>
      <c r="C85" s="19" t="s">
        <v>225</v>
      </c>
      <c r="D85" s="20" t="s">
        <v>219</v>
      </c>
      <c r="E85" s="21" t="s">
        <v>115</v>
      </c>
      <c r="F85" s="22">
        <f>VLOOKUP($B85,[1]原始成績!$B$4:$P$166,5,FALSE)</f>
        <v>21.8</v>
      </c>
      <c r="G85" s="23">
        <f>VLOOKUP($B85,[1]原始成績!$B$4:$P$166,6,FALSE)</f>
        <v>92.8</v>
      </c>
      <c r="H85" s="23">
        <f>VLOOKUP($B85,[1]原始成績!$B$4:$P$166,7,FALSE)</f>
        <v>87.3</v>
      </c>
      <c r="I85" s="23">
        <f>VLOOKUP($B85,[1]原始成績!$B$4:$P$166,8,FALSE)</f>
        <v>70.8</v>
      </c>
      <c r="J85" s="24">
        <f>VLOOKUP($B85,[1]原始成績!$B$4:$P$166,9,FALSE)</f>
        <v>79.5</v>
      </c>
      <c r="K85" s="25">
        <f t="shared" si="21"/>
        <v>92.8</v>
      </c>
      <c r="L85" s="26">
        <f t="shared" si="25"/>
        <v>44</v>
      </c>
      <c r="M85" s="22">
        <f>VLOOKUP($B85,[1]原始成績!$B$4:$P$166,10,FALSE)</f>
        <v>0</v>
      </c>
      <c r="N85" s="23">
        <f>VLOOKUP($B85,[1]原始成績!$B$4:$P$166,11,FALSE)</f>
        <v>0</v>
      </c>
      <c r="O85" s="24">
        <f>VLOOKUP($B85,[1]原始成績!$B$4:$P$166,12,FALSE)</f>
        <v>0</v>
      </c>
      <c r="P85" s="25">
        <f t="shared" si="22"/>
        <v>0</v>
      </c>
      <c r="Q85" s="26">
        <f t="shared" si="26"/>
        <v>15</v>
      </c>
      <c r="R85" s="22">
        <f>VLOOKUP($B85,[1]原始成績!$B$4:$P$166,13,FALSE)</f>
        <v>0</v>
      </c>
      <c r="S85" s="23">
        <f>VLOOKUP($B85,[1]原始成績!$B$4:$P$166,14,FALSE)</f>
        <v>0</v>
      </c>
      <c r="T85" s="24">
        <f>VLOOKUP($B85,[1]原始成績!$B$4:$P$166,15,FALSE)</f>
        <v>3</v>
      </c>
      <c r="U85" s="25">
        <f t="shared" si="23"/>
        <v>3</v>
      </c>
      <c r="V85" s="26">
        <f t="shared" si="20"/>
        <v>35</v>
      </c>
      <c r="W85" s="22">
        <f t="shared" si="24"/>
        <v>94</v>
      </c>
      <c r="X85" s="26">
        <f t="shared" si="19"/>
        <v>45</v>
      </c>
    </row>
    <row r="86" spans="2:24" ht="20.100000000000001" customHeight="1">
      <c r="B86" s="18" t="s">
        <v>205</v>
      </c>
      <c r="C86" s="19" t="s">
        <v>206</v>
      </c>
      <c r="D86" s="20" t="s">
        <v>207</v>
      </c>
      <c r="E86" s="21" t="s">
        <v>115</v>
      </c>
      <c r="F86" s="22">
        <f>VLOOKUP($B86,[1]原始成績!$B$4:$P$166,5,FALSE)</f>
        <v>139.1</v>
      </c>
      <c r="G86" s="23">
        <f>VLOOKUP($B86,[1]原始成績!$B$4:$P$166,6,FALSE)</f>
        <v>100.1</v>
      </c>
      <c r="H86" s="23">
        <f>VLOOKUP($B86,[1]原始成績!$B$4:$P$166,7,FALSE)</f>
        <v>82.8</v>
      </c>
      <c r="I86" s="23">
        <f>VLOOKUP($B86,[1]原始成績!$B$4:$P$166,8,FALSE)</f>
        <v>129.9</v>
      </c>
      <c r="J86" s="24">
        <f>VLOOKUP($B86,[1]原始成績!$B$4:$P$166,9,FALSE)</f>
        <v>133.80000000000001</v>
      </c>
      <c r="K86" s="25">
        <f t="shared" si="21"/>
        <v>139.1</v>
      </c>
      <c r="L86" s="26">
        <f t="shared" si="25"/>
        <v>32</v>
      </c>
      <c r="M86" s="22">
        <f>VLOOKUP($B86,[1]原始成績!$B$4:$P$166,10,FALSE)</f>
        <v>0</v>
      </c>
      <c r="N86" s="23">
        <f>VLOOKUP($B86,[1]原始成績!$B$4:$P$166,11,FALSE)</f>
        <v>0</v>
      </c>
      <c r="O86" s="24">
        <f>VLOOKUP($B86,[1]原始成績!$B$4:$P$166,12,FALSE)</f>
        <v>0</v>
      </c>
      <c r="P86" s="25">
        <f t="shared" si="22"/>
        <v>0</v>
      </c>
      <c r="Q86" s="26">
        <f t="shared" si="26"/>
        <v>15</v>
      </c>
      <c r="R86" s="22">
        <f>VLOOKUP($B86,[1]原始成績!$B$4:$P$166,13,FALSE)</f>
        <v>1</v>
      </c>
      <c r="S86" s="23">
        <f>VLOOKUP($B86,[1]原始成績!$B$4:$P$166,14,FALSE)</f>
        <v>0</v>
      </c>
      <c r="T86" s="24">
        <f>VLOOKUP($B86,[1]原始成績!$B$4:$P$166,15,FALSE)</f>
        <v>0</v>
      </c>
      <c r="U86" s="25">
        <f t="shared" si="23"/>
        <v>1</v>
      </c>
      <c r="V86" s="26">
        <f t="shared" si="20"/>
        <v>47</v>
      </c>
      <c r="W86" s="22">
        <f t="shared" si="24"/>
        <v>94</v>
      </c>
      <c r="X86" s="26">
        <f t="shared" si="19"/>
        <v>45</v>
      </c>
    </row>
    <row r="87" spans="2:24" ht="20.100000000000001" customHeight="1">
      <c r="B87" s="18" t="s">
        <v>222</v>
      </c>
      <c r="C87" s="19" t="s">
        <v>223</v>
      </c>
      <c r="D87" s="20" t="s">
        <v>219</v>
      </c>
      <c r="E87" s="21" t="s">
        <v>115</v>
      </c>
      <c r="F87" s="22">
        <f>VLOOKUP($B87,[1]原始成績!$B$4:$P$166,5,FALSE)</f>
        <v>75.900000000000006</v>
      </c>
      <c r="G87" s="23">
        <f>VLOOKUP($B87,[1]原始成績!$B$4:$P$166,6,FALSE)</f>
        <v>54.5</v>
      </c>
      <c r="H87" s="23">
        <f>VLOOKUP($B87,[1]原始成績!$B$4:$P$166,7,FALSE)</f>
        <v>70.099999999999994</v>
      </c>
      <c r="I87" s="23">
        <f>VLOOKUP($B87,[1]原始成績!$B$4:$P$166,8,FALSE)</f>
        <v>47.2</v>
      </c>
      <c r="J87" s="24">
        <f>VLOOKUP($B87,[1]原始成績!$B$4:$P$166,9,FALSE)</f>
        <v>75</v>
      </c>
      <c r="K87" s="25">
        <f t="shared" si="21"/>
        <v>75.900000000000006</v>
      </c>
      <c r="L87" s="26">
        <f t="shared" si="25"/>
        <v>46</v>
      </c>
      <c r="M87" s="22">
        <f>VLOOKUP($B87,[1]原始成績!$B$4:$P$166,10,FALSE)</f>
        <v>0</v>
      </c>
      <c r="N87" s="23">
        <f>VLOOKUP($B87,[1]原始成績!$B$4:$P$166,11,FALSE)</f>
        <v>0</v>
      </c>
      <c r="O87" s="24">
        <f>VLOOKUP($B87,[1]原始成績!$B$4:$P$166,12,FALSE)</f>
        <v>0</v>
      </c>
      <c r="P87" s="25">
        <f t="shared" si="22"/>
        <v>0</v>
      </c>
      <c r="Q87" s="26">
        <f t="shared" si="26"/>
        <v>15</v>
      </c>
      <c r="R87" s="22">
        <f>VLOOKUP($B87,[1]原始成績!$B$4:$P$166,13,FALSE)</f>
        <v>0</v>
      </c>
      <c r="S87" s="23">
        <f>VLOOKUP($B87,[1]原始成績!$B$4:$P$166,14,FALSE)</f>
        <v>0</v>
      </c>
      <c r="T87" s="24">
        <f>VLOOKUP($B87,[1]原始成績!$B$4:$P$166,15,FALSE)</f>
        <v>3</v>
      </c>
      <c r="U87" s="25">
        <f t="shared" si="23"/>
        <v>3</v>
      </c>
      <c r="V87" s="26">
        <f t="shared" si="20"/>
        <v>35</v>
      </c>
      <c r="W87" s="22">
        <f t="shared" si="24"/>
        <v>96</v>
      </c>
      <c r="X87" s="26">
        <f t="shared" si="19"/>
        <v>47</v>
      </c>
    </row>
    <row r="88" spans="2:24" ht="20.100000000000001" customHeight="1">
      <c r="B88" s="18" t="s">
        <v>171</v>
      </c>
      <c r="C88" s="19" t="s">
        <v>172</v>
      </c>
      <c r="D88" s="20" t="s">
        <v>166</v>
      </c>
      <c r="E88" s="21" t="s">
        <v>115</v>
      </c>
      <c r="F88" s="22">
        <f>VLOOKUP($B88,[1]原始成績!$B$4:$P$166,5,FALSE)</f>
        <v>0</v>
      </c>
      <c r="G88" s="23">
        <f>VLOOKUP($B88,[1]原始成績!$B$4:$P$166,6,FALSE)</f>
        <v>93.6</v>
      </c>
      <c r="H88" s="23">
        <f>VLOOKUP($B88,[1]原始成績!$B$4:$P$166,7,FALSE)</f>
        <v>111.4</v>
      </c>
      <c r="I88" s="23">
        <f>VLOOKUP($B88,[1]原始成績!$B$4:$P$166,8,FALSE)</f>
        <v>97.8</v>
      </c>
      <c r="J88" s="24">
        <f>VLOOKUP($B88,[1]原始成績!$B$4:$P$166,9,FALSE)</f>
        <v>99.3</v>
      </c>
      <c r="K88" s="25">
        <f t="shared" si="21"/>
        <v>111.4</v>
      </c>
      <c r="L88" s="26">
        <f t="shared" si="25"/>
        <v>39</v>
      </c>
      <c r="M88" s="22">
        <f>VLOOKUP($B88,[1]原始成績!$B$4:$P$166,10,FALSE)</f>
        <v>0</v>
      </c>
      <c r="N88" s="23">
        <f>VLOOKUP($B88,[1]原始成績!$B$4:$P$166,11,FALSE)</f>
        <v>0</v>
      </c>
      <c r="O88" s="24">
        <f>VLOOKUP($B88,[1]原始成績!$B$4:$P$166,12,FALSE)</f>
        <v>0</v>
      </c>
      <c r="P88" s="25">
        <f t="shared" si="22"/>
        <v>0</v>
      </c>
      <c r="Q88" s="26">
        <f t="shared" si="26"/>
        <v>15</v>
      </c>
      <c r="R88" s="22">
        <f>VLOOKUP($B88,[1]原始成績!$B$4:$P$166,13,FALSE)</f>
        <v>1</v>
      </c>
      <c r="S88" s="23">
        <f>VLOOKUP($B88,[1]原始成績!$B$4:$P$166,14,FALSE)</f>
        <v>1</v>
      </c>
      <c r="T88" s="24">
        <f>VLOOKUP($B88,[1]原始成績!$B$4:$P$166,15,FALSE)</f>
        <v>0</v>
      </c>
      <c r="U88" s="25">
        <f t="shared" si="23"/>
        <v>2</v>
      </c>
      <c r="V88" s="26">
        <f t="shared" si="20"/>
        <v>43</v>
      </c>
      <c r="W88" s="22">
        <f t="shared" si="24"/>
        <v>97</v>
      </c>
      <c r="X88" s="26">
        <f t="shared" si="19"/>
        <v>48</v>
      </c>
    </row>
    <row r="89" spans="2:24" ht="20.100000000000001" customHeight="1">
      <c r="B89" s="18" t="s">
        <v>160</v>
      </c>
      <c r="C89" s="19" t="s">
        <v>161</v>
      </c>
      <c r="D89" s="20" t="s">
        <v>159</v>
      </c>
      <c r="E89" s="21" t="s">
        <v>115</v>
      </c>
      <c r="F89" s="22">
        <f>VLOOKUP($B89,[1]原始成績!$B$4:$P$166,5,FALSE)</f>
        <v>0</v>
      </c>
      <c r="G89" s="23">
        <f>VLOOKUP($B89,[1]原始成績!$B$4:$P$166,6,FALSE)</f>
        <v>77.400000000000006</v>
      </c>
      <c r="H89" s="23">
        <f>VLOOKUP($B89,[1]原始成績!$B$4:$P$166,7,FALSE)</f>
        <v>79</v>
      </c>
      <c r="I89" s="23">
        <f>VLOOKUP($B89,[1]原始成績!$B$4:$P$166,8,FALSE)</f>
        <v>91.4</v>
      </c>
      <c r="J89" s="24">
        <f>VLOOKUP($B89,[1]原始成績!$B$4:$P$166,9,FALSE)</f>
        <v>86.6</v>
      </c>
      <c r="K89" s="25">
        <f t="shared" si="21"/>
        <v>91.4</v>
      </c>
      <c r="L89" s="26">
        <f t="shared" si="25"/>
        <v>45</v>
      </c>
      <c r="M89" s="22">
        <f>VLOOKUP($B89,[1]原始成績!$B$4:$P$166,10,FALSE)</f>
        <v>0</v>
      </c>
      <c r="N89" s="23">
        <f>VLOOKUP($B89,[1]原始成績!$B$4:$P$166,11,FALSE)</f>
        <v>0</v>
      </c>
      <c r="O89" s="24">
        <f>VLOOKUP($B89,[1]原始成績!$B$4:$P$166,12,FALSE)</f>
        <v>0</v>
      </c>
      <c r="P89" s="25">
        <f t="shared" si="22"/>
        <v>0</v>
      </c>
      <c r="Q89" s="26">
        <f t="shared" si="26"/>
        <v>15</v>
      </c>
      <c r="R89" s="22">
        <f>VLOOKUP($B89,[1]原始成績!$B$4:$P$166,13,FALSE)</f>
        <v>0</v>
      </c>
      <c r="S89" s="23">
        <f>VLOOKUP($B89,[1]原始成績!$B$4:$P$166,14,FALSE)</f>
        <v>0</v>
      </c>
      <c r="T89" s="24">
        <f>VLOOKUP($B89,[1]原始成績!$B$4:$P$166,15,FALSE)</f>
        <v>2</v>
      </c>
      <c r="U89" s="25">
        <f t="shared" si="23"/>
        <v>2</v>
      </c>
      <c r="V89" s="26">
        <f t="shared" si="20"/>
        <v>43</v>
      </c>
      <c r="W89" s="22">
        <f t="shared" si="24"/>
        <v>103</v>
      </c>
      <c r="X89" s="26">
        <f t="shared" si="19"/>
        <v>49</v>
      </c>
    </row>
    <row r="90" spans="2:24" ht="20.100000000000001" customHeight="1">
      <c r="B90" s="18" t="s">
        <v>164</v>
      </c>
      <c r="C90" s="19" t="s">
        <v>165</v>
      </c>
      <c r="D90" s="20" t="s">
        <v>166</v>
      </c>
      <c r="E90" s="21" t="s">
        <v>115</v>
      </c>
      <c r="F90" s="22">
        <f>VLOOKUP($B90,[1]原始成績!$B$4:$P$166,5,FALSE)</f>
        <v>0</v>
      </c>
      <c r="G90" s="23">
        <f>VLOOKUP($B90,[1]原始成績!$B$4:$P$166,6,FALSE)</f>
        <v>0</v>
      </c>
      <c r="H90" s="23">
        <f>VLOOKUP($B90,[1]原始成績!$B$4:$P$166,7,FALSE)</f>
        <v>0</v>
      </c>
      <c r="I90" s="23">
        <f>VLOOKUP($B90,[1]原始成績!$B$4:$P$166,8,FALSE)</f>
        <v>0</v>
      </c>
      <c r="J90" s="24">
        <f>VLOOKUP($B90,[1]原始成績!$B$4:$P$166,9,FALSE)</f>
        <v>0</v>
      </c>
      <c r="K90" s="25">
        <f t="shared" si="21"/>
        <v>0</v>
      </c>
      <c r="L90" s="26">
        <f t="shared" si="25"/>
        <v>50</v>
      </c>
      <c r="M90" s="22">
        <f>VLOOKUP($B90,[1]原始成績!$B$4:$P$166,10,FALSE)</f>
        <v>0</v>
      </c>
      <c r="N90" s="23">
        <f>VLOOKUP($B90,[1]原始成績!$B$4:$P$166,11,FALSE)</f>
        <v>0</v>
      </c>
      <c r="O90" s="24">
        <f>VLOOKUP($B90,[1]原始成績!$B$4:$P$166,12,FALSE)</f>
        <v>0</v>
      </c>
      <c r="P90" s="25">
        <f t="shared" si="22"/>
        <v>0</v>
      </c>
      <c r="Q90" s="26">
        <f t="shared" si="26"/>
        <v>15</v>
      </c>
      <c r="R90" s="22">
        <f>VLOOKUP($B90,[1]原始成績!$B$4:$P$166,13,FALSE)</f>
        <v>0</v>
      </c>
      <c r="S90" s="23">
        <f>VLOOKUP($B90,[1]原始成績!$B$4:$P$166,14,FALSE)</f>
        <v>0</v>
      </c>
      <c r="T90" s="24">
        <f>VLOOKUP($B90,[1]原始成績!$B$4:$P$166,15,FALSE)</f>
        <v>0</v>
      </c>
      <c r="U90" s="25">
        <f t="shared" si="23"/>
        <v>0</v>
      </c>
      <c r="V90" s="26">
        <f t="shared" si="20"/>
        <v>48</v>
      </c>
      <c r="W90" s="22">
        <f t="shared" si="24"/>
        <v>113</v>
      </c>
      <c r="X90" s="26">
        <f t="shared" si="19"/>
        <v>50</v>
      </c>
    </row>
    <row r="91" spans="2:24" ht="20.100000000000001" customHeight="1" thickBot="1">
      <c r="B91" s="18" t="s">
        <v>167</v>
      </c>
      <c r="C91" s="19" t="s">
        <v>168</v>
      </c>
      <c r="D91" s="20" t="s">
        <v>166</v>
      </c>
      <c r="E91" s="21" t="s">
        <v>115</v>
      </c>
      <c r="F91" s="27">
        <f>VLOOKUP($B91,[1]原始成績!$B$4:$P$166,5,FALSE)</f>
        <v>0</v>
      </c>
      <c r="G91" s="28">
        <f>VLOOKUP($B91,[1]原始成績!$B$4:$P$166,6,FALSE)</f>
        <v>0</v>
      </c>
      <c r="H91" s="28">
        <f>VLOOKUP($B91,[1]原始成績!$B$4:$P$166,7,FALSE)</f>
        <v>0</v>
      </c>
      <c r="I91" s="28">
        <f>VLOOKUP($B91,[1]原始成績!$B$4:$P$166,8,FALSE)</f>
        <v>0</v>
      </c>
      <c r="J91" s="29">
        <f>VLOOKUP($B91,[1]原始成績!$B$4:$P$166,9,FALSE)</f>
        <v>0</v>
      </c>
      <c r="K91" s="30">
        <f t="shared" si="21"/>
        <v>0</v>
      </c>
      <c r="L91" s="31">
        <f t="shared" si="25"/>
        <v>50</v>
      </c>
      <c r="M91" s="27">
        <f>VLOOKUP($B91,[1]原始成績!$B$4:$P$166,10,FALSE)</f>
        <v>0</v>
      </c>
      <c r="N91" s="28">
        <f>VLOOKUP($B91,[1]原始成績!$B$4:$P$166,11,FALSE)</f>
        <v>0</v>
      </c>
      <c r="O91" s="29">
        <f>VLOOKUP($B91,[1]原始成績!$B$4:$P$166,12,FALSE)</f>
        <v>0</v>
      </c>
      <c r="P91" s="30">
        <f t="shared" si="22"/>
        <v>0</v>
      </c>
      <c r="Q91" s="31">
        <f t="shared" si="26"/>
        <v>15</v>
      </c>
      <c r="R91" s="27">
        <f>VLOOKUP($B91,[1]原始成績!$B$4:$P$166,13,FALSE)</f>
        <v>0</v>
      </c>
      <c r="S91" s="28">
        <f>VLOOKUP($B91,[1]原始成績!$B$4:$P$166,14,FALSE)</f>
        <v>0</v>
      </c>
      <c r="T91" s="29">
        <f>VLOOKUP($B91,[1]原始成績!$B$4:$P$166,15,FALSE)</f>
        <v>0</v>
      </c>
      <c r="U91" s="30">
        <f t="shared" si="23"/>
        <v>0</v>
      </c>
      <c r="V91" s="31">
        <f t="shared" si="20"/>
        <v>48</v>
      </c>
      <c r="W91" s="27">
        <f t="shared" si="24"/>
        <v>113</v>
      </c>
      <c r="X91" s="31">
        <f t="shared" si="19"/>
        <v>50</v>
      </c>
    </row>
    <row r="92" spans="2:24" ht="20.100000000000001" customHeight="1">
      <c r="B92" s="32" t="s">
        <v>254</v>
      </c>
      <c r="C92" s="33" t="s">
        <v>255</v>
      </c>
      <c r="D92" s="34" t="s">
        <v>256</v>
      </c>
      <c r="E92" s="35" t="s">
        <v>246</v>
      </c>
      <c r="F92" s="36">
        <f>VLOOKUP($B92,[1]原始成績!$B$4:$P$166,5,FALSE)</f>
        <v>189.2</v>
      </c>
      <c r="G92" s="37">
        <f>VLOOKUP($B92,[1]原始成績!$B$4:$P$166,6,FALSE)</f>
        <v>174.4</v>
      </c>
      <c r="H92" s="37">
        <f>VLOOKUP($B92,[1]原始成績!$B$4:$P$166,7,FALSE)</f>
        <v>183.6</v>
      </c>
      <c r="I92" s="37">
        <f>VLOOKUP($B92,[1]原始成績!$B$4:$P$166,8,FALSE)</f>
        <v>175.5</v>
      </c>
      <c r="J92" s="38">
        <f>VLOOKUP($B92,[1]原始成績!$B$4:$P$166,9,FALSE)</f>
        <v>179.8</v>
      </c>
      <c r="K92" s="39">
        <f t="shared" si="21"/>
        <v>189.2</v>
      </c>
      <c r="L92" s="40">
        <f>RANK($K92,$K$92:$K$115)</f>
        <v>4</v>
      </c>
      <c r="M92" s="36">
        <f>VLOOKUP($B92,[1]原始成績!$B$4:$P$166,10,FALSE)</f>
        <v>0</v>
      </c>
      <c r="N92" s="37">
        <f>VLOOKUP($B92,[1]原始成績!$B$4:$P$166,11,FALSE)</f>
        <v>0</v>
      </c>
      <c r="O92" s="38">
        <f>VLOOKUP($B92,[1]原始成績!$B$4:$P$166,12,FALSE)</f>
        <v>1</v>
      </c>
      <c r="P92" s="39">
        <f t="shared" si="22"/>
        <v>1</v>
      </c>
      <c r="Q92" s="40">
        <v>2</v>
      </c>
      <c r="R92" s="36">
        <f>VLOOKUP($B92,[1]原始成績!$B$4:$P$166,13,FALSE)</f>
        <v>4</v>
      </c>
      <c r="S92" s="37">
        <f>VLOOKUP($B92,[1]原始成績!$B$4:$P$166,14,FALSE)</f>
        <v>2</v>
      </c>
      <c r="T92" s="38">
        <f>VLOOKUP($B92,[1]原始成績!$B$4:$P$166,15,FALSE)</f>
        <v>5</v>
      </c>
      <c r="U92" s="39">
        <f t="shared" si="23"/>
        <v>11</v>
      </c>
      <c r="V92" s="40">
        <f t="shared" ref="V92:V115" si="27">RANK($U92,$U$92:$U$115)</f>
        <v>2</v>
      </c>
      <c r="W92" s="36">
        <f t="shared" si="24"/>
        <v>8</v>
      </c>
      <c r="X92" s="40">
        <f t="shared" ref="X92:X115" si="28">RANK($W92,$W$92:$W$115,1)</f>
        <v>1</v>
      </c>
    </row>
    <row r="93" spans="2:24" ht="20.100000000000001" customHeight="1">
      <c r="B93" s="32" t="s">
        <v>249</v>
      </c>
      <c r="C93" s="33" t="s">
        <v>250</v>
      </c>
      <c r="D93" s="34" t="s">
        <v>251</v>
      </c>
      <c r="E93" s="35" t="s">
        <v>246</v>
      </c>
      <c r="F93" s="41">
        <f>VLOOKUP($B93,[1]原始成績!$B$4:$P$166,5,FALSE)</f>
        <v>164.1</v>
      </c>
      <c r="G93" s="42">
        <f>VLOOKUP($B93,[1]原始成績!$B$4:$P$166,6,FALSE)</f>
        <v>192.6</v>
      </c>
      <c r="H93" s="42">
        <f>VLOOKUP($B93,[1]原始成績!$B$4:$P$166,7,FALSE)</f>
        <v>180.9</v>
      </c>
      <c r="I93" s="42">
        <f>VLOOKUP($B93,[1]原始成績!$B$4:$P$166,8,FALSE)</f>
        <v>173.2</v>
      </c>
      <c r="J93" s="43">
        <f>VLOOKUP($B93,[1]原始成績!$B$4:$P$166,9,FALSE)</f>
        <v>178.8</v>
      </c>
      <c r="K93" s="44">
        <f t="shared" si="21"/>
        <v>192.6</v>
      </c>
      <c r="L93" s="45">
        <f>RANK($K93,$K$92:$K$115)</f>
        <v>3</v>
      </c>
      <c r="M93" s="41">
        <f>VLOOKUP($B93,[1]原始成績!$B$4:$P$166,10,FALSE)</f>
        <v>0</v>
      </c>
      <c r="N93" s="42">
        <f>VLOOKUP($B93,[1]原始成績!$B$4:$P$166,11,FALSE)</f>
        <v>0</v>
      </c>
      <c r="O93" s="43">
        <f>VLOOKUP($B93,[1]原始成績!$B$4:$P$166,12,FALSE)</f>
        <v>1</v>
      </c>
      <c r="P93" s="44">
        <f t="shared" si="22"/>
        <v>1</v>
      </c>
      <c r="Q93" s="45">
        <v>2</v>
      </c>
      <c r="R93" s="41">
        <f>VLOOKUP($B93,[1]原始成績!$B$4:$P$166,13,FALSE)</f>
        <v>0</v>
      </c>
      <c r="S93" s="42">
        <f>VLOOKUP($B93,[1]原始成績!$B$4:$P$166,14,FALSE)</f>
        <v>3</v>
      </c>
      <c r="T93" s="43">
        <f>VLOOKUP($B93,[1]原始成績!$B$4:$P$166,15,FALSE)</f>
        <v>5</v>
      </c>
      <c r="U93" s="44">
        <f t="shared" si="23"/>
        <v>8</v>
      </c>
      <c r="V93" s="45">
        <f t="shared" si="27"/>
        <v>5</v>
      </c>
      <c r="W93" s="41">
        <f t="shared" si="24"/>
        <v>10</v>
      </c>
      <c r="X93" s="45">
        <f t="shared" si="28"/>
        <v>2</v>
      </c>
    </row>
    <row r="94" spans="2:24" ht="20.100000000000001" customHeight="1">
      <c r="B94" s="32" t="s">
        <v>266</v>
      </c>
      <c r="C94" s="33" t="s">
        <v>267</v>
      </c>
      <c r="D94" s="34" t="s">
        <v>124</v>
      </c>
      <c r="E94" s="35" t="s">
        <v>246</v>
      </c>
      <c r="F94" s="41">
        <f>VLOOKUP($B94,[1]原始成績!$B$4:$P$166,5,FALSE)</f>
        <v>158.1</v>
      </c>
      <c r="G94" s="42">
        <f>VLOOKUP($B94,[1]原始成績!$B$4:$P$166,6,FALSE)</f>
        <v>166.3</v>
      </c>
      <c r="H94" s="42">
        <f>VLOOKUP($B94,[1]原始成績!$B$4:$P$166,7,FALSE)</f>
        <v>155.80000000000001</v>
      </c>
      <c r="I94" s="42">
        <f>VLOOKUP($B94,[1]原始成績!$B$4:$P$166,8,FALSE)</f>
        <v>159.80000000000001</v>
      </c>
      <c r="J94" s="43">
        <f>VLOOKUP($B94,[1]原始成績!$B$4:$P$166,9,FALSE)</f>
        <v>167.2</v>
      </c>
      <c r="K94" s="44">
        <f t="shared" si="21"/>
        <v>167.2</v>
      </c>
      <c r="L94" s="45">
        <f>RANK($K94,$K$92:$K$115)</f>
        <v>6</v>
      </c>
      <c r="M94" s="41">
        <f>VLOOKUP($B94,[1]原始成績!$B$4:$P$166,10,FALSE)</f>
        <v>0</v>
      </c>
      <c r="N94" s="42">
        <f>VLOOKUP($B94,[1]原始成績!$B$4:$P$166,11,FALSE)</f>
        <v>0</v>
      </c>
      <c r="O94" s="43">
        <f>VLOOKUP($B94,[1]原始成績!$B$4:$P$166,12,FALSE)</f>
        <v>1</v>
      </c>
      <c r="P94" s="44">
        <f t="shared" si="22"/>
        <v>1</v>
      </c>
      <c r="Q94" s="45">
        <v>2</v>
      </c>
      <c r="R94" s="41">
        <f>VLOOKUP($B94,[1]原始成績!$B$4:$P$166,13,FALSE)</f>
        <v>1</v>
      </c>
      <c r="S94" s="42">
        <f>VLOOKUP($B94,[1]原始成績!$B$4:$P$166,14,FALSE)</f>
        <v>4</v>
      </c>
      <c r="T94" s="43">
        <f>VLOOKUP($B94,[1]原始成績!$B$4:$P$166,15,FALSE)</f>
        <v>3</v>
      </c>
      <c r="U94" s="44">
        <f t="shared" si="23"/>
        <v>8</v>
      </c>
      <c r="V94" s="45">
        <f t="shared" si="27"/>
        <v>5</v>
      </c>
      <c r="W94" s="41">
        <f t="shared" si="24"/>
        <v>13</v>
      </c>
      <c r="X94" s="45">
        <f t="shared" si="28"/>
        <v>3</v>
      </c>
    </row>
    <row r="95" spans="2:24" ht="20.100000000000001" customHeight="1">
      <c r="B95" s="32" t="s">
        <v>263</v>
      </c>
      <c r="C95" s="33" t="s">
        <v>264</v>
      </c>
      <c r="D95" s="34" t="s">
        <v>265</v>
      </c>
      <c r="E95" s="35" t="s">
        <v>246</v>
      </c>
      <c r="F95" s="41">
        <f>VLOOKUP($B95,[1]原始成績!$B$4:$P$166,5,FALSE)</f>
        <v>174.2</v>
      </c>
      <c r="G95" s="42">
        <f>VLOOKUP($B95,[1]原始成績!$B$4:$P$166,6,FALSE)</f>
        <v>168.4</v>
      </c>
      <c r="H95" s="42">
        <f>VLOOKUP($B95,[1]原始成績!$B$4:$P$166,7,FALSE)</f>
        <v>178.9</v>
      </c>
      <c r="I95" s="42">
        <f>VLOOKUP($B95,[1]原始成績!$B$4:$P$166,8,FALSE)</f>
        <v>177.4</v>
      </c>
      <c r="J95" s="43">
        <f>VLOOKUP($B95,[1]原始成績!$B$4:$P$166,9,FALSE)</f>
        <v>193.3</v>
      </c>
      <c r="K95" s="44">
        <f t="shared" si="21"/>
        <v>193.3</v>
      </c>
      <c r="L95" s="45">
        <v>2</v>
      </c>
      <c r="M95" s="41">
        <f>VLOOKUP($B95,[1]原始成績!$B$4:$P$166,10,FALSE)</f>
        <v>0</v>
      </c>
      <c r="N95" s="42">
        <f>VLOOKUP($B95,[1]原始成績!$B$4:$P$166,11,FALSE)</f>
        <v>0</v>
      </c>
      <c r="O95" s="43">
        <f>VLOOKUP($B95,[1]原始成績!$B$4:$P$166,12,FALSE)</f>
        <v>0</v>
      </c>
      <c r="P95" s="44">
        <f t="shared" si="22"/>
        <v>0</v>
      </c>
      <c r="Q95" s="45">
        <f>RANK($P95,$P$92:$P$115)</f>
        <v>7</v>
      </c>
      <c r="R95" s="41">
        <f>VLOOKUP($B95,[1]原始成績!$B$4:$P$166,13,FALSE)</f>
        <v>3</v>
      </c>
      <c r="S95" s="42">
        <f>VLOOKUP($B95,[1]原始成績!$B$4:$P$166,14,FALSE)</f>
        <v>2</v>
      </c>
      <c r="T95" s="43">
        <f>VLOOKUP($B95,[1]原始成績!$B$4:$P$166,15,FALSE)</f>
        <v>3</v>
      </c>
      <c r="U95" s="44">
        <f t="shared" si="23"/>
        <v>8</v>
      </c>
      <c r="V95" s="45">
        <f t="shared" si="27"/>
        <v>5</v>
      </c>
      <c r="W95" s="41">
        <f t="shared" si="24"/>
        <v>14</v>
      </c>
      <c r="X95" s="45">
        <f t="shared" si="28"/>
        <v>4</v>
      </c>
    </row>
    <row r="96" spans="2:24" ht="20.100000000000001" customHeight="1">
      <c r="B96" s="32" t="s">
        <v>257</v>
      </c>
      <c r="C96" s="33" t="s">
        <v>258</v>
      </c>
      <c r="D96" s="34" t="s">
        <v>256</v>
      </c>
      <c r="E96" s="35" t="s">
        <v>246</v>
      </c>
      <c r="F96" s="41">
        <f>VLOOKUP($B96,[1]原始成績!$B$4:$P$166,5,FALSE)</f>
        <v>124.4</v>
      </c>
      <c r="G96" s="42">
        <f>VLOOKUP($B96,[1]原始成績!$B$4:$P$166,6,FALSE)</f>
        <v>125.6</v>
      </c>
      <c r="H96" s="42">
        <f>VLOOKUP($B96,[1]原始成績!$B$4:$P$166,7,FALSE)</f>
        <v>144.69999999999999</v>
      </c>
      <c r="I96" s="42">
        <f>VLOOKUP($B96,[1]原始成績!$B$4:$P$166,8,FALSE)</f>
        <v>137</v>
      </c>
      <c r="J96" s="43">
        <f>VLOOKUP($B96,[1]原始成績!$B$4:$P$166,9,FALSE)</f>
        <v>133</v>
      </c>
      <c r="K96" s="44">
        <f t="shared" si="21"/>
        <v>144.69999999999999</v>
      </c>
      <c r="L96" s="45">
        <f t="shared" ref="L96:L115" si="29">RANK($K96,$K$92:$K$115)</f>
        <v>10</v>
      </c>
      <c r="M96" s="41">
        <f>VLOOKUP($B96,[1]原始成績!$B$4:$P$166,10,FALSE)</f>
        <v>0</v>
      </c>
      <c r="N96" s="42">
        <f>VLOOKUP($B96,[1]原始成績!$B$4:$P$166,11,FALSE)</f>
        <v>0</v>
      </c>
      <c r="O96" s="43">
        <f>VLOOKUP($B96,[1]原始成績!$B$4:$P$166,12,FALSE)</f>
        <v>1</v>
      </c>
      <c r="P96" s="44">
        <f t="shared" si="22"/>
        <v>1</v>
      </c>
      <c r="Q96" s="45">
        <v>2</v>
      </c>
      <c r="R96" s="41">
        <f>VLOOKUP($B96,[1]原始成績!$B$4:$P$166,13,FALSE)</f>
        <v>0</v>
      </c>
      <c r="S96" s="42">
        <f>VLOOKUP($B96,[1]原始成績!$B$4:$P$166,14,FALSE)</f>
        <v>3</v>
      </c>
      <c r="T96" s="43">
        <f>VLOOKUP($B96,[1]原始成績!$B$4:$P$166,15,FALSE)</f>
        <v>5</v>
      </c>
      <c r="U96" s="44">
        <f t="shared" si="23"/>
        <v>8</v>
      </c>
      <c r="V96" s="45">
        <f t="shared" si="27"/>
        <v>5</v>
      </c>
      <c r="W96" s="41">
        <f t="shared" si="24"/>
        <v>17</v>
      </c>
      <c r="X96" s="45">
        <f t="shared" si="28"/>
        <v>5</v>
      </c>
    </row>
    <row r="97" spans="2:24" ht="20.100000000000001" customHeight="1">
      <c r="B97" s="56" t="s">
        <v>292</v>
      </c>
      <c r="C97" s="57" t="s">
        <v>293</v>
      </c>
      <c r="D97" s="34" t="s">
        <v>210</v>
      </c>
      <c r="E97" s="58" t="s">
        <v>246</v>
      </c>
      <c r="F97" s="41">
        <f>VLOOKUP($B97,[1]原始成績!$B$4:$P$166,5,FALSE)</f>
        <v>79.3</v>
      </c>
      <c r="G97" s="42">
        <f>VLOOKUP($B97,[1]原始成績!$B$4:$P$166,6,FALSE)</f>
        <v>112</v>
      </c>
      <c r="H97" s="42">
        <f>VLOOKUP($B97,[1]原始成績!$B$4:$P$166,7,FALSE)</f>
        <v>98</v>
      </c>
      <c r="I97" s="42">
        <f>VLOOKUP($B97,[1]原始成績!$B$4:$P$166,8,FALSE)</f>
        <v>91.5</v>
      </c>
      <c r="J97" s="43">
        <f>VLOOKUP($B97,[1]原始成績!$B$4:$P$166,9,FALSE)</f>
        <v>120.8</v>
      </c>
      <c r="K97" s="44">
        <f t="shared" si="21"/>
        <v>120.8</v>
      </c>
      <c r="L97" s="45">
        <f t="shared" si="29"/>
        <v>16</v>
      </c>
      <c r="M97" s="41">
        <f>VLOOKUP($B97,[1]原始成績!$B$4:$P$166,10,FALSE)</f>
        <v>0</v>
      </c>
      <c r="N97" s="42">
        <f>VLOOKUP($B97,[1]原始成績!$B$4:$P$166,11,FALSE)</f>
        <v>1</v>
      </c>
      <c r="O97" s="43">
        <f>VLOOKUP($B97,[1]原始成績!$B$4:$P$166,12,FALSE)</f>
        <v>0</v>
      </c>
      <c r="P97" s="44">
        <f t="shared" si="22"/>
        <v>1</v>
      </c>
      <c r="Q97" s="45">
        <f t="shared" ref="Q97:Q115" si="30">RANK($P97,$P$92:$P$115)</f>
        <v>1</v>
      </c>
      <c r="R97" s="41">
        <f>VLOOKUP($B97,[1]原始成績!$B$4:$P$166,13,FALSE)</f>
        <v>5</v>
      </c>
      <c r="S97" s="42">
        <f>VLOOKUP($B97,[1]原始成績!$B$4:$P$166,14,FALSE)</f>
        <v>3</v>
      </c>
      <c r="T97" s="43">
        <f>VLOOKUP($B97,[1]原始成績!$B$4:$P$166,15,FALSE)</f>
        <v>5</v>
      </c>
      <c r="U97" s="44">
        <f t="shared" si="23"/>
        <v>13</v>
      </c>
      <c r="V97" s="45">
        <f t="shared" si="27"/>
        <v>1</v>
      </c>
      <c r="W97" s="41">
        <f t="shared" si="24"/>
        <v>18</v>
      </c>
      <c r="X97" s="45">
        <f t="shared" si="28"/>
        <v>6</v>
      </c>
    </row>
    <row r="98" spans="2:24" ht="20.100000000000001" customHeight="1">
      <c r="B98" s="32" t="s">
        <v>247</v>
      </c>
      <c r="C98" s="33" t="s">
        <v>248</v>
      </c>
      <c r="D98" s="34" t="s">
        <v>118</v>
      </c>
      <c r="E98" s="35" t="s">
        <v>246</v>
      </c>
      <c r="F98" s="41">
        <f>VLOOKUP($B98,[1]原始成績!$B$4:$P$166,5,FALSE)</f>
        <v>70</v>
      </c>
      <c r="G98" s="42">
        <f>VLOOKUP($B98,[1]原始成績!$B$4:$P$166,6,FALSE)</f>
        <v>193.3</v>
      </c>
      <c r="H98" s="42">
        <f>VLOOKUP($B98,[1]原始成績!$B$4:$P$166,7,FALSE)</f>
        <v>186.6</v>
      </c>
      <c r="I98" s="42">
        <f>VLOOKUP($B98,[1]原始成績!$B$4:$P$166,8,FALSE)</f>
        <v>185.9</v>
      </c>
      <c r="J98" s="43">
        <f>VLOOKUP($B98,[1]原始成績!$B$4:$P$166,9,FALSE)</f>
        <v>109.5</v>
      </c>
      <c r="K98" s="44">
        <f t="shared" si="21"/>
        <v>193.3</v>
      </c>
      <c r="L98" s="45">
        <f t="shared" si="29"/>
        <v>1</v>
      </c>
      <c r="M98" s="41">
        <f>VLOOKUP($B98,[1]原始成績!$B$4:$P$166,10,FALSE)</f>
        <v>0</v>
      </c>
      <c r="N98" s="42">
        <f>VLOOKUP($B98,[1]原始成績!$B$4:$P$166,11,FALSE)</f>
        <v>0</v>
      </c>
      <c r="O98" s="43">
        <f>VLOOKUP($B98,[1]原始成績!$B$4:$P$166,12,FALSE)</f>
        <v>0</v>
      </c>
      <c r="P98" s="44">
        <f t="shared" si="22"/>
        <v>0</v>
      </c>
      <c r="Q98" s="45">
        <f t="shared" si="30"/>
        <v>7</v>
      </c>
      <c r="R98" s="41">
        <f>VLOOKUP($B98,[1]原始成績!$B$4:$P$166,13,FALSE)</f>
        <v>0</v>
      </c>
      <c r="S98" s="42">
        <f>VLOOKUP($B98,[1]原始成績!$B$4:$P$166,14,FALSE)</f>
        <v>4</v>
      </c>
      <c r="T98" s="43">
        <f>VLOOKUP($B98,[1]原始成績!$B$4:$P$166,15,FALSE)</f>
        <v>3</v>
      </c>
      <c r="U98" s="44">
        <f t="shared" si="23"/>
        <v>7</v>
      </c>
      <c r="V98" s="45">
        <f t="shared" si="27"/>
        <v>10</v>
      </c>
      <c r="W98" s="41">
        <f t="shared" si="24"/>
        <v>18</v>
      </c>
      <c r="X98" s="45">
        <f t="shared" si="28"/>
        <v>6</v>
      </c>
    </row>
    <row r="99" spans="2:24" ht="20.100000000000001" customHeight="1">
      <c r="B99" s="32" t="s">
        <v>261</v>
      </c>
      <c r="C99" s="33" t="s">
        <v>262</v>
      </c>
      <c r="D99" s="34" t="s">
        <v>256</v>
      </c>
      <c r="E99" s="35" t="s">
        <v>246</v>
      </c>
      <c r="F99" s="41">
        <f>VLOOKUP($B99,[1]原始成績!$B$4:$P$166,5,FALSE)</f>
        <v>66.599999999999994</v>
      </c>
      <c r="G99" s="42">
        <f>VLOOKUP($B99,[1]原始成績!$B$4:$P$166,6,FALSE)</f>
        <v>136.6</v>
      </c>
      <c r="H99" s="42">
        <f>VLOOKUP($B99,[1]原始成績!$B$4:$P$166,7,FALSE)</f>
        <v>83.1</v>
      </c>
      <c r="I99" s="42">
        <f>VLOOKUP($B99,[1]原始成績!$B$4:$P$166,8,FALSE)</f>
        <v>125.4</v>
      </c>
      <c r="J99" s="43">
        <f>VLOOKUP($B99,[1]原始成績!$B$4:$P$166,9,FALSE)</f>
        <v>147.5</v>
      </c>
      <c r="K99" s="44">
        <f t="shared" si="21"/>
        <v>147.5</v>
      </c>
      <c r="L99" s="45">
        <f t="shared" si="29"/>
        <v>9</v>
      </c>
      <c r="M99" s="41">
        <f>VLOOKUP($B99,[1]原始成績!$B$4:$P$166,10,FALSE)</f>
        <v>0</v>
      </c>
      <c r="N99" s="42">
        <f>VLOOKUP($B99,[1]原始成績!$B$4:$P$166,11,FALSE)</f>
        <v>0</v>
      </c>
      <c r="O99" s="43">
        <f>VLOOKUP($B99,[1]原始成績!$B$4:$P$166,12,FALSE)</f>
        <v>0</v>
      </c>
      <c r="P99" s="44">
        <f t="shared" si="22"/>
        <v>0</v>
      </c>
      <c r="Q99" s="45">
        <f t="shared" si="30"/>
        <v>7</v>
      </c>
      <c r="R99" s="41">
        <f>VLOOKUP($B99,[1]原始成績!$B$4:$P$166,13,FALSE)</f>
        <v>0</v>
      </c>
      <c r="S99" s="42">
        <f>VLOOKUP($B99,[1]原始成績!$B$4:$P$166,14,FALSE)</f>
        <v>4</v>
      </c>
      <c r="T99" s="43">
        <f>VLOOKUP($B99,[1]原始成績!$B$4:$P$166,15,FALSE)</f>
        <v>4</v>
      </c>
      <c r="U99" s="44">
        <f t="shared" si="23"/>
        <v>8</v>
      </c>
      <c r="V99" s="45">
        <f t="shared" si="27"/>
        <v>5</v>
      </c>
      <c r="W99" s="41">
        <f t="shared" si="24"/>
        <v>21</v>
      </c>
      <c r="X99" s="45">
        <f t="shared" si="28"/>
        <v>8</v>
      </c>
    </row>
    <row r="100" spans="2:24" ht="20.100000000000001" customHeight="1">
      <c r="B100" s="32" t="s">
        <v>276</v>
      </c>
      <c r="C100" s="33" t="s">
        <v>277</v>
      </c>
      <c r="D100" s="34" t="s">
        <v>145</v>
      </c>
      <c r="E100" s="35" t="s">
        <v>246</v>
      </c>
      <c r="F100" s="41">
        <f>VLOOKUP($B100,[1]原始成績!$B$4:$P$166,5,FALSE)</f>
        <v>176.7</v>
      </c>
      <c r="G100" s="42">
        <f>VLOOKUP($B100,[1]原始成績!$B$4:$P$166,6,FALSE)</f>
        <v>157.80000000000001</v>
      </c>
      <c r="H100" s="42">
        <f>VLOOKUP($B100,[1]原始成績!$B$4:$P$166,7,FALSE)</f>
        <v>162.1</v>
      </c>
      <c r="I100" s="42">
        <f>VLOOKUP($B100,[1]原始成績!$B$4:$P$166,8,FALSE)</f>
        <v>155.5</v>
      </c>
      <c r="J100" s="43">
        <f>VLOOKUP($B100,[1]原始成績!$B$4:$P$166,9,FALSE)</f>
        <v>164.1</v>
      </c>
      <c r="K100" s="44">
        <f t="shared" ref="K100:K131" si="31">LARGE(F100:J100,1)</f>
        <v>176.7</v>
      </c>
      <c r="L100" s="45">
        <f t="shared" si="29"/>
        <v>5</v>
      </c>
      <c r="M100" s="41">
        <f>VLOOKUP($B100,[1]原始成績!$B$4:$P$166,10,FALSE)</f>
        <v>0</v>
      </c>
      <c r="N100" s="42">
        <f>VLOOKUP($B100,[1]原始成績!$B$4:$P$166,11,FALSE)</f>
        <v>0</v>
      </c>
      <c r="O100" s="43">
        <f>VLOOKUP($B100,[1]原始成績!$B$4:$P$166,12,FALSE)</f>
        <v>0</v>
      </c>
      <c r="P100" s="44">
        <f t="shared" ref="P100:P131" si="32">SUM($M100:$O100)</f>
        <v>0</v>
      </c>
      <c r="Q100" s="45">
        <f t="shared" si="30"/>
        <v>7</v>
      </c>
      <c r="R100" s="41">
        <f>VLOOKUP($B100,[1]原始成績!$B$4:$P$166,13,FALSE)</f>
        <v>3</v>
      </c>
      <c r="S100" s="42">
        <f>VLOOKUP($B100,[1]原始成績!$B$4:$P$166,14,FALSE)</f>
        <v>3</v>
      </c>
      <c r="T100" s="43">
        <f>VLOOKUP($B100,[1]原始成績!$B$4:$P$166,15,FALSE)</f>
        <v>1</v>
      </c>
      <c r="U100" s="44">
        <f t="shared" ref="U100:U131" si="33">SUM($R100:$T100)</f>
        <v>7</v>
      </c>
      <c r="V100" s="45">
        <f t="shared" si="27"/>
        <v>10</v>
      </c>
      <c r="W100" s="41">
        <f t="shared" ref="W100:W131" si="34">L100+Q100+V100</f>
        <v>22</v>
      </c>
      <c r="X100" s="45">
        <f t="shared" si="28"/>
        <v>9</v>
      </c>
    </row>
    <row r="101" spans="2:24" ht="20.100000000000001" customHeight="1">
      <c r="B101" s="56" t="s">
        <v>290</v>
      </c>
      <c r="C101" s="57" t="s">
        <v>291</v>
      </c>
      <c r="D101" s="34" t="s">
        <v>210</v>
      </c>
      <c r="E101" s="58" t="s">
        <v>246</v>
      </c>
      <c r="F101" s="41">
        <f>VLOOKUP($B101,[1]原始成績!$B$4:$P$166,5,FALSE)</f>
        <v>112</v>
      </c>
      <c r="G101" s="42">
        <f>VLOOKUP($B101,[1]原始成績!$B$4:$P$166,6,FALSE)</f>
        <v>104.2</v>
      </c>
      <c r="H101" s="42">
        <f>VLOOKUP($B101,[1]原始成績!$B$4:$P$166,7,FALSE)</f>
        <v>38.299999999999997</v>
      </c>
      <c r="I101" s="42">
        <f>VLOOKUP($B101,[1]原始成績!$B$4:$P$166,8,FALSE)</f>
        <v>100.4</v>
      </c>
      <c r="J101" s="43">
        <f>VLOOKUP($B101,[1]原始成績!$B$4:$P$166,9,FALSE)</f>
        <v>107.9</v>
      </c>
      <c r="K101" s="44">
        <f t="shared" si="31"/>
        <v>112</v>
      </c>
      <c r="L101" s="45">
        <f t="shared" si="29"/>
        <v>18</v>
      </c>
      <c r="M101" s="41">
        <f>VLOOKUP($B101,[1]原始成績!$B$4:$P$166,10,FALSE)</f>
        <v>0</v>
      </c>
      <c r="N101" s="42">
        <f>VLOOKUP($B101,[1]原始成績!$B$4:$P$166,11,FALSE)</f>
        <v>0</v>
      </c>
      <c r="O101" s="43">
        <f>VLOOKUP($B101,[1]原始成績!$B$4:$P$166,12,FALSE)</f>
        <v>0</v>
      </c>
      <c r="P101" s="44">
        <f t="shared" si="32"/>
        <v>0</v>
      </c>
      <c r="Q101" s="45">
        <f t="shared" si="30"/>
        <v>7</v>
      </c>
      <c r="R101" s="41">
        <f>VLOOKUP($B101,[1]原始成績!$B$4:$P$166,13,FALSE)</f>
        <v>4</v>
      </c>
      <c r="S101" s="42">
        <f>VLOOKUP($B101,[1]原始成績!$B$4:$P$166,14,FALSE)</f>
        <v>4</v>
      </c>
      <c r="T101" s="43">
        <f>VLOOKUP($B101,[1]原始成績!$B$4:$P$166,15,FALSE)</f>
        <v>3</v>
      </c>
      <c r="U101" s="44">
        <f t="shared" si="33"/>
        <v>11</v>
      </c>
      <c r="V101" s="45">
        <f t="shared" si="27"/>
        <v>2</v>
      </c>
      <c r="W101" s="41">
        <f t="shared" si="34"/>
        <v>27</v>
      </c>
      <c r="X101" s="45">
        <f t="shared" si="28"/>
        <v>10</v>
      </c>
    </row>
    <row r="102" spans="2:24" ht="20.100000000000001" customHeight="1">
      <c r="B102" s="56" t="s">
        <v>288</v>
      </c>
      <c r="C102" s="57" t="s">
        <v>289</v>
      </c>
      <c r="D102" s="34" t="s">
        <v>207</v>
      </c>
      <c r="E102" s="58" t="s">
        <v>246</v>
      </c>
      <c r="F102" s="41">
        <f>VLOOKUP($B102,[1]原始成績!$B$4:$P$166,5,FALSE)</f>
        <v>74.099999999999994</v>
      </c>
      <c r="G102" s="42">
        <f>VLOOKUP($B102,[1]原始成績!$B$4:$P$166,6,FALSE)</f>
        <v>114.4</v>
      </c>
      <c r="H102" s="42">
        <f>VLOOKUP($B102,[1]原始成績!$B$4:$P$166,7,FALSE)</f>
        <v>115.4</v>
      </c>
      <c r="I102" s="42">
        <f>VLOOKUP($B102,[1]原始成績!$B$4:$P$166,8,FALSE)</f>
        <v>97.5</v>
      </c>
      <c r="J102" s="43">
        <f>VLOOKUP($B102,[1]原始成績!$B$4:$P$166,9,FALSE)</f>
        <v>114.1</v>
      </c>
      <c r="K102" s="44">
        <f t="shared" si="31"/>
        <v>115.4</v>
      </c>
      <c r="L102" s="45">
        <f t="shared" si="29"/>
        <v>17</v>
      </c>
      <c r="M102" s="41">
        <f>VLOOKUP($B102,[1]原始成績!$B$4:$P$166,10,FALSE)</f>
        <v>0</v>
      </c>
      <c r="N102" s="42">
        <f>VLOOKUP($B102,[1]原始成績!$B$4:$P$166,11,FALSE)</f>
        <v>0</v>
      </c>
      <c r="O102" s="43">
        <f>VLOOKUP($B102,[1]原始成績!$B$4:$P$166,12,FALSE)</f>
        <v>0</v>
      </c>
      <c r="P102" s="44">
        <f t="shared" si="32"/>
        <v>0</v>
      </c>
      <c r="Q102" s="45">
        <f t="shared" si="30"/>
        <v>7</v>
      </c>
      <c r="R102" s="41">
        <f>VLOOKUP($B102,[1]原始成績!$B$4:$P$166,13,FALSE)</f>
        <v>1</v>
      </c>
      <c r="S102" s="42">
        <f>VLOOKUP($B102,[1]原始成績!$B$4:$P$166,14,FALSE)</f>
        <v>3</v>
      </c>
      <c r="T102" s="43">
        <f>VLOOKUP($B102,[1]原始成績!$B$4:$P$166,15,FALSE)</f>
        <v>5</v>
      </c>
      <c r="U102" s="44">
        <f t="shared" si="33"/>
        <v>9</v>
      </c>
      <c r="V102" s="45">
        <f t="shared" si="27"/>
        <v>4</v>
      </c>
      <c r="W102" s="41">
        <f t="shared" si="34"/>
        <v>28</v>
      </c>
      <c r="X102" s="45">
        <f t="shared" si="28"/>
        <v>11</v>
      </c>
    </row>
    <row r="103" spans="2:24" ht="16.5">
      <c r="B103" s="32" t="s">
        <v>244</v>
      </c>
      <c r="C103" s="33" t="s">
        <v>245</v>
      </c>
      <c r="D103" s="34" t="s">
        <v>114</v>
      </c>
      <c r="E103" s="35" t="s">
        <v>246</v>
      </c>
      <c r="F103" s="41">
        <f>VLOOKUP($B103,[1]原始成績!$B$4:$P$166,5,FALSE)</f>
        <v>77.7</v>
      </c>
      <c r="G103" s="42">
        <f>VLOOKUP($B103,[1]原始成績!$B$4:$P$166,6,FALSE)</f>
        <v>124.6</v>
      </c>
      <c r="H103" s="42">
        <f>VLOOKUP($B103,[1]原始成績!$B$4:$P$166,7,FALSE)</f>
        <v>58.7</v>
      </c>
      <c r="I103" s="42">
        <f>VLOOKUP($B103,[1]原始成績!$B$4:$P$166,8,FALSE)</f>
        <v>65</v>
      </c>
      <c r="J103" s="43">
        <f>VLOOKUP($B103,[1]原始成績!$B$4:$P$166,9,FALSE)</f>
        <v>54</v>
      </c>
      <c r="K103" s="44">
        <f t="shared" si="31"/>
        <v>124.6</v>
      </c>
      <c r="L103" s="45">
        <f t="shared" si="29"/>
        <v>12</v>
      </c>
      <c r="M103" s="41">
        <f>VLOOKUP($B103,[1]原始成績!$B$4:$P$166,10,FALSE)</f>
        <v>0</v>
      </c>
      <c r="N103" s="42">
        <f>VLOOKUP($B103,[1]原始成績!$B$4:$P$166,11,FALSE)</f>
        <v>0</v>
      </c>
      <c r="O103" s="43">
        <f>VLOOKUP($B103,[1]原始成績!$B$4:$P$166,12,FALSE)</f>
        <v>0</v>
      </c>
      <c r="P103" s="44">
        <f t="shared" si="32"/>
        <v>0</v>
      </c>
      <c r="Q103" s="45">
        <f t="shared" si="30"/>
        <v>7</v>
      </c>
      <c r="R103" s="41">
        <f>VLOOKUP($B103,[1]原始成績!$B$4:$P$166,13,FALSE)</f>
        <v>0</v>
      </c>
      <c r="S103" s="42">
        <f>VLOOKUP($B103,[1]原始成績!$B$4:$P$166,14,FALSE)</f>
        <v>3</v>
      </c>
      <c r="T103" s="43">
        <f>VLOOKUP($B103,[1]原始成績!$B$4:$P$166,15,FALSE)</f>
        <v>4</v>
      </c>
      <c r="U103" s="44">
        <f t="shared" si="33"/>
        <v>7</v>
      </c>
      <c r="V103" s="45">
        <f t="shared" si="27"/>
        <v>10</v>
      </c>
      <c r="W103" s="41">
        <f t="shared" si="34"/>
        <v>29</v>
      </c>
      <c r="X103" s="45">
        <f t="shared" si="28"/>
        <v>12</v>
      </c>
    </row>
    <row r="104" spans="2:24" ht="16.5">
      <c r="B104" s="32" t="s">
        <v>282</v>
      </c>
      <c r="C104" s="33" t="s">
        <v>283</v>
      </c>
      <c r="D104" s="34" t="s">
        <v>188</v>
      </c>
      <c r="E104" s="35" t="s">
        <v>246</v>
      </c>
      <c r="F104" s="41">
        <f>VLOOKUP($B104,[1]原始成績!$B$4:$P$166,5,FALSE)</f>
        <v>0</v>
      </c>
      <c r="G104" s="42">
        <f>VLOOKUP($B104,[1]原始成績!$B$4:$P$166,6,FALSE)</f>
        <v>50</v>
      </c>
      <c r="H104" s="42">
        <f>VLOOKUP($B104,[1]原始成績!$B$4:$P$166,7,FALSE)</f>
        <v>58.8</v>
      </c>
      <c r="I104" s="42">
        <f>VLOOKUP($B104,[1]原始成績!$B$4:$P$166,8,FALSE)</f>
        <v>58.4</v>
      </c>
      <c r="J104" s="43">
        <f>VLOOKUP($B104,[1]原始成績!$B$4:$P$166,9,FALSE)</f>
        <v>122.6</v>
      </c>
      <c r="K104" s="44">
        <f t="shared" si="31"/>
        <v>122.6</v>
      </c>
      <c r="L104" s="45">
        <f t="shared" si="29"/>
        <v>13</v>
      </c>
      <c r="M104" s="41">
        <f>VLOOKUP($B104,[1]原始成績!$B$4:$P$166,10,FALSE)</f>
        <v>0</v>
      </c>
      <c r="N104" s="42">
        <f>VLOOKUP($B104,[1]原始成績!$B$4:$P$166,11,FALSE)</f>
        <v>0</v>
      </c>
      <c r="O104" s="43">
        <f>VLOOKUP($B104,[1]原始成績!$B$4:$P$166,12,FALSE)</f>
        <v>0</v>
      </c>
      <c r="P104" s="44">
        <f t="shared" si="32"/>
        <v>0</v>
      </c>
      <c r="Q104" s="45">
        <f t="shared" si="30"/>
        <v>7</v>
      </c>
      <c r="R104" s="41">
        <f>VLOOKUP($B104,[1]原始成績!$B$4:$P$166,13,FALSE)</f>
        <v>0</v>
      </c>
      <c r="S104" s="42">
        <f>VLOOKUP($B104,[1]原始成績!$B$4:$P$166,14,FALSE)</f>
        <v>2</v>
      </c>
      <c r="T104" s="43">
        <f>VLOOKUP($B104,[1]原始成績!$B$4:$P$166,15,FALSE)</f>
        <v>5</v>
      </c>
      <c r="U104" s="44">
        <f t="shared" si="33"/>
        <v>7</v>
      </c>
      <c r="V104" s="45">
        <f t="shared" si="27"/>
        <v>10</v>
      </c>
      <c r="W104" s="41">
        <f t="shared" si="34"/>
        <v>30</v>
      </c>
      <c r="X104" s="45">
        <f t="shared" si="28"/>
        <v>13</v>
      </c>
    </row>
    <row r="105" spans="2:24" ht="16.5">
      <c r="B105" s="32" t="s">
        <v>270</v>
      </c>
      <c r="C105" s="33" t="s">
        <v>271</v>
      </c>
      <c r="D105" s="34" t="s">
        <v>145</v>
      </c>
      <c r="E105" s="35" t="s">
        <v>246</v>
      </c>
      <c r="F105" s="41">
        <f>VLOOKUP($B105,[1]原始成績!$B$4:$P$166,5,FALSE)</f>
        <v>156.80000000000001</v>
      </c>
      <c r="G105" s="42">
        <f>VLOOKUP($B105,[1]原始成績!$B$4:$P$166,6,FALSE)</f>
        <v>133.30000000000001</v>
      </c>
      <c r="H105" s="42">
        <f>VLOOKUP($B105,[1]原始成績!$B$4:$P$166,7,FALSE)</f>
        <v>161.4</v>
      </c>
      <c r="I105" s="42">
        <f>VLOOKUP($B105,[1]原始成績!$B$4:$P$166,8,FALSE)</f>
        <v>164.3</v>
      </c>
      <c r="J105" s="43">
        <f>VLOOKUP($B105,[1]原始成績!$B$4:$P$166,9,FALSE)</f>
        <v>155.80000000000001</v>
      </c>
      <c r="K105" s="44">
        <f t="shared" si="31"/>
        <v>164.3</v>
      </c>
      <c r="L105" s="45">
        <f t="shared" si="29"/>
        <v>7</v>
      </c>
      <c r="M105" s="41">
        <f>VLOOKUP($B105,[1]原始成績!$B$4:$P$166,10,FALSE)</f>
        <v>0</v>
      </c>
      <c r="N105" s="42">
        <f>VLOOKUP($B105,[1]原始成績!$B$4:$P$166,11,FALSE)</f>
        <v>0</v>
      </c>
      <c r="O105" s="43">
        <f>VLOOKUP($B105,[1]原始成績!$B$4:$P$166,12,FALSE)</f>
        <v>0</v>
      </c>
      <c r="P105" s="44">
        <f t="shared" si="32"/>
        <v>0</v>
      </c>
      <c r="Q105" s="45">
        <f t="shared" si="30"/>
        <v>7</v>
      </c>
      <c r="R105" s="41">
        <f>VLOOKUP($B105,[1]原始成績!$B$4:$P$166,13,FALSE)</f>
        <v>0</v>
      </c>
      <c r="S105" s="42">
        <f>VLOOKUP($B105,[1]原始成績!$B$4:$P$166,14,FALSE)</f>
        <v>4</v>
      </c>
      <c r="T105" s="43">
        <f>VLOOKUP($B105,[1]原始成績!$B$4:$P$166,15,FALSE)</f>
        <v>1</v>
      </c>
      <c r="U105" s="44">
        <f t="shared" si="33"/>
        <v>5</v>
      </c>
      <c r="V105" s="45">
        <f t="shared" si="27"/>
        <v>18</v>
      </c>
      <c r="W105" s="41">
        <f t="shared" si="34"/>
        <v>32</v>
      </c>
      <c r="X105" s="45">
        <f t="shared" si="28"/>
        <v>14</v>
      </c>
    </row>
    <row r="106" spans="2:24" ht="16.5">
      <c r="B106" s="32" t="s">
        <v>274</v>
      </c>
      <c r="C106" s="33" t="s">
        <v>275</v>
      </c>
      <c r="D106" s="34" t="s">
        <v>145</v>
      </c>
      <c r="E106" s="35" t="s">
        <v>246</v>
      </c>
      <c r="F106" s="41">
        <f>VLOOKUP($B106,[1]原始成績!$B$4:$P$166,5,FALSE)</f>
        <v>77.400000000000006</v>
      </c>
      <c r="G106" s="42">
        <f>VLOOKUP($B106,[1]原始成績!$B$4:$P$166,6,FALSE)</f>
        <v>91.1</v>
      </c>
      <c r="H106" s="42">
        <f>VLOOKUP($B106,[1]原始成績!$B$4:$P$166,7,FALSE)</f>
        <v>99.6</v>
      </c>
      <c r="I106" s="42">
        <f>VLOOKUP($B106,[1]原始成績!$B$4:$P$166,8,FALSE)</f>
        <v>46.9</v>
      </c>
      <c r="J106" s="43">
        <f>VLOOKUP($B106,[1]原始成績!$B$4:$P$166,9,FALSE)</f>
        <v>106.2</v>
      </c>
      <c r="K106" s="44">
        <f t="shared" si="31"/>
        <v>106.2</v>
      </c>
      <c r="L106" s="45">
        <f t="shared" si="29"/>
        <v>20</v>
      </c>
      <c r="M106" s="41">
        <f>VLOOKUP($B106,[1]原始成績!$B$4:$P$166,10,FALSE)</f>
        <v>0</v>
      </c>
      <c r="N106" s="42">
        <f>VLOOKUP($B106,[1]原始成績!$B$4:$P$166,11,FALSE)</f>
        <v>0</v>
      </c>
      <c r="O106" s="43">
        <f>VLOOKUP($B106,[1]原始成績!$B$4:$P$166,12,FALSE)</f>
        <v>0</v>
      </c>
      <c r="P106" s="44">
        <f t="shared" si="32"/>
        <v>0</v>
      </c>
      <c r="Q106" s="45">
        <f t="shared" si="30"/>
        <v>7</v>
      </c>
      <c r="R106" s="41">
        <f>VLOOKUP($B106,[1]原始成績!$B$4:$P$166,13,FALSE)</f>
        <v>0</v>
      </c>
      <c r="S106" s="42">
        <f>VLOOKUP($B106,[1]原始成績!$B$4:$P$166,14,FALSE)</f>
        <v>2</v>
      </c>
      <c r="T106" s="43">
        <f>VLOOKUP($B106,[1]原始成績!$B$4:$P$166,15,FALSE)</f>
        <v>5</v>
      </c>
      <c r="U106" s="44">
        <f t="shared" si="33"/>
        <v>7</v>
      </c>
      <c r="V106" s="45">
        <f t="shared" si="27"/>
        <v>10</v>
      </c>
      <c r="W106" s="41">
        <f t="shared" si="34"/>
        <v>37</v>
      </c>
      <c r="X106" s="45">
        <f t="shared" si="28"/>
        <v>15</v>
      </c>
    </row>
    <row r="107" spans="2:24" ht="16.5">
      <c r="B107" s="32" t="s">
        <v>259</v>
      </c>
      <c r="C107" s="33" t="s">
        <v>260</v>
      </c>
      <c r="D107" s="34" t="s">
        <v>256</v>
      </c>
      <c r="E107" s="35" t="s">
        <v>246</v>
      </c>
      <c r="F107" s="41">
        <f>VLOOKUP($B107,[1]原始成績!$B$4:$P$166,5,FALSE)</f>
        <v>121.7</v>
      </c>
      <c r="G107" s="42">
        <f>VLOOKUP($B107,[1]原始成績!$B$4:$P$166,6,FALSE)</f>
        <v>72.099999999999994</v>
      </c>
      <c r="H107" s="42">
        <f>VLOOKUP($B107,[1]原始成績!$B$4:$P$166,7,FALSE)</f>
        <v>108.2</v>
      </c>
      <c r="I107" s="42">
        <f>VLOOKUP($B107,[1]原始成績!$B$4:$P$166,8,FALSE)</f>
        <v>94</v>
      </c>
      <c r="J107" s="43">
        <f>VLOOKUP($B107,[1]原始成績!$B$4:$P$166,9,FALSE)</f>
        <v>121.5</v>
      </c>
      <c r="K107" s="44">
        <f t="shared" si="31"/>
        <v>121.7</v>
      </c>
      <c r="L107" s="45">
        <f t="shared" si="29"/>
        <v>14</v>
      </c>
      <c r="M107" s="41">
        <f>VLOOKUP($B107,[1]原始成績!$B$4:$P$166,10,FALSE)</f>
        <v>0</v>
      </c>
      <c r="N107" s="42">
        <f>VLOOKUP($B107,[1]原始成績!$B$4:$P$166,11,FALSE)</f>
        <v>0</v>
      </c>
      <c r="O107" s="43">
        <f>VLOOKUP($B107,[1]原始成績!$B$4:$P$166,12,FALSE)</f>
        <v>0</v>
      </c>
      <c r="P107" s="44">
        <f t="shared" si="32"/>
        <v>0</v>
      </c>
      <c r="Q107" s="45">
        <f t="shared" si="30"/>
        <v>7</v>
      </c>
      <c r="R107" s="41">
        <f>VLOOKUP($B107,[1]原始成績!$B$4:$P$166,13,FALSE)</f>
        <v>1</v>
      </c>
      <c r="S107" s="42">
        <f>VLOOKUP($B107,[1]原始成績!$B$4:$P$166,14,FALSE)</f>
        <v>1</v>
      </c>
      <c r="T107" s="43">
        <f>VLOOKUP($B107,[1]原始成績!$B$4:$P$166,15,FALSE)</f>
        <v>4</v>
      </c>
      <c r="U107" s="44">
        <f t="shared" si="33"/>
        <v>6</v>
      </c>
      <c r="V107" s="45">
        <f t="shared" si="27"/>
        <v>16</v>
      </c>
      <c r="W107" s="41">
        <f t="shared" si="34"/>
        <v>37</v>
      </c>
      <c r="X107" s="45">
        <f t="shared" si="28"/>
        <v>15</v>
      </c>
    </row>
    <row r="108" spans="2:24" ht="16.5">
      <c r="B108" s="32" t="s">
        <v>272</v>
      </c>
      <c r="C108" s="33" t="s">
        <v>273</v>
      </c>
      <c r="D108" s="34" t="s">
        <v>145</v>
      </c>
      <c r="E108" s="35" t="s">
        <v>246</v>
      </c>
      <c r="F108" s="41">
        <f>VLOOKUP($B108,[1]原始成績!$B$4:$P$166,5,FALSE)</f>
        <v>151.9</v>
      </c>
      <c r="G108" s="42">
        <f>VLOOKUP($B108,[1]原始成績!$B$4:$P$166,6,FALSE)</f>
        <v>100</v>
      </c>
      <c r="H108" s="42">
        <f>VLOOKUP($B108,[1]原始成績!$B$4:$P$166,7,FALSE)</f>
        <v>105.3</v>
      </c>
      <c r="I108" s="42">
        <f>VLOOKUP($B108,[1]原始成績!$B$4:$P$166,8,FALSE)</f>
        <v>41.2</v>
      </c>
      <c r="J108" s="43">
        <f>VLOOKUP($B108,[1]原始成績!$B$4:$P$166,9,FALSE)</f>
        <v>135.80000000000001</v>
      </c>
      <c r="K108" s="44">
        <f t="shared" si="31"/>
        <v>151.9</v>
      </c>
      <c r="L108" s="45">
        <f t="shared" si="29"/>
        <v>8</v>
      </c>
      <c r="M108" s="41">
        <f>VLOOKUP($B108,[1]原始成績!$B$4:$P$166,10,FALSE)</f>
        <v>0</v>
      </c>
      <c r="N108" s="42">
        <f>VLOOKUP($B108,[1]原始成績!$B$4:$P$166,11,FALSE)</f>
        <v>0</v>
      </c>
      <c r="O108" s="43">
        <f>VLOOKUP($B108,[1]原始成績!$B$4:$P$166,12,FALSE)</f>
        <v>0</v>
      </c>
      <c r="P108" s="44">
        <f t="shared" si="32"/>
        <v>0</v>
      </c>
      <c r="Q108" s="45">
        <f t="shared" si="30"/>
        <v>7</v>
      </c>
      <c r="R108" s="41">
        <f>VLOOKUP($B108,[1]原始成績!$B$4:$P$166,13,FALSE)</f>
        <v>0</v>
      </c>
      <c r="S108" s="42">
        <f>VLOOKUP($B108,[1]原始成績!$B$4:$P$166,14,FALSE)</f>
        <v>0</v>
      </c>
      <c r="T108" s="43">
        <f>VLOOKUP($B108,[1]原始成績!$B$4:$P$166,15,FALSE)</f>
        <v>3</v>
      </c>
      <c r="U108" s="44">
        <f t="shared" si="33"/>
        <v>3</v>
      </c>
      <c r="V108" s="45">
        <f t="shared" si="27"/>
        <v>22</v>
      </c>
      <c r="W108" s="41">
        <f t="shared" si="34"/>
        <v>37</v>
      </c>
      <c r="X108" s="45">
        <f t="shared" si="28"/>
        <v>15</v>
      </c>
    </row>
    <row r="109" spans="2:24" ht="16.5">
      <c r="B109" s="32" t="s">
        <v>284</v>
      </c>
      <c r="C109" s="33" t="s">
        <v>285</v>
      </c>
      <c r="D109" s="34" t="s">
        <v>188</v>
      </c>
      <c r="E109" s="35" t="s">
        <v>246</v>
      </c>
      <c r="F109" s="41">
        <f>VLOOKUP($B109,[1]原始成績!$B$4:$P$166,5,FALSE)</f>
        <v>138.69999999999999</v>
      </c>
      <c r="G109" s="42">
        <f>VLOOKUP($B109,[1]原始成績!$B$4:$P$166,6,FALSE)</f>
        <v>106.6</v>
      </c>
      <c r="H109" s="42">
        <f>VLOOKUP($B109,[1]原始成績!$B$4:$P$166,7,FALSE)</f>
        <v>66.3</v>
      </c>
      <c r="I109" s="42">
        <f>VLOOKUP($B109,[1]原始成績!$B$4:$P$166,8,FALSE)</f>
        <v>37.9</v>
      </c>
      <c r="J109" s="43">
        <f>VLOOKUP($B109,[1]原始成績!$B$4:$P$166,9,FALSE)</f>
        <v>90</v>
      </c>
      <c r="K109" s="44">
        <f t="shared" si="31"/>
        <v>138.69999999999999</v>
      </c>
      <c r="L109" s="45">
        <f t="shared" si="29"/>
        <v>11</v>
      </c>
      <c r="M109" s="41">
        <f>VLOOKUP($B109,[1]原始成績!$B$4:$P$166,10,FALSE)</f>
        <v>0</v>
      </c>
      <c r="N109" s="42">
        <f>VLOOKUP($B109,[1]原始成績!$B$4:$P$166,11,FALSE)</f>
        <v>0</v>
      </c>
      <c r="O109" s="43">
        <f>VLOOKUP($B109,[1]原始成績!$B$4:$P$166,12,FALSE)</f>
        <v>0</v>
      </c>
      <c r="P109" s="44">
        <f t="shared" si="32"/>
        <v>0</v>
      </c>
      <c r="Q109" s="45">
        <f t="shared" si="30"/>
        <v>7</v>
      </c>
      <c r="R109" s="41">
        <f>VLOOKUP($B109,[1]原始成績!$B$4:$P$166,13,FALSE)</f>
        <v>0</v>
      </c>
      <c r="S109" s="42">
        <f>VLOOKUP($B109,[1]原始成績!$B$4:$P$166,14,FALSE)</f>
        <v>3</v>
      </c>
      <c r="T109" s="43">
        <f>VLOOKUP($B109,[1]原始成績!$B$4:$P$166,15,FALSE)</f>
        <v>0</v>
      </c>
      <c r="U109" s="44">
        <f t="shared" si="33"/>
        <v>3</v>
      </c>
      <c r="V109" s="45">
        <f t="shared" si="27"/>
        <v>22</v>
      </c>
      <c r="W109" s="41">
        <f t="shared" si="34"/>
        <v>40</v>
      </c>
      <c r="X109" s="45">
        <f t="shared" si="28"/>
        <v>18</v>
      </c>
    </row>
    <row r="110" spans="2:24" ht="16.5">
      <c r="B110" s="56" t="s">
        <v>294</v>
      </c>
      <c r="C110" s="57" t="s">
        <v>295</v>
      </c>
      <c r="D110" s="34" t="s">
        <v>219</v>
      </c>
      <c r="E110" s="58" t="s">
        <v>246</v>
      </c>
      <c r="F110" s="41">
        <f>VLOOKUP($B110,[1]原始成績!$B$4:$P$166,5,FALSE)</f>
        <v>46</v>
      </c>
      <c r="G110" s="42">
        <f>VLOOKUP($B110,[1]原始成績!$B$4:$P$166,6,FALSE)</f>
        <v>50</v>
      </c>
      <c r="H110" s="42">
        <f>VLOOKUP($B110,[1]原始成績!$B$4:$P$166,7,FALSE)</f>
        <v>58.3</v>
      </c>
      <c r="I110" s="42">
        <f>VLOOKUP($B110,[1]原始成績!$B$4:$P$166,8,FALSE)</f>
        <v>47.8</v>
      </c>
      <c r="J110" s="43">
        <f>VLOOKUP($B110,[1]原始成績!$B$4:$P$166,9,FALSE)</f>
        <v>41.1</v>
      </c>
      <c r="K110" s="44">
        <f t="shared" si="31"/>
        <v>58.3</v>
      </c>
      <c r="L110" s="45">
        <f t="shared" si="29"/>
        <v>24</v>
      </c>
      <c r="M110" s="41">
        <f>VLOOKUP($B110,[1]原始成績!$B$4:$P$166,10,FALSE)</f>
        <v>0</v>
      </c>
      <c r="N110" s="42">
        <f>VLOOKUP($B110,[1]原始成績!$B$4:$P$166,11,FALSE)</f>
        <v>0</v>
      </c>
      <c r="O110" s="43">
        <f>VLOOKUP($B110,[1]原始成績!$B$4:$P$166,12,FALSE)</f>
        <v>0</v>
      </c>
      <c r="P110" s="44">
        <f t="shared" si="32"/>
        <v>0</v>
      </c>
      <c r="Q110" s="45">
        <f t="shared" si="30"/>
        <v>7</v>
      </c>
      <c r="R110" s="41">
        <f>VLOOKUP($B110,[1]原始成績!$B$4:$P$166,13,FALSE)</f>
        <v>0</v>
      </c>
      <c r="S110" s="42">
        <f>VLOOKUP($B110,[1]原始成績!$B$4:$P$166,14,FALSE)</f>
        <v>2</v>
      </c>
      <c r="T110" s="43">
        <f>VLOOKUP($B110,[1]原始成績!$B$4:$P$166,15,FALSE)</f>
        <v>5</v>
      </c>
      <c r="U110" s="44">
        <f t="shared" si="33"/>
        <v>7</v>
      </c>
      <c r="V110" s="45">
        <f t="shared" si="27"/>
        <v>10</v>
      </c>
      <c r="W110" s="41">
        <f t="shared" si="34"/>
        <v>41</v>
      </c>
      <c r="X110" s="45">
        <f t="shared" si="28"/>
        <v>19</v>
      </c>
    </row>
    <row r="111" spans="2:24" ht="16.5">
      <c r="B111" s="32" t="s">
        <v>286</v>
      </c>
      <c r="C111" s="33" t="s">
        <v>287</v>
      </c>
      <c r="D111" s="34" t="s">
        <v>207</v>
      </c>
      <c r="E111" s="35" t="s">
        <v>246</v>
      </c>
      <c r="F111" s="41">
        <f>VLOOKUP($B111,[1]原始成績!$B$4:$P$166,5,FALSE)</f>
        <v>54.1</v>
      </c>
      <c r="G111" s="42">
        <f>VLOOKUP($B111,[1]原始成績!$B$4:$P$166,6,FALSE)</f>
        <v>63.6</v>
      </c>
      <c r="H111" s="42">
        <f>VLOOKUP($B111,[1]原始成績!$B$4:$P$166,7,FALSE)</f>
        <v>97.2</v>
      </c>
      <c r="I111" s="42">
        <f>VLOOKUP($B111,[1]原始成績!$B$4:$P$166,8,FALSE)</f>
        <v>109.6</v>
      </c>
      <c r="J111" s="43">
        <f>VLOOKUP($B111,[1]原始成績!$B$4:$P$166,9,FALSE)</f>
        <v>110.3</v>
      </c>
      <c r="K111" s="44">
        <f t="shared" si="31"/>
        <v>110.3</v>
      </c>
      <c r="L111" s="45">
        <f t="shared" si="29"/>
        <v>19</v>
      </c>
      <c r="M111" s="41">
        <f>VLOOKUP($B111,[1]原始成績!$B$4:$P$166,10,FALSE)</f>
        <v>0</v>
      </c>
      <c r="N111" s="42">
        <f>VLOOKUP($B111,[1]原始成績!$B$4:$P$166,11,FALSE)</f>
        <v>0</v>
      </c>
      <c r="O111" s="43">
        <f>VLOOKUP($B111,[1]原始成績!$B$4:$P$166,12,FALSE)</f>
        <v>0</v>
      </c>
      <c r="P111" s="44">
        <f t="shared" si="32"/>
        <v>0</v>
      </c>
      <c r="Q111" s="45">
        <f t="shared" si="30"/>
        <v>7</v>
      </c>
      <c r="R111" s="41">
        <f>VLOOKUP($B111,[1]原始成績!$B$4:$P$166,13,FALSE)</f>
        <v>0</v>
      </c>
      <c r="S111" s="42">
        <f>VLOOKUP($B111,[1]原始成績!$B$4:$P$166,14,FALSE)</f>
        <v>3</v>
      </c>
      <c r="T111" s="43">
        <f>VLOOKUP($B111,[1]原始成績!$B$4:$P$166,15,FALSE)</f>
        <v>3</v>
      </c>
      <c r="U111" s="44">
        <f t="shared" si="33"/>
        <v>6</v>
      </c>
      <c r="V111" s="45">
        <f t="shared" si="27"/>
        <v>16</v>
      </c>
      <c r="W111" s="41">
        <f t="shared" si="34"/>
        <v>42</v>
      </c>
      <c r="X111" s="45">
        <f t="shared" si="28"/>
        <v>20</v>
      </c>
    </row>
    <row r="112" spans="2:24" ht="16.5">
      <c r="B112" s="32" t="s">
        <v>268</v>
      </c>
      <c r="C112" s="33" t="s">
        <v>269</v>
      </c>
      <c r="D112" s="34" t="s">
        <v>265</v>
      </c>
      <c r="E112" s="35" t="s">
        <v>246</v>
      </c>
      <c r="F112" s="41">
        <f>VLOOKUP($B112,[1]原始成績!$B$4:$P$166,5,FALSE)</f>
        <v>116</v>
      </c>
      <c r="G112" s="42">
        <f>VLOOKUP($B112,[1]原始成績!$B$4:$P$166,6,FALSE)</f>
        <v>121.6</v>
      </c>
      <c r="H112" s="42">
        <f>VLOOKUP($B112,[1]原始成績!$B$4:$P$166,7,FALSE)</f>
        <v>87.3</v>
      </c>
      <c r="I112" s="42">
        <f>VLOOKUP($B112,[1]原始成績!$B$4:$P$166,8,FALSE)</f>
        <v>100.7</v>
      </c>
      <c r="J112" s="43">
        <f>VLOOKUP($B112,[1]原始成績!$B$4:$P$166,9,FALSE)</f>
        <v>120</v>
      </c>
      <c r="K112" s="44">
        <f t="shared" si="31"/>
        <v>121.6</v>
      </c>
      <c r="L112" s="45">
        <f t="shared" si="29"/>
        <v>15</v>
      </c>
      <c r="M112" s="41">
        <f>VLOOKUP($B112,[1]原始成績!$B$4:$P$166,10,FALSE)</f>
        <v>0</v>
      </c>
      <c r="N112" s="42">
        <f>VLOOKUP($B112,[1]原始成績!$B$4:$P$166,11,FALSE)</f>
        <v>0</v>
      </c>
      <c r="O112" s="43">
        <f>VLOOKUP($B112,[1]原始成績!$B$4:$P$166,12,FALSE)</f>
        <v>0</v>
      </c>
      <c r="P112" s="44">
        <f t="shared" si="32"/>
        <v>0</v>
      </c>
      <c r="Q112" s="45">
        <f t="shared" si="30"/>
        <v>7</v>
      </c>
      <c r="R112" s="41">
        <f>VLOOKUP($B112,[1]原始成績!$B$4:$P$166,13,FALSE)</f>
        <v>0</v>
      </c>
      <c r="S112" s="42">
        <f>VLOOKUP($B112,[1]原始成績!$B$4:$P$166,14,FALSE)</f>
        <v>0</v>
      </c>
      <c r="T112" s="43">
        <f>VLOOKUP($B112,[1]原始成績!$B$4:$P$166,15,FALSE)</f>
        <v>4</v>
      </c>
      <c r="U112" s="44">
        <f t="shared" si="33"/>
        <v>4</v>
      </c>
      <c r="V112" s="45">
        <f t="shared" si="27"/>
        <v>20</v>
      </c>
      <c r="W112" s="41">
        <f t="shared" si="34"/>
        <v>42</v>
      </c>
      <c r="X112" s="45">
        <f t="shared" si="28"/>
        <v>20</v>
      </c>
    </row>
    <row r="113" spans="2:24" ht="16.5">
      <c r="B113" s="32" t="s">
        <v>252</v>
      </c>
      <c r="C113" s="33" t="s">
        <v>253</v>
      </c>
      <c r="D113" s="34" t="s">
        <v>251</v>
      </c>
      <c r="E113" s="35" t="s">
        <v>246</v>
      </c>
      <c r="F113" s="41">
        <f>VLOOKUP($B113,[1]原始成績!$B$4:$P$166,5,FALSE)</f>
        <v>82.6</v>
      </c>
      <c r="G113" s="42">
        <f>VLOOKUP($B113,[1]原始成績!$B$4:$P$166,6,FALSE)</f>
        <v>31.5</v>
      </c>
      <c r="H113" s="42">
        <f>VLOOKUP($B113,[1]原始成績!$B$4:$P$166,7,FALSE)</f>
        <v>0</v>
      </c>
      <c r="I113" s="42">
        <f>VLOOKUP($B113,[1]原始成績!$B$4:$P$166,8,FALSE)</f>
        <v>78</v>
      </c>
      <c r="J113" s="43">
        <f>VLOOKUP($B113,[1]原始成績!$B$4:$P$166,9,FALSE)</f>
        <v>60</v>
      </c>
      <c r="K113" s="44">
        <f t="shared" si="31"/>
        <v>82.6</v>
      </c>
      <c r="L113" s="45">
        <f t="shared" si="29"/>
        <v>22</v>
      </c>
      <c r="M113" s="41">
        <f>VLOOKUP($B113,[1]原始成績!$B$4:$P$166,10,FALSE)</f>
        <v>0</v>
      </c>
      <c r="N113" s="42">
        <f>VLOOKUP($B113,[1]原始成績!$B$4:$P$166,11,FALSE)</f>
        <v>1</v>
      </c>
      <c r="O113" s="43">
        <f>VLOOKUP($B113,[1]原始成績!$B$4:$P$166,12,FALSE)</f>
        <v>0</v>
      </c>
      <c r="P113" s="44">
        <f t="shared" si="32"/>
        <v>1</v>
      </c>
      <c r="Q113" s="45">
        <f t="shared" si="30"/>
        <v>1</v>
      </c>
      <c r="R113" s="41">
        <f>VLOOKUP($B113,[1]原始成績!$B$4:$P$166,13,FALSE)</f>
        <v>3</v>
      </c>
      <c r="S113" s="42">
        <f>VLOOKUP($B113,[1]原始成績!$B$4:$P$166,14,FALSE)</f>
        <v>0</v>
      </c>
      <c r="T113" s="43">
        <f>VLOOKUP($B113,[1]原始成績!$B$4:$P$166,15,FALSE)</f>
        <v>0</v>
      </c>
      <c r="U113" s="44">
        <f t="shared" si="33"/>
        <v>3</v>
      </c>
      <c r="V113" s="45">
        <f t="shared" si="27"/>
        <v>22</v>
      </c>
      <c r="W113" s="41">
        <f t="shared" si="34"/>
        <v>45</v>
      </c>
      <c r="X113" s="45">
        <f t="shared" si="28"/>
        <v>22</v>
      </c>
    </row>
    <row r="114" spans="2:24" ht="16.5">
      <c r="B114" s="32" t="s">
        <v>278</v>
      </c>
      <c r="C114" s="33" t="s">
        <v>279</v>
      </c>
      <c r="D114" s="34" t="s">
        <v>179</v>
      </c>
      <c r="E114" s="35" t="s">
        <v>246</v>
      </c>
      <c r="F114" s="41">
        <f>VLOOKUP($B114,[1]原始成績!$B$4:$P$166,5,FALSE)</f>
        <v>100</v>
      </c>
      <c r="G114" s="42">
        <f>VLOOKUP($B114,[1]原始成績!$B$4:$P$166,6,FALSE)</f>
        <v>102.2</v>
      </c>
      <c r="H114" s="42">
        <f>VLOOKUP($B114,[1]原始成績!$B$4:$P$166,7,FALSE)</f>
        <v>60.9</v>
      </c>
      <c r="I114" s="42">
        <f>VLOOKUP($B114,[1]原始成績!$B$4:$P$166,8,FALSE)</f>
        <v>59.3</v>
      </c>
      <c r="J114" s="43">
        <f>VLOOKUP($B114,[1]原始成績!$B$4:$P$166,9,FALSE)</f>
        <v>56.4</v>
      </c>
      <c r="K114" s="44">
        <f t="shared" si="31"/>
        <v>102.2</v>
      </c>
      <c r="L114" s="45">
        <f t="shared" si="29"/>
        <v>21</v>
      </c>
      <c r="M114" s="41">
        <f>VLOOKUP($B114,[1]原始成績!$B$4:$P$166,10,FALSE)</f>
        <v>0</v>
      </c>
      <c r="N114" s="42">
        <f>VLOOKUP($B114,[1]原始成績!$B$4:$P$166,11,FALSE)</f>
        <v>0</v>
      </c>
      <c r="O114" s="43">
        <f>VLOOKUP($B114,[1]原始成績!$B$4:$P$166,12,FALSE)</f>
        <v>0</v>
      </c>
      <c r="P114" s="44">
        <f t="shared" si="32"/>
        <v>0</v>
      </c>
      <c r="Q114" s="45">
        <f t="shared" si="30"/>
        <v>7</v>
      </c>
      <c r="R114" s="41">
        <f>VLOOKUP($B114,[1]原始成績!$B$4:$P$166,13,FALSE)</f>
        <v>3</v>
      </c>
      <c r="S114" s="42">
        <f>VLOOKUP($B114,[1]原始成績!$B$4:$P$166,14,FALSE)</f>
        <v>0</v>
      </c>
      <c r="T114" s="43">
        <f>VLOOKUP($B114,[1]原始成績!$B$4:$P$166,15,FALSE)</f>
        <v>2</v>
      </c>
      <c r="U114" s="44">
        <f t="shared" si="33"/>
        <v>5</v>
      </c>
      <c r="V114" s="45">
        <f t="shared" si="27"/>
        <v>18</v>
      </c>
      <c r="W114" s="41">
        <f t="shared" si="34"/>
        <v>46</v>
      </c>
      <c r="X114" s="45">
        <f t="shared" si="28"/>
        <v>23</v>
      </c>
    </row>
    <row r="115" spans="2:24" ht="17.25" thickBot="1">
      <c r="B115" s="32" t="s">
        <v>280</v>
      </c>
      <c r="C115" s="33" t="s">
        <v>281</v>
      </c>
      <c r="D115" s="34" t="s">
        <v>179</v>
      </c>
      <c r="E115" s="35" t="s">
        <v>246</v>
      </c>
      <c r="F115" s="46">
        <f>VLOOKUP($B115,[1]原始成績!$B$4:$P$166,5,FALSE)</f>
        <v>70.8</v>
      </c>
      <c r="G115" s="47">
        <f>VLOOKUP($B115,[1]原始成績!$B$4:$P$166,6,FALSE)</f>
        <v>33.9</v>
      </c>
      <c r="H115" s="47">
        <f>VLOOKUP($B115,[1]原始成績!$B$4:$P$166,7,FALSE)</f>
        <v>60</v>
      </c>
      <c r="I115" s="47">
        <f>VLOOKUP($B115,[1]原始成績!$B$4:$P$166,8,FALSE)</f>
        <v>61</v>
      </c>
      <c r="J115" s="48">
        <f>VLOOKUP($B115,[1]原始成績!$B$4:$P$166,9,FALSE)</f>
        <v>18.399999999999999</v>
      </c>
      <c r="K115" s="49">
        <f t="shared" si="31"/>
        <v>70.8</v>
      </c>
      <c r="L115" s="50">
        <f t="shared" si="29"/>
        <v>23</v>
      </c>
      <c r="M115" s="46">
        <f>VLOOKUP($B115,[1]原始成績!$B$4:$P$166,10,FALSE)</f>
        <v>0</v>
      </c>
      <c r="N115" s="47">
        <f>VLOOKUP($B115,[1]原始成績!$B$4:$P$166,11,FALSE)</f>
        <v>0</v>
      </c>
      <c r="O115" s="48">
        <f>VLOOKUP($B115,[1]原始成績!$B$4:$P$166,12,FALSE)</f>
        <v>0</v>
      </c>
      <c r="P115" s="49">
        <f t="shared" si="32"/>
        <v>0</v>
      </c>
      <c r="Q115" s="50">
        <f t="shared" si="30"/>
        <v>7</v>
      </c>
      <c r="R115" s="46">
        <f>VLOOKUP($B115,[1]原始成績!$B$4:$P$166,13,FALSE)</f>
        <v>0</v>
      </c>
      <c r="S115" s="47">
        <f>VLOOKUP($B115,[1]原始成績!$B$4:$P$166,14,FALSE)</f>
        <v>0</v>
      </c>
      <c r="T115" s="48">
        <f>VLOOKUP($B115,[1]原始成績!$B$4:$P$166,15,FALSE)</f>
        <v>4</v>
      </c>
      <c r="U115" s="49">
        <f t="shared" si="33"/>
        <v>4</v>
      </c>
      <c r="V115" s="50">
        <f t="shared" si="27"/>
        <v>20</v>
      </c>
      <c r="W115" s="46">
        <f t="shared" si="34"/>
        <v>50</v>
      </c>
      <c r="X115" s="50">
        <f t="shared" si="28"/>
        <v>24</v>
      </c>
    </row>
    <row r="116" spans="2:24" ht="16.5">
      <c r="B116" s="59" t="s">
        <v>326</v>
      </c>
      <c r="C116" s="60" t="s">
        <v>327</v>
      </c>
      <c r="D116" s="20" t="s">
        <v>328</v>
      </c>
      <c r="E116" s="61" t="s">
        <v>298</v>
      </c>
      <c r="F116" s="51">
        <f>VLOOKUP($B116,[1]原始成績!$B$4:$P$166,5,FALSE)</f>
        <v>207.8</v>
      </c>
      <c r="G116" s="52">
        <f>VLOOKUP($B116,[1]原始成績!$B$4:$P$166,6,FALSE)</f>
        <v>204.7</v>
      </c>
      <c r="H116" s="52">
        <f>VLOOKUP($B116,[1]原始成績!$B$4:$P$166,7,FALSE)</f>
        <v>205.7</v>
      </c>
      <c r="I116" s="52">
        <f>VLOOKUP($B116,[1]原始成績!$B$4:$P$166,8,FALSE)</f>
        <v>211.1</v>
      </c>
      <c r="J116" s="53">
        <f>VLOOKUP($B116,[1]原始成績!$B$4:$P$166,9,FALSE)</f>
        <v>179.1</v>
      </c>
      <c r="K116" s="54">
        <f t="shared" si="31"/>
        <v>211.1</v>
      </c>
      <c r="L116" s="55">
        <f t="shared" ref="L116:L138" si="35">RANK($K116,$K$116:$K$138)</f>
        <v>1</v>
      </c>
      <c r="M116" s="51">
        <f>VLOOKUP($B116,[1]原始成績!$B$4:$P$166,10,FALSE)</f>
        <v>1</v>
      </c>
      <c r="N116" s="52">
        <f>VLOOKUP($B116,[1]原始成績!$B$4:$P$166,11,FALSE)</f>
        <v>2</v>
      </c>
      <c r="O116" s="53">
        <f>VLOOKUP($B116,[1]原始成績!$B$4:$P$166,12,FALSE)</f>
        <v>1</v>
      </c>
      <c r="P116" s="54">
        <f t="shared" si="32"/>
        <v>4</v>
      </c>
      <c r="Q116" s="55">
        <f t="shared" ref="Q116:Q138" si="36">RANK($P116,$P$116:$P$138)</f>
        <v>2</v>
      </c>
      <c r="R116" s="51">
        <f>VLOOKUP($B116,[1]原始成績!$B$4:$P$166,13,FALSE)</f>
        <v>0</v>
      </c>
      <c r="S116" s="52">
        <f>VLOOKUP($B116,[1]原始成績!$B$4:$P$166,14,FALSE)</f>
        <v>3</v>
      </c>
      <c r="T116" s="53">
        <f>VLOOKUP($B116,[1]原始成績!$B$4:$P$166,15,FALSE)</f>
        <v>5</v>
      </c>
      <c r="U116" s="54">
        <f t="shared" si="33"/>
        <v>8</v>
      </c>
      <c r="V116" s="55">
        <f t="shared" ref="V116:V138" si="37">RANK($U116,$U$116:$U$138)</f>
        <v>3</v>
      </c>
      <c r="W116" s="51">
        <f t="shared" si="34"/>
        <v>6</v>
      </c>
      <c r="X116" s="55">
        <f t="shared" ref="X116:X138" si="38">RANK($W116,$W$116:$W$138,1)</f>
        <v>1</v>
      </c>
    </row>
    <row r="117" spans="2:24" ht="16.5">
      <c r="B117" s="59" t="s">
        <v>301</v>
      </c>
      <c r="C117" s="60" t="s">
        <v>302</v>
      </c>
      <c r="D117" s="20" t="s">
        <v>121</v>
      </c>
      <c r="E117" s="61" t="s">
        <v>298</v>
      </c>
      <c r="F117" s="22">
        <f>VLOOKUP($B117,[1]原始成績!$B$4:$P$166,5,FALSE)</f>
        <v>123.5</v>
      </c>
      <c r="G117" s="23">
        <f>VLOOKUP($B117,[1]原始成績!$B$4:$P$166,6,FALSE)</f>
        <v>128.9</v>
      </c>
      <c r="H117" s="23">
        <f>VLOOKUP($B117,[1]原始成績!$B$4:$P$166,7,FALSE)</f>
        <v>158.6</v>
      </c>
      <c r="I117" s="23">
        <f>VLOOKUP($B117,[1]原始成績!$B$4:$P$166,8,FALSE)</f>
        <v>174.9</v>
      </c>
      <c r="J117" s="24">
        <f>VLOOKUP($B117,[1]原始成績!$B$4:$P$166,9,FALSE)</f>
        <v>168.5</v>
      </c>
      <c r="K117" s="25">
        <f t="shared" si="31"/>
        <v>174.9</v>
      </c>
      <c r="L117" s="26">
        <f t="shared" si="35"/>
        <v>4</v>
      </c>
      <c r="M117" s="22">
        <f>VLOOKUP($B117,[1]原始成績!$B$4:$P$166,10,FALSE)</f>
        <v>0</v>
      </c>
      <c r="N117" s="23">
        <f>VLOOKUP($B117,[1]原始成績!$B$4:$P$166,11,FALSE)</f>
        <v>3</v>
      </c>
      <c r="O117" s="24">
        <f>VLOOKUP($B117,[1]原始成績!$B$4:$P$166,12,FALSE)</f>
        <v>1</v>
      </c>
      <c r="P117" s="25">
        <f t="shared" si="32"/>
        <v>4</v>
      </c>
      <c r="Q117" s="26">
        <f t="shared" si="36"/>
        <v>2</v>
      </c>
      <c r="R117" s="22">
        <f>VLOOKUP($B117,[1]原始成績!$B$4:$P$166,13,FALSE)</f>
        <v>1</v>
      </c>
      <c r="S117" s="23">
        <f>VLOOKUP($B117,[1]原始成績!$B$4:$P$166,14,FALSE)</f>
        <v>3</v>
      </c>
      <c r="T117" s="24">
        <f>VLOOKUP($B117,[1]原始成績!$B$4:$P$166,15,FALSE)</f>
        <v>4</v>
      </c>
      <c r="U117" s="25">
        <f t="shared" si="33"/>
        <v>8</v>
      </c>
      <c r="V117" s="26">
        <f t="shared" si="37"/>
        <v>3</v>
      </c>
      <c r="W117" s="22">
        <f t="shared" si="34"/>
        <v>9</v>
      </c>
      <c r="X117" s="26">
        <f t="shared" si="38"/>
        <v>2</v>
      </c>
    </row>
    <row r="118" spans="2:24" ht="16.5">
      <c r="B118" s="59" t="s">
        <v>305</v>
      </c>
      <c r="C118" s="60" t="s">
        <v>306</v>
      </c>
      <c r="D118" s="20" t="s">
        <v>307</v>
      </c>
      <c r="E118" s="61" t="s">
        <v>298</v>
      </c>
      <c r="F118" s="22">
        <f>VLOOKUP($B118,[1]原始成績!$B$4:$P$166,5,FALSE)</f>
        <v>135.69999999999999</v>
      </c>
      <c r="G118" s="23">
        <f>VLOOKUP($B118,[1]原始成績!$B$4:$P$166,6,FALSE)</f>
        <v>148.5</v>
      </c>
      <c r="H118" s="23">
        <f>VLOOKUP($B118,[1]原始成績!$B$4:$P$166,7,FALSE)</f>
        <v>156.30000000000001</v>
      </c>
      <c r="I118" s="23">
        <f>VLOOKUP($B118,[1]原始成績!$B$4:$P$166,8,FALSE)</f>
        <v>153</v>
      </c>
      <c r="J118" s="24">
        <f>VLOOKUP($B118,[1]原始成績!$B$4:$P$166,9,FALSE)</f>
        <v>142.9</v>
      </c>
      <c r="K118" s="25">
        <f t="shared" si="31"/>
        <v>156.30000000000001</v>
      </c>
      <c r="L118" s="26">
        <f t="shared" si="35"/>
        <v>7</v>
      </c>
      <c r="M118" s="22">
        <f>VLOOKUP($B118,[1]原始成績!$B$4:$P$166,10,FALSE)</f>
        <v>0</v>
      </c>
      <c r="N118" s="23">
        <f>VLOOKUP($B118,[1]原始成績!$B$4:$P$166,11,FALSE)</f>
        <v>2</v>
      </c>
      <c r="O118" s="24">
        <f>VLOOKUP($B118,[1]原始成績!$B$4:$P$166,12,FALSE)</f>
        <v>2</v>
      </c>
      <c r="P118" s="25">
        <f t="shared" si="32"/>
        <v>4</v>
      </c>
      <c r="Q118" s="26">
        <f t="shared" si="36"/>
        <v>2</v>
      </c>
      <c r="R118" s="22">
        <f>VLOOKUP($B118,[1]原始成績!$B$4:$P$166,13,FALSE)</f>
        <v>2</v>
      </c>
      <c r="S118" s="23">
        <f>VLOOKUP($B118,[1]原始成績!$B$4:$P$166,14,FALSE)</f>
        <v>4</v>
      </c>
      <c r="T118" s="24">
        <f>VLOOKUP($B118,[1]原始成績!$B$4:$P$166,15,FALSE)</f>
        <v>5</v>
      </c>
      <c r="U118" s="25">
        <f t="shared" si="33"/>
        <v>11</v>
      </c>
      <c r="V118" s="26">
        <f t="shared" si="37"/>
        <v>1</v>
      </c>
      <c r="W118" s="22">
        <f t="shared" si="34"/>
        <v>10</v>
      </c>
      <c r="X118" s="26">
        <f t="shared" si="38"/>
        <v>3</v>
      </c>
    </row>
    <row r="119" spans="2:24" ht="16.5">
      <c r="B119" s="59" t="s">
        <v>311</v>
      </c>
      <c r="C119" s="60" t="s">
        <v>312</v>
      </c>
      <c r="D119" s="20" t="s">
        <v>313</v>
      </c>
      <c r="E119" s="61" t="s">
        <v>298</v>
      </c>
      <c r="F119" s="22">
        <f>VLOOKUP($B119,[1]原始成績!$B$4:$P$166,5,FALSE)</f>
        <v>183.8</v>
      </c>
      <c r="G119" s="23">
        <f>VLOOKUP($B119,[1]原始成績!$B$4:$P$166,6,FALSE)</f>
        <v>189.2</v>
      </c>
      <c r="H119" s="23">
        <f>VLOOKUP($B119,[1]原始成績!$B$4:$P$166,7,FALSE)</f>
        <v>191.1</v>
      </c>
      <c r="I119" s="23">
        <f>VLOOKUP($B119,[1]原始成績!$B$4:$P$166,8,FALSE)</f>
        <v>207.1</v>
      </c>
      <c r="J119" s="24">
        <f>VLOOKUP($B119,[1]原始成績!$B$4:$P$166,9,FALSE)</f>
        <v>172.8</v>
      </c>
      <c r="K119" s="25">
        <f t="shared" si="31"/>
        <v>207.1</v>
      </c>
      <c r="L119" s="26">
        <f t="shared" si="35"/>
        <v>2</v>
      </c>
      <c r="M119" s="22">
        <f>VLOOKUP($B119,[1]原始成績!$B$4:$P$166,10,FALSE)</f>
        <v>0</v>
      </c>
      <c r="N119" s="23">
        <f>VLOOKUP($B119,[1]原始成績!$B$4:$P$166,11,FALSE)</f>
        <v>0</v>
      </c>
      <c r="O119" s="24">
        <f>VLOOKUP($B119,[1]原始成績!$B$4:$P$166,12,FALSE)</f>
        <v>0</v>
      </c>
      <c r="P119" s="25">
        <f t="shared" si="32"/>
        <v>0</v>
      </c>
      <c r="Q119" s="26">
        <f t="shared" si="36"/>
        <v>10</v>
      </c>
      <c r="R119" s="22">
        <f>VLOOKUP($B119,[1]原始成績!$B$4:$P$166,13,FALSE)</f>
        <v>2</v>
      </c>
      <c r="S119" s="23">
        <f>VLOOKUP($B119,[1]原始成績!$B$4:$P$166,14,FALSE)</f>
        <v>4</v>
      </c>
      <c r="T119" s="24">
        <f>VLOOKUP($B119,[1]原始成績!$B$4:$P$166,15,FALSE)</f>
        <v>3</v>
      </c>
      <c r="U119" s="25">
        <f t="shared" si="33"/>
        <v>9</v>
      </c>
      <c r="V119" s="26">
        <f t="shared" si="37"/>
        <v>2</v>
      </c>
      <c r="W119" s="22">
        <f t="shared" si="34"/>
        <v>14</v>
      </c>
      <c r="X119" s="26">
        <f t="shared" si="38"/>
        <v>4</v>
      </c>
    </row>
    <row r="120" spans="2:24" ht="16.5">
      <c r="B120" s="59" t="s">
        <v>341</v>
      </c>
      <c r="C120" s="60" t="s">
        <v>342</v>
      </c>
      <c r="D120" s="20" t="s">
        <v>231</v>
      </c>
      <c r="E120" s="21" t="s">
        <v>298</v>
      </c>
      <c r="F120" s="22">
        <f>VLOOKUP($B120,[1]原始成績!$B$4:$P$166,5,FALSE)</f>
        <v>134.19999999999999</v>
      </c>
      <c r="G120" s="23">
        <f>VLOOKUP($B120,[1]原始成績!$B$4:$P$166,6,FALSE)</f>
        <v>134.1</v>
      </c>
      <c r="H120" s="23">
        <f>VLOOKUP($B120,[1]原始成績!$B$4:$P$166,7,FALSE)</f>
        <v>123.2</v>
      </c>
      <c r="I120" s="23">
        <f>VLOOKUP($B120,[1]原始成績!$B$4:$P$166,8,FALSE)</f>
        <v>130</v>
      </c>
      <c r="J120" s="24">
        <f>VLOOKUP($B120,[1]原始成績!$B$4:$P$166,9,FALSE)</f>
        <v>134.4</v>
      </c>
      <c r="K120" s="25">
        <f t="shared" si="31"/>
        <v>134.4</v>
      </c>
      <c r="L120" s="26">
        <f t="shared" si="35"/>
        <v>10</v>
      </c>
      <c r="M120" s="22">
        <f>VLOOKUP($B120,[1]原始成績!$B$4:$P$166,10,FALSE)</f>
        <v>0</v>
      </c>
      <c r="N120" s="23">
        <f>VLOOKUP($B120,[1]原始成績!$B$4:$P$166,11,FALSE)</f>
        <v>0</v>
      </c>
      <c r="O120" s="24">
        <f>VLOOKUP($B120,[1]原始成績!$B$4:$P$166,12,FALSE)</f>
        <v>2</v>
      </c>
      <c r="P120" s="25">
        <f t="shared" si="32"/>
        <v>2</v>
      </c>
      <c r="Q120" s="26">
        <f t="shared" si="36"/>
        <v>7</v>
      </c>
      <c r="R120" s="22">
        <f>VLOOKUP($B120,[1]原始成績!$B$4:$P$166,13,FALSE)</f>
        <v>3</v>
      </c>
      <c r="S120" s="23">
        <f>VLOOKUP($B120,[1]原始成績!$B$4:$P$166,14,FALSE)</f>
        <v>3</v>
      </c>
      <c r="T120" s="24">
        <f>VLOOKUP($B120,[1]原始成績!$B$4:$P$166,15,FALSE)</f>
        <v>2</v>
      </c>
      <c r="U120" s="25">
        <f t="shared" si="33"/>
        <v>8</v>
      </c>
      <c r="V120" s="26">
        <f t="shared" si="37"/>
        <v>3</v>
      </c>
      <c r="W120" s="22">
        <f t="shared" si="34"/>
        <v>20</v>
      </c>
      <c r="X120" s="26">
        <f t="shared" si="38"/>
        <v>5</v>
      </c>
    </row>
    <row r="121" spans="2:24" ht="16.5">
      <c r="B121" s="59" t="s">
        <v>308</v>
      </c>
      <c r="C121" s="60" t="s">
        <v>309</v>
      </c>
      <c r="D121" s="20" t="s">
        <v>310</v>
      </c>
      <c r="E121" s="61" t="s">
        <v>298</v>
      </c>
      <c r="F121" s="22">
        <f>VLOOKUP($B121,[1]原始成績!$B$4:$P$166,5,FALSE)</f>
        <v>126.9</v>
      </c>
      <c r="G121" s="23">
        <f>VLOOKUP($B121,[1]原始成績!$B$4:$P$166,6,FALSE)</f>
        <v>159</v>
      </c>
      <c r="H121" s="23">
        <f>VLOOKUP($B121,[1]原始成績!$B$4:$P$166,7,FALSE)</f>
        <v>126.1</v>
      </c>
      <c r="I121" s="23">
        <f>VLOOKUP($B121,[1]原始成績!$B$4:$P$166,8,FALSE)</f>
        <v>157.9</v>
      </c>
      <c r="J121" s="24">
        <f>VLOOKUP($B121,[1]原始成績!$B$4:$P$166,9,FALSE)</f>
        <v>181.3</v>
      </c>
      <c r="K121" s="25">
        <f t="shared" si="31"/>
        <v>181.3</v>
      </c>
      <c r="L121" s="26">
        <f t="shared" si="35"/>
        <v>3</v>
      </c>
      <c r="M121" s="22">
        <f>VLOOKUP($B121,[1]原始成績!$B$4:$P$166,10,FALSE)</f>
        <v>0</v>
      </c>
      <c r="N121" s="23">
        <f>VLOOKUP($B121,[1]原始成績!$B$4:$P$166,11,FALSE)</f>
        <v>1</v>
      </c>
      <c r="O121" s="24">
        <f>VLOOKUP($B121,[1]原始成績!$B$4:$P$166,12,FALSE)</f>
        <v>1</v>
      </c>
      <c r="P121" s="25">
        <f t="shared" si="32"/>
        <v>2</v>
      </c>
      <c r="Q121" s="26">
        <f t="shared" si="36"/>
        <v>7</v>
      </c>
      <c r="R121" s="22">
        <f>VLOOKUP($B121,[1]原始成績!$B$4:$P$166,13,FALSE)</f>
        <v>0</v>
      </c>
      <c r="S121" s="23">
        <f>VLOOKUP($B121,[1]原始成績!$B$4:$P$166,14,FALSE)</f>
        <v>1</v>
      </c>
      <c r="T121" s="24">
        <f>VLOOKUP($B121,[1]原始成績!$B$4:$P$166,15,FALSE)</f>
        <v>5</v>
      </c>
      <c r="U121" s="25">
        <f t="shared" si="33"/>
        <v>6</v>
      </c>
      <c r="V121" s="26">
        <f t="shared" si="37"/>
        <v>10</v>
      </c>
      <c r="W121" s="22">
        <f t="shared" si="34"/>
        <v>20</v>
      </c>
      <c r="X121" s="26">
        <f t="shared" si="38"/>
        <v>5</v>
      </c>
    </row>
    <row r="122" spans="2:24" ht="16.5">
      <c r="B122" s="59" t="s">
        <v>345</v>
      </c>
      <c r="C122" s="60" t="s">
        <v>346</v>
      </c>
      <c r="D122" s="20" t="s">
        <v>347</v>
      </c>
      <c r="E122" s="21" t="s">
        <v>298</v>
      </c>
      <c r="F122" s="22">
        <f>VLOOKUP($B122,[1]原始成績!$B$4:$P$166,5,FALSE)</f>
        <v>157.80000000000001</v>
      </c>
      <c r="G122" s="23">
        <f>VLOOKUP($B122,[1]原始成績!$B$4:$P$166,6,FALSE)</f>
        <v>172.5</v>
      </c>
      <c r="H122" s="23">
        <f>VLOOKUP($B122,[1]原始成績!$B$4:$P$166,7,FALSE)</f>
        <v>130.4</v>
      </c>
      <c r="I122" s="23">
        <f>VLOOKUP($B122,[1]原始成績!$B$4:$P$166,8,FALSE)</f>
        <v>155.19999999999999</v>
      </c>
      <c r="J122" s="24">
        <f>VLOOKUP($B122,[1]原始成績!$B$4:$P$166,9,FALSE)</f>
        <v>165.8</v>
      </c>
      <c r="K122" s="25">
        <f t="shared" si="31"/>
        <v>172.5</v>
      </c>
      <c r="L122" s="26">
        <f t="shared" si="35"/>
        <v>5</v>
      </c>
      <c r="M122" s="22">
        <f>VLOOKUP($B122,[1]原始成績!$B$4:$P$166,10,FALSE)</f>
        <v>0</v>
      </c>
      <c r="N122" s="23">
        <f>VLOOKUP($B122,[1]原始成績!$B$4:$P$166,11,FALSE)</f>
        <v>0</v>
      </c>
      <c r="O122" s="24">
        <f>VLOOKUP($B122,[1]原始成績!$B$4:$P$166,12,FALSE)</f>
        <v>5</v>
      </c>
      <c r="P122" s="25">
        <f t="shared" si="32"/>
        <v>5</v>
      </c>
      <c r="Q122" s="26">
        <f t="shared" si="36"/>
        <v>1</v>
      </c>
      <c r="R122" s="22">
        <f>VLOOKUP($B122,[1]原始成績!$B$4:$P$166,13,FALSE)</f>
        <v>0</v>
      </c>
      <c r="S122" s="23">
        <f>VLOOKUP($B122,[1]原始成績!$B$4:$P$166,14,FALSE)</f>
        <v>0</v>
      </c>
      <c r="T122" s="24">
        <f>VLOOKUP($B122,[1]原始成績!$B$4:$P$166,15,FALSE)</f>
        <v>5</v>
      </c>
      <c r="U122" s="25">
        <f t="shared" si="33"/>
        <v>5</v>
      </c>
      <c r="V122" s="26">
        <f t="shared" si="37"/>
        <v>14</v>
      </c>
      <c r="W122" s="22">
        <f t="shared" si="34"/>
        <v>20</v>
      </c>
      <c r="X122" s="26">
        <f t="shared" si="38"/>
        <v>5</v>
      </c>
    </row>
    <row r="123" spans="2:24" ht="16.5">
      <c r="B123" s="59" t="s">
        <v>299</v>
      </c>
      <c r="C123" s="60" t="s">
        <v>300</v>
      </c>
      <c r="D123" s="20" t="s">
        <v>256</v>
      </c>
      <c r="E123" s="61" t="s">
        <v>298</v>
      </c>
      <c r="F123" s="22">
        <f>VLOOKUP($B123,[1]原始成績!$B$4:$P$166,5,FALSE)</f>
        <v>102.4</v>
      </c>
      <c r="G123" s="23">
        <f>VLOOKUP($B123,[1]原始成績!$B$4:$P$166,6,FALSE)</f>
        <v>88.7</v>
      </c>
      <c r="H123" s="23">
        <f>VLOOKUP($B123,[1]原始成績!$B$4:$P$166,7,FALSE)</f>
        <v>62.6</v>
      </c>
      <c r="I123" s="23">
        <f>VLOOKUP($B123,[1]原始成績!$B$4:$P$166,8,FALSE)</f>
        <v>121.6</v>
      </c>
      <c r="J123" s="24">
        <f>VLOOKUP($B123,[1]原始成績!$B$4:$P$166,9,FALSE)</f>
        <v>119</v>
      </c>
      <c r="K123" s="25">
        <f t="shared" si="31"/>
        <v>121.6</v>
      </c>
      <c r="L123" s="26">
        <f t="shared" si="35"/>
        <v>11</v>
      </c>
      <c r="M123" s="22">
        <f>VLOOKUP($B123,[1]原始成績!$B$4:$P$166,10,FALSE)</f>
        <v>0</v>
      </c>
      <c r="N123" s="23">
        <f>VLOOKUP($B123,[1]原始成績!$B$4:$P$166,11,FALSE)</f>
        <v>0</v>
      </c>
      <c r="O123" s="24">
        <f>VLOOKUP($B123,[1]原始成績!$B$4:$P$166,12,FALSE)</f>
        <v>3</v>
      </c>
      <c r="P123" s="25">
        <f t="shared" si="32"/>
        <v>3</v>
      </c>
      <c r="Q123" s="26">
        <f t="shared" si="36"/>
        <v>5</v>
      </c>
      <c r="R123" s="22">
        <f>VLOOKUP($B123,[1]原始成績!$B$4:$P$166,13,FALSE)</f>
        <v>1</v>
      </c>
      <c r="S123" s="23">
        <f>VLOOKUP($B123,[1]原始成績!$B$4:$P$166,14,FALSE)</f>
        <v>3</v>
      </c>
      <c r="T123" s="24">
        <f>VLOOKUP($B123,[1]原始成績!$B$4:$P$166,15,FALSE)</f>
        <v>3</v>
      </c>
      <c r="U123" s="25">
        <f t="shared" si="33"/>
        <v>7</v>
      </c>
      <c r="V123" s="26">
        <f t="shared" si="37"/>
        <v>8</v>
      </c>
      <c r="W123" s="22">
        <f t="shared" si="34"/>
        <v>24</v>
      </c>
      <c r="X123" s="26">
        <f t="shared" si="38"/>
        <v>8</v>
      </c>
    </row>
    <row r="124" spans="2:24" ht="16.5">
      <c r="B124" s="59" t="s">
        <v>329</v>
      </c>
      <c r="C124" s="60" t="s">
        <v>330</v>
      </c>
      <c r="D124" s="20" t="s">
        <v>256</v>
      </c>
      <c r="E124" s="61" t="s">
        <v>298</v>
      </c>
      <c r="F124" s="22">
        <f>VLOOKUP($B124,[1]原始成績!$B$4:$P$166,5,FALSE)</f>
        <v>164.3</v>
      </c>
      <c r="G124" s="23">
        <f>VLOOKUP($B124,[1]原始成績!$B$4:$P$166,6,FALSE)</f>
        <v>164.2</v>
      </c>
      <c r="H124" s="23">
        <f>VLOOKUP($B124,[1]原始成績!$B$4:$P$166,7,FALSE)</f>
        <v>140.69999999999999</v>
      </c>
      <c r="I124" s="23">
        <f>VLOOKUP($B124,[1]原始成績!$B$4:$P$166,8,FALSE)</f>
        <v>167.2</v>
      </c>
      <c r="J124" s="24">
        <f>VLOOKUP($B124,[1]原始成績!$B$4:$P$166,9,FALSE)</f>
        <v>139.30000000000001</v>
      </c>
      <c r="K124" s="25">
        <f t="shared" si="31"/>
        <v>167.2</v>
      </c>
      <c r="L124" s="26">
        <f t="shared" si="35"/>
        <v>6</v>
      </c>
      <c r="M124" s="22">
        <f>VLOOKUP($B124,[1]原始成績!$B$4:$P$166,10,FALSE)</f>
        <v>0</v>
      </c>
      <c r="N124" s="23">
        <f>VLOOKUP($B124,[1]原始成績!$B$4:$P$166,11,FALSE)</f>
        <v>0</v>
      </c>
      <c r="O124" s="24">
        <f>VLOOKUP($B124,[1]原始成績!$B$4:$P$166,12,FALSE)</f>
        <v>3</v>
      </c>
      <c r="P124" s="25">
        <f t="shared" si="32"/>
        <v>3</v>
      </c>
      <c r="Q124" s="26">
        <f t="shared" si="36"/>
        <v>5</v>
      </c>
      <c r="R124" s="22">
        <f>VLOOKUP($B124,[1]原始成績!$B$4:$P$166,13,FALSE)</f>
        <v>1</v>
      </c>
      <c r="S124" s="23">
        <f>VLOOKUP($B124,[1]原始成績!$B$4:$P$166,14,FALSE)</f>
        <v>1</v>
      </c>
      <c r="T124" s="24">
        <f>VLOOKUP($B124,[1]原始成績!$B$4:$P$166,15,FALSE)</f>
        <v>3</v>
      </c>
      <c r="U124" s="25">
        <f t="shared" si="33"/>
        <v>5</v>
      </c>
      <c r="V124" s="26">
        <f t="shared" si="37"/>
        <v>14</v>
      </c>
      <c r="W124" s="22">
        <f t="shared" si="34"/>
        <v>25</v>
      </c>
      <c r="X124" s="26">
        <f t="shared" si="38"/>
        <v>9</v>
      </c>
    </row>
    <row r="125" spans="2:24" ht="16.5">
      <c r="B125" s="59" t="s">
        <v>324</v>
      </c>
      <c r="C125" s="60" t="s">
        <v>325</v>
      </c>
      <c r="D125" s="20" t="s">
        <v>166</v>
      </c>
      <c r="E125" s="61" t="s">
        <v>298</v>
      </c>
      <c r="F125" s="22">
        <f>VLOOKUP($B125,[1]原始成績!$B$4:$P$166,5,FALSE)</f>
        <v>78.8</v>
      </c>
      <c r="G125" s="23">
        <f>VLOOKUP($B125,[1]原始成績!$B$4:$P$166,6,FALSE)</f>
        <v>69.7</v>
      </c>
      <c r="H125" s="23">
        <f>VLOOKUP($B125,[1]原始成績!$B$4:$P$166,7,FALSE)</f>
        <v>10</v>
      </c>
      <c r="I125" s="23">
        <f>VLOOKUP($B125,[1]原始成績!$B$4:$P$166,8,FALSE)</f>
        <v>78.900000000000006</v>
      </c>
      <c r="J125" s="24">
        <f>VLOOKUP($B125,[1]原始成績!$B$4:$P$166,9,FALSE)</f>
        <v>56.1</v>
      </c>
      <c r="K125" s="25">
        <f t="shared" si="31"/>
        <v>78.900000000000006</v>
      </c>
      <c r="L125" s="26">
        <f t="shared" si="35"/>
        <v>16</v>
      </c>
      <c r="M125" s="22">
        <f>VLOOKUP($B125,[1]原始成績!$B$4:$P$166,10,FALSE)</f>
        <v>0</v>
      </c>
      <c r="N125" s="23">
        <f>VLOOKUP($B125,[1]原始成績!$B$4:$P$166,11,FALSE)</f>
        <v>0</v>
      </c>
      <c r="O125" s="24">
        <f>VLOOKUP($B125,[1]原始成績!$B$4:$P$166,12,FALSE)</f>
        <v>0</v>
      </c>
      <c r="P125" s="25">
        <f t="shared" si="32"/>
        <v>0</v>
      </c>
      <c r="Q125" s="26">
        <f t="shared" si="36"/>
        <v>10</v>
      </c>
      <c r="R125" s="22">
        <f>VLOOKUP($B125,[1]原始成績!$B$4:$P$166,13,FALSE)</f>
        <v>3</v>
      </c>
      <c r="S125" s="23">
        <f>VLOOKUP($B125,[1]原始成績!$B$4:$P$166,14,FALSE)</f>
        <v>0</v>
      </c>
      <c r="T125" s="24">
        <f>VLOOKUP($B125,[1]原始成績!$B$4:$P$166,15,FALSE)</f>
        <v>5</v>
      </c>
      <c r="U125" s="25">
        <f t="shared" si="33"/>
        <v>8</v>
      </c>
      <c r="V125" s="26">
        <f t="shared" si="37"/>
        <v>3</v>
      </c>
      <c r="W125" s="22">
        <f t="shared" si="34"/>
        <v>29</v>
      </c>
      <c r="X125" s="26">
        <f t="shared" si="38"/>
        <v>10</v>
      </c>
    </row>
    <row r="126" spans="2:24" ht="16.5">
      <c r="B126" s="59" t="s">
        <v>316</v>
      </c>
      <c r="C126" s="60" t="s">
        <v>317</v>
      </c>
      <c r="D126" s="20" t="s">
        <v>179</v>
      </c>
      <c r="E126" s="61" t="s">
        <v>298</v>
      </c>
      <c r="F126" s="22">
        <f>VLOOKUP($B126,[1]原始成績!$B$4:$P$166,5,FALSE)</f>
        <v>30</v>
      </c>
      <c r="G126" s="23">
        <f>VLOOKUP($B126,[1]原始成績!$B$4:$P$166,6,FALSE)</f>
        <v>30</v>
      </c>
      <c r="H126" s="23">
        <f>VLOOKUP($B126,[1]原始成績!$B$4:$P$166,7,FALSE)</f>
        <v>74.900000000000006</v>
      </c>
      <c r="I126" s="23">
        <f>VLOOKUP($B126,[1]原始成績!$B$4:$P$166,8,FALSE)</f>
        <v>30</v>
      </c>
      <c r="J126" s="24">
        <f>VLOOKUP($B126,[1]原始成績!$B$4:$P$166,9,FALSE)</f>
        <v>56.4</v>
      </c>
      <c r="K126" s="25">
        <f t="shared" si="31"/>
        <v>74.900000000000006</v>
      </c>
      <c r="L126" s="26">
        <f t="shared" si="35"/>
        <v>17</v>
      </c>
      <c r="M126" s="22">
        <f>VLOOKUP($B126,[1]原始成績!$B$4:$P$166,10,FALSE)</f>
        <v>0</v>
      </c>
      <c r="N126" s="23">
        <f>VLOOKUP($B126,[1]原始成績!$B$4:$P$166,11,FALSE)</f>
        <v>0</v>
      </c>
      <c r="O126" s="24">
        <f>VLOOKUP($B126,[1]原始成績!$B$4:$P$166,12,FALSE)</f>
        <v>0</v>
      </c>
      <c r="P126" s="25">
        <f t="shared" si="32"/>
        <v>0</v>
      </c>
      <c r="Q126" s="26">
        <f t="shared" si="36"/>
        <v>10</v>
      </c>
      <c r="R126" s="22">
        <f>VLOOKUP($B126,[1]原始成績!$B$4:$P$166,13,FALSE)</f>
        <v>0</v>
      </c>
      <c r="S126" s="23">
        <f>VLOOKUP($B126,[1]原始成績!$B$4:$P$166,14,FALSE)</f>
        <v>3</v>
      </c>
      <c r="T126" s="24">
        <f>VLOOKUP($B126,[1]原始成績!$B$4:$P$166,15,FALSE)</f>
        <v>5</v>
      </c>
      <c r="U126" s="25">
        <f t="shared" si="33"/>
        <v>8</v>
      </c>
      <c r="V126" s="26">
        <f t="shared" si="37"/>
        <v>3</v>
      </c>
      <c r="W126" s="22">
        <f t="shared" si="34"/>
        <v>30</v>
      </c>
      <c r="X126" s="26">
        <f t="shared" si="38"/>
        <v>11</v>
      </c>
    </row>
    <row r="127" spans="2:24" ht="16.5">
      <c r="B127" s="59" t="s">
        <v>343</v>
      </c>
      <c r="C127" s="60" t="s">
        <v>344</v>
      </c>
      <c r="D127" s="20" t="s">
        <v>210</v>
      </c>
      <c r="E127" s="21" t="s">
        <v>298</v>
      </c>
      <c r="F127" s="22">
        <f>VLOOKUP($B127,[1]原始成績!$B$4:$P$166,5,FALSE)</f>
        <v>65</v>
      </c>
      <c r="G127" s="23">
        <f>VLOOKUP($B127,[1]原始成績!$B$4:$P$166,6,FALSE)</f>
        <v>91.1</v>
      </c>
      <c r="H127" s="23">
        <f>VLOOKUP($B127,[1]原始成績!$B$4:$P$166,7,FALSE)</f>
        <v>107.8</v>
      </c>
      <c r="I127" s="23">
        <f>VLOOKUP($B127,[1]原始成績!$B$4:$P$166,8,FALSE)</f>
        <v>90</v>
      </c>
      <c r="J127" s="24">
        <f>VLOOKUP($B127,[1]原始成績!$B$4:$P$166,9,FALSE)</f>
        <v>90</v>
      </c>
      <c r="K127" s="25">
        <f t="shared" si="31"/>
        <v>107.8</v>
      </c>
      <c r="L127" s="26">
        <f t="shared" si="35"/>
        <v>12</v>
      </c>
      <c r="M127" s="22">
        <f>VLOOKUP($B127,[1]原始成績!$B$4:$P$166,10,FALSE)</f>
        <v>0</v>
      </c>
      <c r="N127" s="23">
        <f>VLOOKUP($B127,[1]原始成績!$B$4:$P$166,11,FALSE)</f>
        <v>0</v>
      </c>
      <c r="O127" s="24">
        <f>VLOOKUP($B127,[1]原始成績!$B$4:$P$166,12,FALSE)</f>
        <v>0</v>
      </c>
      <c r="P127" s="25">
        <f t="shared" si="32"/>
        <v>0</v>
      </c>
      <c r="Q127" s="26">
        <f t="shared" si="36"/>
        <v>10</v>
      </c>
      <c r="R127" s="22">
        <f>VLOOKUP($B127,[1]原始成績!$B$4:$P$166,13,FALSE)</f>
        <v>0</v>
      </c>
      <c r="S127" s="23">
        <f>VLOOKUP($B127,[1]原始成績!$B$4:$P$166,14,FALSE)</f>
        <v>3</v>
      </c>
      <c r="T127" s="24">
        <f>VLOOKUP($B127,[1]原始成績!$B$4:$P$166,15,FALSE)</f>
        <v>3</v>
      </c>
      <c r="U127" s="25">
        <f t="shared" si="33"/>
        <v>6</v>
      </c>
      <c r="V127" s="26">
        <f t="shared" si="37"/>
        <v>10</v>
      </c>
      <c r="W127" s="22">
        <f t="shared" si="34"/>
        <v>32</v>
      </c>
      <c r="X127" s="26">
        <f t="shared" si="38"/>
        <v>12</v>
      </c>
    </row>
    <row r="128" spans="2:24" ht="16.5">
      <c r="B128" s="59" t="s">
        <v>331</v>
      </c>
      <c r="C128" s="60" t="s">
        <v>332</v>
      </c>
      <c r="D128" s="20" t="s">
        <v>202</v>
      </c>
      <c r="E128" s="61" t="s">
        <v>298</v>
      </c>
      <c r="F128" s="22">
        <f>VLOOKUP($B128,[1]原始成績!$B$4:$P$166,5,FALSE)</f>
        <v>53.8</v>
      </c>
      <c r="G128" s="23">
        <f>VLOOKUP($B128,[1]原始成績!$B$4:$P$166,6,FALSE)</f>
        <v>41.6</v>
      </c>
      <c r="H128" s="23">
        <f>VLOOKUP($B128,[1]原始成績!$B$4:$P$166,7,FALSE)</f>
        <v>70</v>
      </c>
      <c r="I128" s="23">
        <f>VLOOKUP($B128,[1]原始成績!$B$4:$P$166,8,FALSE)</f>
        <v>60</v>
      </c>
      <c r="J128" s="24">
        <f>VLOOKUP($B128,[1]原始成績!$B$4:$P$166,9,FALSE)</f>
        <v>83.5</v>
      </c>
      <c r="K128" s="25">
        <f t="shared" si="31"/>
        <v>83.5</v>
      </c>
      <c r="L128" s="26">
        <f t="shared" si="35"/>
        <v>15</v>
      </c>
      <c r="M128" s="22">
        <f>VLOOKUP($B128,[1]原始成績!$B$4:$P$166,10,FALSE)</f>
        <v>0</v>
      </c>
      <c r="N128" s="23">
        <f>VLOOKUP($B128,[1]原始成績!$B$4:$P$166,11,FALSE)</f>
        <v>0</v>
      </c>
      <c r="O128" s="24">
        <f>VLOOKUP($B128,[1]原始成績!$B$4:$P$166,12,FALSE)</f>
        <v>0</v>
      </c>
      <c r="P128" s="25">
        <f t="shared" si="32"/>
        <v>0</v>
      </c>
      <c r="Q128" s="26">
        <f t="shared" si="36"/>
        <v>10</v>
      </c>
      <c r="R128" s="22">
        <f>VLOOKUP($B128,[1]原始成績!$B$4:$P$166,13,FALSE)</f>
        <v>1</v>
      </c>
      <c r="S128" s="23">
        <f>VLOOKUP($B128,[1]原始成績!$B$4:$P$166,14,FALSE)</f>
        <v>4</v>
      </c>
      <c r="T128" s="24">
        <f>VLOOKUP($B128,[1]原始成績!$B$4:$P$166,15,FALSE)</f>
        <v>1</v>
      </c>
      <c r="U128" s="25">
        <f t="shared" si="33"/>
        <v>6</v>
      </c>
      <c r="V128" s="26">
        <f t="shared" si="37"/>
        <v>10</v>
      </c>
      <c r="W128" s="22">
        <f t="shared" si="34"/>
        <v>35</v>
      </c>
      <c r="X128" s="26">
        <f t="shared" si="38"/>
        <v>13</v>
      </c>
    </row>
    <row r="129" spans="2:24" ht="16.5">
      <c r="B129" s="59" t="s">
        <v>322</v>
      </c>
      <c r="C129" s="60" t="s">
        <v>323</v>
      </c>
      <c r="D129" s="20" t="s">
        <v>166</v>
      </c>
      <c r="E129" s="61" t="s">
        <v>298</v>
      </c>
      <c r="F129" s="22">
        <f>VLOOKUP($B129,[1]原始成績!$B$4:$P$166,5,FALSE)</f>
        <v>126.9</v>
      </c>
      <c r="G129" s="23">
        <f>VLOOKUP($B129,[1]原始成績!$B$4:$P$166,6,FALSE)</f>
        <v>117.2</v>
      </c>
      <c r="H129" s="23">
        <f>VLOOKUP($B129,[1]原始成績!$B$4:$P$166,7,FALSE)</f>
        <v>140.6</v>
      </c>
      <c r="I129" s="23">
        <f>VLOOKUP($B129,[1]原始成績!$B$4:$P$166,8,FALSE)</f>
        <v>149</v>
      </c>
      <c r="J129" s="24">
        <f>VLOOKUP($B129,[1]原始成績!$B$4:$P$166,9,FALSE)</f>
        <v>141.30000000000001</v>
      </c>
      <c r="K129" s="25">
        <f t="shared" si="31"/>
        <v>149</v>
      </c>
      <c r="L129" s="26">
        <f t="shared" si="35"/>
        <v>9</v>
      </c>
      <c r="M129" s="22">
        <f>VLOOKUP($B129,[1]原始成績!$B$4:$P$166,10,FALSE)</f>
        <v>0</v>
      </c>
      <c r="N129" s="23">
        <f>VLOOKUP($B129,[1]原始成績!$B$4:$P$166,11,FALSE)</f>
        <v>2</v>
      </c>
      <c r="O129" s="24">
        <f>VLOOKUP($B129,[1]原始成績!$B$4:$P$166,12,FALSE)</f>
        <v>0</v>
      </c>
      <c r="P129" s="25">
        <f t="shared" si="32"/>
        <v>2</v>
      </c>
      <c r="Q129" s="26">
        <f t="shared" si="36"/>
        <v>7</v>
      </c>
      <c r="R129" s="22">
        <f>VLOOKUP($B129,[1]原始成績!$B$4:$P$166,13,FALSE)</f>
        <v>0</v>
      </c>
      <c r="S129" s="23">
        <f>VLOOKUP($B129,[1]原始成績!$B$4:$P$166,14,FALSE)</f>
        <v>1</v>
      </c>
      <c r="T129" s="24">
        <f>VLOOKUP($B129,[1]原始成績!$B$4:$P$166,15,FALSE)</f>
        <v>1</v>
      </c>
      <c r="U129" s="25">
        <f t="shared" si="33"/>
        <v>2</v>
      </c>
      <c r="V129" s="26">
        <f t="shared" si="37"/>
        <v>19</v>
      </c>
      <c r="W129" s="22">
        <f t="shared" si="34"/>
        <v>35</v>
      </c>
      <c r="X129" s="26">
        <f t="shared" si="38"/>
        <v>13</v>
      </c>
    </row>
    <row r="130" spans="2:24" ht="16.5">
      <c r="B130" s="59" t="s">
        <v>333</v>
      </c>
      <c r="C130" s="60" t="s">
        <v>334</v>
      </c>
      <c r="D130" s="20" t="s">
        <v>202</v>
      </c>
      <c r="E130" s="61" t="s">
        <v>298</v>
      </c>
      <c r="F130" s="22">
        <f>VLOOKUP($B130,[1]原始成績!$B$4:$P$166,5,FALSE)</f>
        <v>10</v>
      </c>
      <c r="G130" s="23">
        <f>VLOOKUP($B130,[1]原始成績!$B$4:$P$166,6,FALSE)</f>
        <v>63.2</v>
      </c>
      <c r="H130" s="23">
        <f>VLOOKUP($B130,[1]原始成績!$B$4:$P$166,7,FALSE)</f>
        <v>65</v>
      </c>
      <c r="I130" s="23">
        <f>VLOOKUP($B130,[1]原始成績!$B$4:$P$166,8,FALSE)</f>
        <v>37.5</v>
      </c>
      <c r="J130" s="24">
        <f>VLOOKUP($B130,[1]原始成績!$B$4:$P$166,9,FALSE)</f>
        <v>20.399999999999999</v>
      </c>
      <c r="K130" s="25">
        <f t="shared" si="31"/>
        <v>65</v>
      </c>
      <c r="L130" s="26">
        <f t="shared" si="35"/>
        <v>18</v>
      </c>
      <c r="M130" s="22">
        <f>VLOOKUP($B130,[1]原始成績!$B$4:$P$166,10,FALSE)</f>
        <v>0</v>
      </c>
      <c r="N130" s="23">
        <f>VLOOKUP($B130,[1]原始成績!$B$4:$P$166,11,FALSE)</f>
        <v>0</v>
      </c>
      <c r="O130" s="24">
        <f>VLOOKUP($B130,[1]原始成績!$B$4:$P$166,12,FALSE)</f>
        <v>0</v>
      </c>
      <c r="P130" s="25">
        <f t="shared" si="32"/>
        <v>0</v>
      </c>
      <c r="Q130" s="26">
        <f t="shared" si="36"/>
        <v>10</v>
      </c>
      <c r="R130" s="22">
        <f>VLOOKUP($B130,[1]原始成績!$B$4:$P$166,13,FALSE)</f>
        <v>1</v>
      </c>
      <c r="S130" s="23">
        <f>VLOOKUP($B130,[1]原始成績!$B$4:$P$166,14,FALSE)</f>
        <v>5</v>
      </c>
      <c r="T130" s="24">
        <f>VLOOKUP($B130,[1]原始成績!$B$4:$P$166,15,FALSE)</f>
        <v>0</v>
      </c>
      <c r="U130" s="25">
        <f t="shared" si="33"/>
        <v>6</v>
      </c>
      <c r="V130" s="26">
        <f t="shared" si="37"/>
        <v>10</v>
      </c>
      <c r="W130" s="22">
        <f t="shared" si="34"/>
        <v>38</v>
      </c>
      <c r="X130" s="26">
        <f t="shared" si="38"/>
        <v>15</v>
      </c>
    </row>
    <row r="131" spans="2:24" ht="16.5">
      <c r="B131" s="59" t="s">
        <v>303</v>
      </c>
      <c r="C131" s="60" t="s">
        <v>304</v>
      </c>
      <c r="D131" s="20" t="s">
        <v>121</v>
      </c>
      <c r="E131" s="61" t="s">
        <v>298</v>
      </c>
      <c r="F131" s="22">
        <f>VLOOKUP($B131,[1]原始成績!$B$4:$P$166,5,FALSE)</f>
        <v>46.8</v>
      </c>
      <c r="G131" s="23">
        <f>VLOOKUP($B131,[1]原始成績!$B$4:$P$166,6,FALSE)</f>
        <v>34.9</v>
      </c>
      <c r="H131" s="23">
        <f>VLOOKUP($B131,[1]原始成績!$B$4:$P$166,7,FALSE)</f>
        <v>40.4</v>
      </c>
      <c r="I131" s="23">
        <f>VLOOKUP($B131,[1]原始成績!$B$4:$P$166,8,FALSE)</f>
        <v>51.1</v>
      </c>
      <c r="J131" s="24">
        <f>VLOOKUP($B131,[1]原始成績!$B$4:$P$166,9,FALSE)</f>
        <v>28.9</v>
      </c>
      <c r="K131" s="25">
        <f t="shared" si="31"/>
        <v>51.1</v>
      </c>
      <c r="L131" s="26">
        <f t="shared" si="35"/>
        <v>21</v>
      </c>
      <c r="M131" s="22">
        <f>VLOOKUP($B131,[1]原始成績!$B$4:$P$166,10,FALSE)</f>
        <v>0</v>
      </c>
      <c r="N131" s="23">
        <f>VLOOKUP($B131,[1]原始成績!$B$4:$P$166,11,FALSE)</f>
        <v>0</v>
      </c>
      <c r="O131" s="24">
        <f>VLOOKUP($B131,[1]原始成績!$B$4:$P$166,12,FALSE)</f>
        <v>0</v>
      </c>
      <c r="P131" s="25">
        <f t="shared" si="32"/>
        <v>0</v>
      </c>
      <c r="Q131" s="26">
        <f t="shared" si="36"/>
        <v>10</v>
      </c>
      <c r="R131" s="22">
        <f>VLOOKUP($B131,[1]原始成績!$B$4:$P$166,13,FALSE)</f>
        <v>1</v>
      </c>
      <c r="S131" s="23">
        <f>VLOOKUP($B131,[1]原始成績!$B$4:$P$166,14,FALSE)</f>
        <v>1</v>
      </c>
      <c r="T131" s="24">
        <f>VLOOKUP($B131,[1]原始成績!$B$4:$P$166,15,FALSE)</f>
        <v>5</v>
      </c>
      <c r="U131" s="25">
        <f t="shared" si="33"/>
        <v>7</v>
      </c>
      <c r="V131" s="26">
        <f t="shared" si="37"/>
        <v>8</v>
      </c>
      <c r="W131" s="22">
        <f t="shared" si="34"/>
        <v>39</v>
      </c>
      <c r="X131" s="26">
        <f t="shared" si="38"/>
        <v>16</v>
      </c>
    </row>
    <row r="132" spans="2:24" ht="16.5">
      <c r="B132" s="59" t="s">
        <v>296</v>
      </c>
      <c r="C132" s="60" t="s">
        <v>297</v>
      </c>
      <c r="D132" s="20" t="s">
        <v>251</v>
      </c>
      <c r="E132" s="61" t="s">
        <v>298</v>
      </c>
      <c r="F132" s="22">
        <f>VLOOKUP($B132,[1]原始成績!$B$4:$P$166,5,FALSE)</f>
        <v>136.9</v>
      </c>
      <c r="G132" s="23">
        <f>VLOOKUP($B132,[1]原始成績!$B$4:$P$166,6,FALSE)</f>
        <v>149.1</v>
      </c>
      <c r="H132" s="23">
        <f>VLOOKUP($B132,[1]原始成績!$B$4:$P$166,7,FALSE)</f>
        <v>129.5</v>
      </c>
      <c r="I132" s="23">
        <f>VLOOKUP($B132,[1]原始成績!$B$4:$P$166,8,FALSE)</f>
        <v>148.69999999999999</v>
      </c>
      <c r="J132" s="24">
        <f>VLOOKUP($B132,[1]原始成績!$B$4:$P$166,9,FALSE)</f>
        <v>50</v>
      </c>
      <c r="K132" s="25">
        <f t="shared" ref="K132:K163" si="39">LARGE(F132:J132,1)</f>
        <v>149.1</v>
      </c>
      <c r="L132" s="26">
        <f t="shared" si="35"/>
        <v>8</v>
      </c>
      <c r="M132" s="22">
        <f>VLOOKUP($B132,[1]原始成績!$B$4:$P$166,10,FALSE)</f>
        <v>0</v>
      </c>
      <c r="N132" s="23">
        <f>VLOOKUP($B132,[1]原始成績!$B$4:$P$166,11,FALSE)</f>
        <v>0</v>
      </c>
      <c r="O132" s="24">
        <f>VLOOKUP($B132,[1]原始成績!$B$4:$P$166,12,FALSE)</f>
        <v>0</v>
      </c>
      <c r="P132" s="25">
        <f t="shared" ref="P132:P156" si="40">SUM($M132:$O132)</f>
        <v>0</v>
      </c>
      <c r="Q132" s="26">
        <f t="shared" si="36"/>
        <v>10</v>
      </c>
      <c r="R132" s="22">
        <f>VLOOKUP($B132,[1]原始成績!$B$4:$P$166,13,FALSE)</f>
        <v>0</v>
      </c>
      <c r="S132" s="23">
        <f>VLOOKUP($B132,[1]原始成績!$B$4:$P$166,14,FALSE)</f>
        <v>0</v>
      </c>
      <c r="T132" s="24">
        <f>VLOOKUP($B132,[1]原始成績!$B$4:$P$166,15,FALSE)</f>
        <v>0</v>
      </c>
      <c r="U132" s="25">
        <f t="shared" ref="U132:U156" si="41">SUM($R132:$T132)</f>
        <v>0</v>
      </c>
      <c r="V132" s="26">
        <f t="shared" si="37"/>
        <v>21</v>
      </c>
      <c r="W132" s="22">
        <f t="shared" ref="W132:W163" si="42">L132+Q132+V132</f>
        <v>39</v>
      </c>
      <c r="X132" s="26">
        <f t="shared" si="38"/>
        <v>16</v>
      </c>
    </row>
    <row r="133" spans="2:24" ht="16.5">
      <c r="B133" s="59" t="s">
        <v>339</v>
      </c>
      <c r="C133" s="60" t="s">
        <v>340</v>
      </c>
      <c r="D133" s="20" t="s">
        <v>207</v>
      </c>
      <c r="E133" s="21" t="s">
        <v>298</v>
      </c>
      <c r="F133" s="22">
        <f>VLOOKUP($B133,[1]原始成績!$B$4:$P$166,5,FALSE)</f>
        <v>78.2</v>
      </c>
      <c r="G133" s="23">
        <f>VLOOKUP($B133,[1]原始成績!$B$4:$P$166,6,FALSE)</f>
        <v>45.7</v>
      </c>
      <c r="H133" s="23">
        <f>VLOOKUP($B133,[1]原始成績!$B$4:$P$166,7,FALSE)</f>
        <v>56.5</v>
      </c>
      <c r="I133" s="23">
        <f>VLOOKUP($B133,[1]原始成績!$B$4:$P$166,8,FALSE)</f>
        <v>50</v>
      </c>
      <c r="J133" s="24">
        <f>VLOOKUP($B133,[1]原始成績!$B$4:$P$166,9,FALSE)</f>
        <v>88.1</v>
      </c>
      <c r="K133" s="25">
        <f t="shared" si="39"/>
        <v>88.1</v>
      </c>
      <c r="L133" s="26">
        <f t="shared" si="35"/>
        <v>13</v>
      </c>
      <c r="M133" s="22">
        <f>VLOOKUP($B133,[1]原始成績!$B$4:$P$166,10,FALSE)</f>
        <v>0</v>
      </c>
      <c r="N133" s="23">
        <f>VLOOKUP($B133,[1]原始成績!$B$4:$P$166,11,FALSE)</f>
        <v>0</v>
      </c>
      <c r="O133" s="24">
        <f>VLOOKUP($B133,[1]原始成績!$B$4:$P$166,12,FALSE)</f>
        <v>0</v>
      </c>
      <c r="P133" s="25">
        <f t="shared" si="40"/>
        <v>0</v>
      </c>
      <c r="Q133" s="26">
        <f t="shared" si="36"/>
        <v>10</v>
      </c>
      <c r="R133" s="22">
        <f>VLOOKUP($B133,[1]原始成績!$B$4:$P$166,13,FALSE)</f>
        <v>0</v>
      </c>
      <c r="S133" s="23">
        <f>VLOOKUP($B133,[1]原始成績!$B$4:$P$166,14,FALSE)</f>
        <v>0</v>
      </c>
      <c r="T133" s="24">
        <f>VLOOKUP($B133,[1]原始成績!$B$4:$P$166,15,FALSE)</f>
        <v>3</v>
      </c>
      <c r="U133" s="25">
        <f t="shared" si="41"/>
        <v>3</v>
      </c>
      <c r="V133" s="26">
        <f t="shared" si="37"/>
        <v>17</v>
      </c>
      <c r="W133" s="22">
        <f t="shared" si="42"/>
        <v>40</v>
      </c>
      <c r="X133" s="26">
        <f t="shared" si="38"/>
        <v>18</v>
      </c>
    </row>
    <row r="134" spans="2:24" ht="16.5">
      <c r="B134" s="59" t="s">
        <v>335</v>
      </c>
      <c r="C134" s="19" t="s">
        <v>336</v>
      </c>
      <c r="D134" s="62" t="s">
        <v>207</v>
      </c>
      <c r="E134" s="61" t="s">
        <v>298</v>
      </c>
      <c r="F134" s="22">
        <f>VLOOKUP($B134,[1]原始成績!$B$4:$P$166,5,FALSE)</f>
        <v>86.7</v>
      </c>
      <c r="G134" s="23">
        <f>VLOOKUP($B134,[1]原始成績!$B$4:$P$166,6,FALSE)</f>
        <v>82.7</v>
      </c>
      <c r="H134" s="23">
        <f>VLOOKUP($B134,[1]原始成績!$B$4:$P$166,7,FALSE)</f>
        <v>74.2</v>
      </c>
      <c r="I134" s="23">
        <f>VLOOKUP($B134,[1]原始成績!$B$4:$P$166,8,FALSE)</f>
        <v>48.6</v>
      </c>
      <c r="J134" s="24">
        <f>VLOOKUP($B134,[1]原始成績!$B$4:$P$166,9,FALSE)</f>
        <v>50</v>
      </c>
      <c r="K134" s="25">
        <f t="shared" si="39"/>
        <v>86.7</v>
      </c>
      <c r="L134" s="26">
        <f t="shared" si="35"/>
        <v>14</v>
      </c>
      <c r="M134" s="22">
        <f>VLOOKUP($B134,[1]原始成績!$B$4:$P$166,10,FALSE)</f>
        <v>0</v>
      </c>
      <c r="N134" s="23">
        <f>VLOOKUP($B134,[1]原始成績!$B$4:$P$166,11,FALSE)</f>
        <v>0</v>
      </c>
      <c r="O134" s="24">
        <f>VLOOKUP($B134,[1]原始成績!$B$4:$P$166,12,FALSE)</f>
        <v>0</v>
      </c>
      <c r="P134" s="25">
        <f t="shared" si="40"/>
        <v>0</v>
      </c>
      <c r="Q134" s="26">
        <f t="shared" si="36"/>
        <v>10</v>
      </c>
      <c r="R134" s="22">
        <f>VLOOKUP($B134,[1]原始成績!$B$4:$P$166,13,FALSE)</f>
        <v>0</v>
      </c>
      <c r="S134" s="23">
        <f>VLOOKUP($B134,[1]原始成績!$B$4:$P$166,14,FALSE)</f>
        <v>0</v>
      </c>
      <c r="T134" s="24">
        <f>VLOOKUP($B134,[1]原始成績!$B$4:$P$166,15,FALSE)</f>
        <v>0</v>
      </c>
      <c r="U134" s="25">
        <f t="shared" si="41"/>
        <v>0</v>
      </c>
      <c r="V134" s="26">
        <f t="shared" si="37"/>
        <v>21</v>
      </c>
      <c r="W134" s="22">
        <f t="shared" si="42"/>
        <v>45</v>
      </c>
      <c r="X134" s="26">
        <f t="shared" si="38"/>
        <v>19</v>
      </c>
    </row>
    <row r="135" spans="2:24" ht="16.5">
      <c r="B135" s="59" t="s">
        <v>318</v>
      </c>
      <c r="C135" s="60" t="s">
        <v>319</v>
      </c>
      <c r="D135" s="20" t="s">
        <v>166</v>
      </c>
      <c r="E135" s="61" t="s">
        <v>298</v>
      </c>
      <c r="F135" s="22">
        <f>VLOOKUP($B135,[1]原始成績!$B$4:$P$166,5,FALSE)</f>
        <v>40</v>
      </c>
      <c r="G135" s="23">
        <f>VLOOKUP($B135,[1]原始成績!$B$4:$P$166,6,FALSE)</f>
        <v>36.9</v>
      </c>
      <c r="H135" s="23">
        <f>VLOOKUP($B135,[1]原始成績!$B$4:$P$166,7,FALSE)</f>
        <v>20</v>
      </c>
      <c r="I135" s="23">
        <f>VLOOKUP($B135,[1]原始成績!$B$4:$P$166,8,FALSE)</f>
        <v>20</v>
      </c>
      <c r="J135" s="24">
        <f>VLOOKUP($B135,[1]原始成績!$B$4:$P$166,9,FALSE)</f>
        <v>37.299999999999997</v>
      </c>
      <c r="K135" s="25">
        <f t="shared" si="39"/>
        <v>40</v>
      </c>
      <c r="L135" s="26">
        <f t="shared" si="35"/>
        <v>22</v>
      </c>
      <c r="M135" s="22">
        <f>VLOOKUP($B135,[1]原始成績!$B$4:$P$166,10,FALSE)</f>
        <v>0</v>
      </c>
      <c r="N135" s="23">
        <f>VLOOKUP($B135,[1]原始成績!$B$4:$P$166,11,FALSE)</f>
        <v>0</v>
      </c>
      <c r="O135" s="24">
        <f>VLOOKUP($B135,[1]原始成績!$B$4:$P$166,12,FALSE)</f>
        <v>0</v>
      </c>
      <c r="P135" s="25">
        <f t="shared" si="40"/>
        <v>0</v>
      </c>
      <c r="Q135" s="26">
        <f t="shared" si="36"/>
        <v>10</v>
      </c>
      <c r="R135" s="22">
        <f>VLOOKUP($B135,[1]原始成績!$B$4:$P$166,13,FALSE)</f>
        <v>2</v>
      </c>
      <c r="S135" s="23">
        <f>VLOOKUP($B135,[1]原始成績!$B$4:$P$166,14,FALSE)</f>
        <v>0</v>
      </c>
      <c r="T135" s="24">
        <f>VLOOKUP($B135,[1]原始成績!$B$4:$P$166,15,FALSE)</f>
        <v>3</v>
      </c>
      <c r="U135" s="25">
        <f t="shared" si="41"/>
        <v>5</v>
      </c>
      <c r="V135" s="26">
        <f t="shared" si="37"/>
        <v>14</v>
      </c>
      <c r="W135" s="22">
        <f t="shared" si="42"/>
        <v>46</v>
      </c>
      <c r="X135" s="26">
        <f t="shared" si="38"/>
        <v>20</v>
      </c>
    </row>
    <row r="136" spans="2:24" ht="16.5">
      <c r="B136" s="59" t="s">
        <v>337</v>
      </c>
      <c r="C136" s="60" t="s">
        <v>338</v>
      </c>
      <c r="D136" s="20" t="s">
        <v>207</v>
      </c>
      <c r="E136" s="61" t="s">
        <v>298</v>
      </c>
      <c r="F136" s="22">
        <f>VLOOKUP($B136,[1]原始成績!$B$4:$P$166,5,FALSE)</f>
        <v>36.5</v>
      </c>
      <c r="G136" s="23">
        <f>VLOOKUP($B136,[1]原始成績!$B$4:$P$166,6,FALSE)</f>
        <v>30.6</v>
      </c>
      <c r="H136" s="23">
        <f>VLOOKUP($B136,[1]原始成績!$B$4:$P$166,7,FALSE)</f>
        <v>60</v>
      </c>
      <c r="I136" s="23">
        <f>VLOOKUP($B136,[1]原始成績!$B$4:$P$166,8,FALSE)</f>
        <v>55</v>
      </c>
      <c r="J136" s="24">
        <f>VLOOKUP($B136,[1]原始成績!$B$4:$P$166,9,FALSE)</f>
        <v>13.9</v>
      </c>
      <c r="K136" s="25">
        <f t="shared" si="39"/>
        <v>60</v>
      </c>
      <c r="L136" s="26">
        <f t="shared" si="35"/>
        <v>19</v>
      </c>
      <c r="M136" s="22">
        <f>VLOOKUP($B136,[1]原始成績!$B$4:$P$166,10,FALSE)</f>
        <v>0</v>
      </c>
      <c r="N136" s="23">
        <f>VLOOKUP($B136,[1]原始成績!$B$4:$P$166,11,FALSE)</f>
        <v>0</v>
      </c>
      <c r="O136" s="24">
        <f>VLOOKUP($B136,[1]原始成績!$B$4:$P$166,12,FALSE)</f>
        <v>0</v>
      </c>
      <c r="P136" s="25">
        <f t="shared" si="40"/>
        <v>0</v>
      </c>
      <c r="Q136" s="26">
        <f t="shared" si="36"/>
        <v>10</v>
      </c>
      <c r="R136" s="22">
        <f>VLOOKUP($B136,[1]原始成績!$B$4:$P$166,13,FALSE)</f>
        <v>0</v>
      </c>
      <c r="S136" s="23">
        <f>VLOOKUP($B136,[1]原始成績!$B$4:$P$166,14,FALSE)</f>
        <v>3</v>
      </c>
      <c r="T136" s="24">
        <f>VLOOKUP($B136,[1]原始成績!$B$4:$P$166,15,FALSE)</f>
        <v>0</v>
      </c>
      <c r="U136" s="25">
        <f t="shared" si="41"/>
        <v>3</v>
      </c>
      <c r="V136" s="26">
        <f t="shared" si="37"/>
        <v>17</v>
      </c>
      <c r="W136" s="22">
        <f t="shared" si="42"/>
        <v>46</v>
      </c>
      <c r="X136" s="26">
        <f t="shared" si="38"/>
        <v>20</v>
      </c>
    </row>
    <row r="137" spans="2:24" ht="16.5">
      <c r="B137" s="59" t="s">
        <v>320</v>
      </c>
      <c r="C137" s="60" t="s">
        <v>321</v>
      </c>
      <c r="D137" s="20" t="s">
        <v>166</v>
      </c>
      <c r="E137" s="61" t="s">
        <v>298</v>
      </c>
      <c r="F137" s="22">
        <f>VLOOKUP($B137,[1]原始成績!$B$4:$P$166,5,FALSE)</f>
        <v>55.8</v>
      </c>
      <c r="G137" s="23">
        <f>VLOOKUP($B137,[1]原始成績!$B$4:$P$166,6,FALSE)</f>
        <v>10</v>
      </c>
      <c r="H137" s="23">
        <f>VLOOKUP($B137,[1]原始成績!$B$4:$P$166,7,FALSE)</f>
        <v>30.1</v>
      </c>
      <c r="I137" s="23">
        <f>VLOOKUP($B137,[1]原始成績!$B$4:$P$166,8,FALSE)</f>
        <v>50</v>
      </c>
      <c r="J137" s="24">
        <f>VLOOKUP($B137,[1]原始成績!$B$4:$P$166,9,FALSE)</f>
        <v>44.8</v>
      </c>
      <c r="K137" s="25">
        <f t="shared" si="39"/>
        <v>55.8</v>
      </c>
      <c r="L137" s="26">
        <f t="shared" si="35"/>
        <v>20</v>
      </c>
      <c r="M137" s="22">
        <f>VLOOKUP($B137,[1]原始成績!$B$4:$P$166,10,FALSE)</f>
        <v>0</v>
      </c>
      <c r="N137" s="23">
        <f>VLOOKUP($B137,[1]原始成績!$B$4:$P$166,11,FALSE)</f>
        <v>0</v>
      </c>
      <c r="O137" s="24">
        <f>VLOOKUP($B137,[1]原始成績!$B$4:$P$166,12,FALSE)</f>
        <v>0</v>
      </c>
      <c r="P137" s="25">
        <f t="shared" si="40"/>
        <v>0</v>
      </c>
      <c r="Q137" s="26">
        <f t="shared" si="36"/>
        <v>10</v>
      </c>
      <c r="R137" s="22">
        <f>VLOOKUP($B137,[1]原始成績!$B$4:$P$166,13,FALSE)</f>
        <v>0</v>
      </c>
      <c r="S137" s="23">
        <f>VLOOKUP($B137,[1]原始成績!$B$4:$P$166,14,FALSE)</f>
        <v>0</v>
      </c>
      <c r="T137" s="24">
        <f>VLOOKUP($B137,[1]原始成績!$B$4:$P$166,15,FALSE)</f>
        <v>1</v>
      </c>
      <c r="U137" s="25">
        <f t="shared" si="41"/>
        <v>1</v>
      </c>
      <c r="V137" s="26">
        <f t="shared" si="37"/>
        <v>20</v>
      </c>
      <c r="W137" s="22">
        <f t="shared" si="42"/>
        <v>50</v>
      </c>
      <c r="X137" s="26">
        <f t="shared" si="38"/>
        <v>22</v>
      </c>
    </row>
    <row r="138" spans="2:24" ht="17.25" thickBot="1">
      <c r="B138" s="59" t="s">
        <v>314</v>
      </c>
      <c r="C138" s="60" t="s">
        <v>315</v>
      </c>
      <c r="D138" s="20" t="s">
        <v>159</v>
      </c>
      <c r="E138" s="61" t="s">
        <v>298</v>
      </c>
      <c r="F138" s="27">
        <f>VLOOKUP($B138,[1]原始成績!$B$4:$P$166,5,FALSE)</f>
        <v>0</v>
      </c>
      <c r="G138" s="28">
        <f>VLOOKUP($B138,[1]原始成績!$B$4:$P$166,6,FALSE)</f>
        <v>0</v>
      </c>
      <c r="H138" s="28">
        <f>VLOOKUP($B138,[1]原始成績!$B$4:$P$166,7,FALSE)</f>
        <v>0</v>
      </c>
      <c r="I138" s="28">
        <f>VLOOKUP($B138,[1]原始成績!$B$4:$P$166,8,FALSE)</f>
        <v>0</v>
      </c>
      <c r="J138" s="29">
        <f>VLOOKUP($B138,[1]原始成績!$B$4:$P$166,9,FALSE)</f>
        <v>0</v>
      </c>
      <c r="K138" s="30">
        <f t="shared" si="39"/>
        <v>0</v>
      </c>
      <c r="L138" s="31">
        <f t="shared" si="35"/>
        <v>23</v>
      </c>
      <c r="M138" s="27">
        <f>VLOOKUP($B138,[1]原始成績!$B$4:$P$166,10,FALSE)</f>
        <v>0</v>
      </c>
      <c r="N138" s="28">
        <f>VLOOKUP($B138,[1]原始成績!$B$4:$P$166,11,FALSE)</f>
        <v>0</v>
      </c>
      <c r="O138" s="29">
        <f>VLOOKUP($B138,[1]原始成績!$B$4:$P$166,12,FALSE)</f>
        <v>0</v>
      </c>
      <c r="P138" s="30">
        <f t="shared" si="40"/>
        <v>0</v>
      </c>
      <c r="Q138" s="31">
        <f t="shared" si="36"/>
        <v>10</v>
      </c>
      <c r="R138" s="27">
        <f>VLOOKUP($B138,[1]原始成績!$B$4:$P$166,13,FALSE)</f>
        <v>0</v>
      </c>
      <c r="S138" s="28">
        <f>VLOOKUP($B138,[1]原始成績!$B$4:$P$166,14,FALSE)</f>
        <v>0</v>
      </c>
      <c r="T138" s="29">
        <f>VLOOKUP($B138,[1]原始成績!$B$4:$P$166,15,FALSE)</f>
        <v>0</v>
      </c>
      <c r="U138" s="30">
        <f t="shared" si="41"/>
        <v>0</v>
      </c>
      <c r="V138" s="31">
        <f t="shared" si="37"/>
        <v>21</v>
      </c>
      <c r="W138" s="27">
        <f t="shared" si="42"/>
        <v>54</v>
      </c>
      <c r="X138" s="31">
        <f t="shared" si="38"/>
        <v>23</v>
      </c>
    </row>
    <row r="139" spans="2:24" ht="16.5">
      <c r="B139" s="56" t="s">
        <v>374</v>
      </c>
      <c r="C139" s="57" t="s">
        <v>375</v>
      </c>
      <c r="D139" s="34" t="s">
        <v>376</v>
      </c>
      <c r="E139" s="35" t="s">
        <v>350</v>
      </c>
      <c r="F139" s="36">
        <f>VLOOKUP($B139,[1]原始成績!$B$4:$P$166,5,FALSE)</f>
        <v>151.19999999999999</v>
      </c>
      <c r="G139" s="37">
        <f>VLOOKUP($B139,[1]原始成績!$B$4:$P$166,6,FALSE)</f>
        <v>144.6</v>
      </c>
      <c r="H139" s="37">
        <f>VLOOKUP($B139,[1]原始成績!$B$4:$P$166,7,FALSE)</f>
        <v>144</v>
      </c>
      <c r="I139" s="37">
        <f>VLOOKUP($B139,[1]原始成績!$B$4:$P$166,8,FALSE)</f>
        <v>150.30000000000001</v>
      </c>
      <c r="J139" s="38">
        <f>VLOOKUP($B139,[1]原始成績!$B$4:$P$166,9,FALSE)</f>
        <v>137.80000000000001</v>
      </c>
      <c r="K139" s="39">
        <f t="shared" si="39"/>
        <v>151.19999999999999</v>
      </c>
      <c r="L139" s="40">
        <f t="shared" ref="L139:L156" si="43">RANK($K139,$K$139:$K$156)</f>
        <v>1</v>
      </c>
      <c r="M139" s="36">
        <f>VLOOKUP($B139,[1]原始成績!$B$4:$P$166,10,FALSE)</f>
        <v>0</v>
      </c>
      <c r="N139" s="37">
        <f>VLOOKUP($B139,[1]原始成績!$B$4:$P$166,11,FALSE)</f>
        <v>1</v>
      </c>
      <c r="O139" s="38">
        <f>VLOOKUP($B139,[1]原始成績!$B$4:$P$166,12,FALSE)</f>
        <v>0</v>
      </c>
      <c r="P139" s="39">
        <f t="shared" si="40"/>
        <v>1</v>
      </c>
      <c r="Q139" s="40">
        <f t="shared" ref="Q139:Q156" si="44">RANK($P139,$P$139:$P$156)</f>
        <v>1</v>
      </c>
      <c r="R139" s="36">
        <f>VLOOKUP($B139,[1]原始成績!$B$4:$P$166,13,FALSE)</f>
        <v>1</v>
      </c>
      <c r="S139" s="37">
        <f>VLOOKUP($B139,[1]原始成績!$B$4:$P$166,14,FALSE)</f>
        <v>4</v>
      </c>
      <c r="T139" s="38">
        <f>VLOOKUP($B139,[1]原始成績!$B$4:$P$166,15,FALSE)</f>
        <v>3</v>
      </c>
      <c r="U139" s="39">
        <f t="shared" si="41"/>
        <v>8</v>
      </c>
      <c r="V139" s="40">
        <v>2</v>
      </c>
      <c r="W139" s="36">
        <f t="shared" si="42"/>
        <v>4</v>
      </c>
      <c r="X139" s="40">
        <f>RANK($W139,$W$139:$W$156,1)</f>
        <v>1</v>
      </c>
    </row>
    <row r="140" spans="2:24" ht="16.5">
      <c r="B140" s="56" t="s">
        <v>383</v>
      </c>
      <c r="C140" s="57" t="s">
        <v>384</v>
      </c>
      <c r="D140" s="34" t="s">
        <v>385</v>
      </c>
      <c r="E140" s="35" t="s">
        <v>350</v>
      </c>
      <c r="F140" s="41">
        <f>VLOOKUP($B140,[1]原始成績!$B$4:$P$166,5,FALSE)</f>
        <v>122.2</v>
      </c>
      <c r="G140" s="42">
        <f>VLOOKUP($B140,[1]原始成績!$B$4:$P$166,6,FALSE)</f>
        <v>0</v>
      </c>
      <c r="H140" s="42">
        <f>VLOOKUP($B140,[1]原始成績!$B$4:$P$166,7,FALSE)</f>
        <v>90.8</v>
      </c>
      <c r="I140" s="42">
        <f>VLOOKUP($B140,[1]原始成績!$B$4:$P$166,8,FALSE)</f>
        <v>96.7</v>
      </c>
      <c r="J140" s="43">
        <f>VLOOKUP($B140,[1]原始成績!$B$4:$P$166,9,FALSE)</f>
        <v>107.9</v>
      </c>
      <c r="K140" s="44">
        <f t="shared" si="39"/>
        <v>122.2</v>
      </c>
      <c r="L140" s="45">
        <f t="shared" si="43"/>
        <v>4</v>
      </c>
      <c r="M140" s="41">
        <f>VLOOKUP($B140,[1]原始成績!$B$4:$P$166,10,FALSE)</f>
        <v>0</v>
      </c>
      <c r="N140" s="42">
        <f>VLOOKUP($B140,[1]原始成績!$B$4:$P$166,11,FALSE)</f>
        <v>0</v>
      </c>
      <c r="O140" s="43">
        <f>VLOOKUP($B140,[1]原始成績!$B$4:$P$166,12,FALSE)</f>
        <v>0</v>
      </c>
      <c r="P140" s="44">
        <f t="shared" si="40"/>
        <v>0</v>
      </c>
      <c r="Q140" s="45">
        <f t="shared" si="44"/>
        <v>2</v>
      </c>
      <c r="R140" s="41">
        <f>VLOOKUP($B140,[1]原始成績!$B$4:$P$166,13,FALSE)</f>
        <v>3</v>
      </c>
      <c r="S140" s="42">
        <f>VLOOKUP($B140,[1]原始成績!$B$4:$P$166,14,FALSE)</f>
        <v>3</v>
      </c>
      <c r="T140" s="43">
        <f>VLOOKUP($B140,[1]原始成績!$B$4:$P$166,15,FALSE)</f>
        <v>2</v>
      </c>
      <c r="U140" s="44">
        <f t="shared" si="41"/>
        <v>8</v>
      </c>
      <c r="V140" s="45">
        <f>RANK($U140,$U$139:$U$156)</f>
        <v>1</v>
      </c>
      <c r="W140" s="41">
        <f t="shared" si="42"/>
        <v>7</v>
      </c>
      <c r="X140" s="45">
        <f>RANK($W140,$W$139:$W$156,1)</f>
        <v>2</v>
      </c>
    </row>
    <row r="141" spans="2:24" ht="16.5">
      <c r="B141" s="56" t="s">
        <v>361</v>
      </c>
      <c r="C141" s="57" t="s">
        <v>362</v>
      </c>
      <c r="D141" s="34" t="s">
        <v>363</v>
      </c>
      <c r="E141" s="35" t="s">
        <v>350</v>
      </c>
      <c r="F141" s="41">
        <f>VLOOKUP($B141,[1]原始成績!$B$4:$P$166,5,FALSE)</f>
        <v>107.1</v>
      </c>
      <c r="G141" s="42">
        <f>VLOOKUP($B141,[1]原始成績!$B$4:$P$166,6,FALSE)</f>
        <v>138.19999999999999</v>
      </c>
      <c r="H141" s="42">
        <f>VLOOKUP($B141,[1]原始成績!$B$4:$P$166,7,FALSE)</f>
        <v>131.5</v>
      </c>
      <c r="I141" s="42">
        <f>VLOOKUP($B141,[1]原始成績!$B$4:$P$166,8,FALSE)</f>
        <v>131.19999999999999</v>
      </c>
      <c r="J141" s="43">
        <f>VLOOKUP($B141,[1]原始成績!$B$4:$P$166,9,FALSE)</f>
        <v>89.1</v>
      </c>
      <c r="K141" s="44">
        <f t="shared" si="39"/>
        <v>138.19999999999999</v>
      </c>
      <c r="L141" s="45">
        <f t="shared" si="43"/>
        <v>2</v>
      </c>
      <c r="M141" s="41">
        <f>VLOOKUP($B141,[1]原始成績!$B$4:$P$166,10,FALSE)</f>
        <v>0</v>
      </c>
      <c r="N141" s="42">
        <f>VLOOKUP($B141,[1]原始成績!$B$4:$P$166,11,FALSE)</f>
        <v>0</v>
      </c>
      <c r="O141" s="43">
        <f>VLOOKUP($B141,[1]原始成績!$B$4:$P$166,12,FALSE)</f>
        <v>0</v>
      </c>
      <c r="P141" s="44">
        <f t="shared" si="40"/>
        <v>0</v>
      </c>
      <c r="Q141" s="45">
        <f t="shared" si="44"/>
        <v>2</v>
      </c>
      <c r="R141" s="41">
        <f>VLOOKUP($B141,[1]原始成績!$B$4:$P$166,13,FALSE)</f>
        <v>0</v>
      </c>
      <c r="S141" s="42">
        <f>VLOOKUP($B141,[1]原始成績!$B$4:$P$166,14,FALSE)</f>
        <v>3</v>
      </c>
      <c r="T141" s="43">
        <f>VLOOKUP($B141,[1]原始成績!$B$4:$P$166,15,FALSE)</f>
        <v>4</v>
      </c>
      <c r="U141" s="44">
        <f t="shared" si="41"/>
        <v>7</v>
      </c>
      <c r="V141" s="45">
        <f>RANK($U141,$U$139:$U$156)</f>
        <v>5</v>
      </c>
      <c r="W141" s="41">
        <f t="shared" si="42"/>
        <v>9</v>
      </c>
      <c r="X141" s="45">
        <f>RANK($W141,$W$139:$W$156,1)</f>
        <v>3</v>
      </c>
    </row>
    <row r="142" spans="2:24" ht="16.5">
      <c r="B142" s="56" t="s">
        <v>386</v>
      </c>
      <c r="C142" s="57" t="s">
        <v>387</v>
      </c>
      <c r="D142" s="34" t="s">
        <v>310</v>
      </c>
      <c r="E142" s="35" t="s">
        <v>350</v>
      </c>
      <c r="F142" s="41">
        <f>VLOOKUP($B142,[1]原始成績!$B$4:$P$166,5,FALSE)</f>
        <v>83.2</v>
      </c>
      <c r="G142" s="42">
        <f>VLOOKUP($B142,[1]原始成績!$B$4:$P$166,6,FALSE)</f>
        <v>120.5</v>
      </c>
      <c r="H142" s="42">
        <f>VLOOKUP($B142,[1]原始成績!$B$4:$P$166,7,FALSE)</f>
        <v>115.2</v>
      </c>
      <c r="I142" s="42">
        <f>VLOOKUP($B142,[1]原始成績!$B$4:$P$166,8,FALSE)</f>
        <v>119.5</v>
      </c>
      <c r="J142" s="43">
        <f>VLOOKUP($B142,[1]原始成績!$B$4:$P$166,9,FALSE)</f>
        <v>119.5</v>
      </c>
      <c r="K142" s="44">
        <f t="shared" si="39"/>
        <v>120.5</v>
      </c>
      <c r="L142" s="45">
        <f t="shared" si="43"/>
        <v>5</v>
      </c>
      <c r="M142" s="41">
        <f>VLOOKUP($B142,[1]原始成績!$B$4:$P$166,10,FALSE)</f>
        <v>0</v>
      </c>
      <c r="N142" s="42">
        <f>VLOOKUP($B142,[1]原始成績!$B$4:$P$166,11,FALSE)</f>
        <v>0</v>
      </c>
      <c r="O142" s="43">
        <f>VLOOKUP($B142,[1]原始成績!$B$4:$P$166,12,FALSE)</f>
        <v>0</v>
      </c>
      <c r="P142" s="44">
        <f t="shared" si="40"/>
        <v>0</v>
      </c>
      <c r="Q142" s="45">
        <f t="shared" si="44"/>
        <v>2</v>
      </c>
      <c r="R142" s="41">
        <f>VLOOKUP($B142,[1]原始成績!$B$4:$P$166,13,FALSE)</f>
        <v>0</v>
      </c>
      <c r="S142" s="42">
        <f>VLOOKUP($B142,[1]原始成績!$B$4:$P$166,14,FALSE)</f>
        <v>3</v>
      </c>
      <c r="T142" s="43">
        <f>VLOOKUP($B142,[1]原始成績!$B$4:$P$166,15,FALSE)</f>
        <v>5</v>
      </c>
      <c r="U142" s="44">
        <f t="shared" si="41"/>
        <v>8</v>
      </c>
      <c r="V142" s="45">
        <v>2</v>
      </c>
      <c r="W142" s="41">
        <f t="shared" si="42"/>
        <v>9</v>
      </c>
      <c r="X142" s="45">
        <v>4</v>
      </c>
    </row>
    <row r="143" spans="2:24" ht="16.5">
      <c r="B143" s="56" t="s">
        <v>372</v>
      </c>
      <c r="C143" s="57" t="s">
        <v>373</v>
      </c>
      <c r="D143" s="34" t="s">
        <v>188</v>
      </c>
      <c r="E143" s="35" t="s">
        <v>350</v>
      </c>
      <c r="F143" s="41">
        <f>VLOOKUP($B143,[1]原始成績!$B$4:$P$166,5,FALSE)</f>
        <v>5</v>
      </c>
      <c r="G143" s="42">
        <f>VLOOKUP($B143,[1]原始成績!$B$4:$P$166,6,FALSE)</f>
        <v>106.8</v>
      </c>
      <c r="H143" s="42">
        <f>VLOOKUP($B143,[1]原始成績!$B$4:$P$166,7,FALSE)</f>
        <v>75</v>
      </c>
      <c r="I143" s="42">
        <f>VLOOKUP($B143,[1]原始成績!$B$4:$P$166,8,FALSE)</f>
        <v>99</v>
      </c>
      <c r="J143" s="43">
        <f>VLOOKUP($B143,[1]原始成績!$B$4:$P$166,9,FALSE)</f>
        <v>41.1</v>
      </c>
      <c r="K143" s="44">
        <f t="shared" si="39"/>
        <v>106.8</v>
      </c>
      <c r="L143" s="45">
        <f t="shared" si="43"/>
        <v>7</v>
      </c>
      <c r="M143" s="41">
        <f>VLOOKUP($B143,[1]原始成績!$B$4:$P$166,10,FALSE)</f>
        <v>0</v>
      </c>
      <c r="N143" s="42">
        <f>VLOOKUP($B143,[1]原始成績!$B$4:$P$166,11,FALSE)</f>
        <v>0</v>
      </c>
      <c r="O143" s="43">
        <f>VLOOKUP($B143,[1]原始成績!$B$4:$P$166,12,FALSE)</f>
        <v>0</v>
      </c>
      <c r="P143" s="44">
        <f t="shared" si="40"/>
        <v>0</v>
      </c>
      <c r="Q143" s="45">
        <f t="shared" si="44"/>
        <v>2</v>
      </c>
      <c r="R143" s="41">
        <f>VLOOKUP($B143,[1]原始成績!$B$4:$P$166,13,FALSE)</f>
        <v>0</v>
      </c>
      <c r="S143" s="42">
        <f>VLOOKUP($B143,[1]原始成績!$B$4:$P$166,14,FALSE)</f>
        <v>3</v>
      </c>
      <c r="T143" s="43">
        <f>VLOOKUP($B143,[1]原始成績!$B$4:$P$166,15,FALSE)</f>
        <v>5</v>
      </c>
      <c r="U143" s="44">
        <f t="shared" si="41"/>
        <v>8</v>
      </c>
      <c r="V143" s="45">
        <v>2</v>
      </c>
      <c r="W143" s="41">
        <f t="shared" si="42"/>
        <v>11</v>
      </c>
      <c r="X143" s="45">
        <f t="shared" ref="X143:X156" si="45">RANK($W143,$W$139:$W$156,1)</f>
        <v>5</v>
      </c>
    </row>
    <row r="144" spans="2:24" ht="16.5">
      <c r="B144" s="56" t="s">
        <v>364</v>
      </c>
      <c r="C144" s="57" t="s">
        <v>365</v>
      </c>
      <c r="D144" s="34" t="s">
        <v>159</v>
      </c>
      <c r="E144" s="35" t="s">
        <v>350</v>
      </c>
      <c r="F144" s="41">
        <f>VLOOKUP($B144,[1]原始成績!$B$4:$P$166,5,FALSE)</f>
        <v>134.69999999999999</v>
      </c>
      <c r="G144" s="42">
        <f>VLOOKUP($B144,[1]原始成績!$B$4:$P$166,6,FALSE)</f>
        <v>124.1</v>
      </c>
      <c r="H144" s="42">
        <f>VLOOKUP($B144,[1]原始成績!$B$4:$P$166,7,FALSE)</f>
        <v>132.6</v>
      </c>
      <c r="I144" s="42">
        <f>VLOOKUP($B144,[1]原始成績!$B$4:$P$166,8,FALSE)</f>
        <v>122.7</v>
      </c>
      <c r="J144" s="43">
        <f>VLOOKUP($B144,[1]原始成績!$B$4:$P$166,9,FALSE)</f>
        <v>120.5</v>
      </c>
      <c r="K144" s="44">
        <f t="shared" si="39"/>
        <v>134.69999999999999</v>
      </c>
      <c r="L144" s="45">
        <f t="shared" si="43"/>
        <v>3</v>
      </c>
      <c r="M144" s="41">
        <f>VLOOKUP($B144,[1]原始成績!$B$4:$P$166,10,FALSE)</f>
        <v>0</v>
      </c>
      <c r="N144" s="42">
        <f>VLOOKUP($B144,[1]原始成績!$B$4:$P$166,11,FALSE)</f>
        <v>0</v>
      </c>
      <c r="O144" s="43">
        <f>VLOOKUP($B144,[1]原始成績!$B$4:$P$166,12,FALSE)</f>
        <v>0</v>
      </c>
      <c r="P144" s="44">
        <f t="shared" si="40"/>
        <v>0</v>
      </c>
      <c r="Q144" s="45">
        <f t="shared" si="44"/>
        <v>2</v>
      </c>
      <c r="R144" s="41">
        <f>VLOOKUP($B144,[1]原始成績!$B$4:$P$166,13,FALSE)</f>
        <v>0</v>
      </c>
      <c r="S144" s="42">
        <f>VLOOKUP($B144,[1]原始成績!$B$4:$P$166,14,FALSE)</f>
        <v>0</v>
      </c>
      <c r="T144" s="43">
        <f>VLOOKUP($B144,[1]原始成績!$B$4:$P$166,15,FALSE)</f>
        <v>5</v>
      </c>
      <c r="U144" s="44">
        <f t="shared" si="41"/>
        <v>5</v>
      </c>
      <c r="V144" s="45">
        <f t="shared" ref="V144:V156" si="46">RANK($U144,$U$139:$U$156)</f>
        <v>10</v>
      </c>
      <c r="W144" s="41">
        <f t="shared" si="42"/>
        <v>15</v>
      </c>
      <c r="X144" s="45">
        <f t="shared" si="45"/>
        <v>6</v>
      </c>
    </row>
    <row r="145" spans="2:24" ht="16.5">
      <c r="B145" s="56" t="s">
        <v>351</v>
      </c>
      <c r="C145" s="57" t="s">
        <v>352</v>
      </c>
      <c r="D145" s="34" t="s">
        <v>251</v>
      </c>
      <c r="E145" s="35" t="s">
        <v>350</v>
      </c>
      <c r="F145" s="41">
        <f>VLOOKUP($B145,[1]原始成績!$B$4:$P$166,5,FALSE)</f>
        <v>108.3</v>
      </c>
      <c r="G145" s="42">
        <f>VLOOKUP($B145,[1]原始成績!$B$4:$P$166,6,FALSE)</f>
        <v>101.1</v>
      </c>
      <c r="H145" s="42">
        <f>VLOOKUP($B145,[1]原始成績!$B$4:$P$166,7,FALSE)</f>
        <v>73.2</v>
      </c>
      <c r="I145" s="42">
        <f>VLOOKUP($B145,[1]原始成績!$B$4:$P$166,8,FALSE)</f>
        <v>93.7</v>
      </c>
      <c r="J145" s="43">
        <f>VLOOKUP($B145,[1]原始成績!$B$4:$P$166,9,FALSE)</f>
        <v>99.9</v>
      </c>
      <c r="K145" s="44">
        <f t="shared" si="39"/>
        <v>108.3</v>
      </c>
      <c r="L145" s="45">
        <f t="shared" si="43"/>
        <v>6</v>
      </c>
      <c r="M145" s="41">
        <f>VLOOKUP($B145,[1]原始成績!$B$4:$P$166,10,FALSE)</f>
        <v>0</v>
      </c>
      <c r="N145" s="42">
        <f>VLOOKUP($B145,[1]原始成績!$B$4:$P$166,11,FALSE)</f>
        <v>0</v>
      </c>
      <c r="O145" s="43">
        <f>VLOOKUP($B145,[1]原始成績!$B$4:$P$166,12,FALSE)</f>
        <v>0</v>
      </c>
      <c r="P145" s="44">
        <f t="shared" si="40"/>
        <v>0</v>
      </c>
      <c r="Q145" s="45">
        <f t="shared" si="44"/>
        <v>2</v>
      </c>
      <c r="R145" s="41">
        <f>VLOOKUP($B145,[1]原始成績!$B$4:$P$166,13,FALSE)</f>
        <v>0</v>
      </c>
      <c r="S145" s="42">
        <f>VLOOKUP($B145,[1]原始成績!$B$4:$P$166,14,FALSE)</f>
        <v>1</v>
      </c>
      <c r="T145" s="43">
        <f>VLOOKUP($B145,[1]原始成績!$B$4:$P$166,15,FALSE)</f>
        <v>3</v>
      </c>
      <c r="U145" s="44">
        <f t="shared" si="41"/>
        <v>4</v>
      </c>
      <c r="V145" s="45">
        <f t="shared" si="46"/>
        <v>13</v>
      </c>
      <c r="W145" s="41">
        <f t="shared" si="42"/>
        <v>21</v>
      </c>
      <c r="X145" s="45">
        <f t="shared" si="45"/>
        <v>7</v>
      </c>
    </row>
    <row r="146" spans="2:24" ht="16.5">
      <c r="B146" s="56" t="s">
        <v>353</v>
      </c>
      <c r="C146" s="57" t="s">
        <v>354</v>
      </c>
      <c r="D146" s="34" t="s">
        <v>251</v>
      </c>
      <c r="E146" s="35" t="s">
        <v>350</v>
      </c>
      <c r="F146" s="41">
        <f>VLOOKUP($B146,[1]原始成績!$B$4:$P$166,5,FALSE)</f>
        <v>77.400000000000006</v>
      </c>
      <c r="G146" s="42">
        <f>VLOOKUP($B146,[1]原始成績!$B$4:$P$166,6,FALSE)</f>
        <v>64.900000000000006</v>
      </c>
      <c r="H146" s="42">
        <f>VLOOKUP($B146,[1]原始成績!$B$4:$P$166,7,FALSE)</f>
        <v>66.5</v>
      </c>
      <c r="I146" s="42">
        <f>VLOOKUP($B146,[1]原始成績!$B$4:$P$166,8,FALSE)</f>
        <v>49.7</v>
      </c>
      <c r="J146" s="43">
        <f>VLOOKUP($B146,[1]原始成績!$B$4:$P$166,9,FALSE)</f>
        <v>66</v>
      </c>
      <c r="K146" s="44">
        <f t="shared" si="39"/>
        <v>77.400000000000006</v>
      </c>
      <c r="L146" s="45">
        <f t="shared" si="43"/>
        <v>13</v>
      </c>
      <c r="M146" s="41">
        <f>VLOOKUP($B146,[1]原始成績!$B$4:$P$166,10,FALSE)</f>
        <v>0</v>
      </c>
      <c r="N146" s="42">
        <f>VLOOKUP($B146,[1]原始成績!$B$4:$P$166,11,FALSE)</f>
        <v>0</v>
      </c>
      <c r="O146" s="43">
        <f>VLOOKUP($B146,[1]原始成績!$B$4:$P$166,12,FALSE)</f>
        <v>0</v>
      </c>
      <c r="P146" s="44">
        <f t="shared" si="40"/>
        <v>0</v>
      </c>
      <c r="Q146" s="45">
        <f t="shared" si="44"/>
        <v>2</v>
      </c>
      <c r="R146" s="41">
        <f>VLOOKUP($B146,[1]原始成績!$B$4:$P$166,13,FALSE)</f>
        <v>1</v>
      </c>
      <c r="S146" s="42">
        <f>VLOOKUP($B146,[1]原始成績!$B$4:$P$166,14,FALSE)</f>
        <v>1</v>
      </c>
      <c r="T146" s="43">
        <f>VLOOKUP($B146,[1]原始成績!$B$4:$P$166,15,FALSE)</f>
        <v>4</v>
      </c>
      <c r="U146" s="44">
        <f t="shared" si="41"/>
        <v>6</v>
      </c>
      <c r="V146" s="45">
        <f t="shared" si="46"/>
        <v>7</v>
      </c>
      <c r="W146" s="41">
        <f t="shared" si="42"/>
        <v>22</v>
      </c>
      <c r="X146" s="45">
        <f t="shared" si="45"/>
        <v>8</v>
      </c>
    </row>
    <row r="147" spans="2:24" ht="16.5">
      <c r="B147" s="56" t="s">
        <v>366</v>
      </c>
      <c r="C147" s="57" t="s">
        <v>367</v>
      </c>
      <c r="D147" s="34" t="s">
        <v>159</v>
      </c>
      <c r="E147" s="35" t="s">
        <v>350</v>
      </c>
      <c r="F147" s="41">
        <f>VLOOKUP($B147,[1]原始成績!$B$4:$P$166,5,FALSE)</f>
        <v>71</v>
      </c>
      <c r="G147" s="42">
        <f>VLOOKUP($B147,[1]原始成績!$B$4:$P$166,6,FALSE)</f>
        <v>83.1</v>
      </c>
      <c r="H147" s="42">
        <f>VLOOKUP($B147,[1]原始成績!$B$4:$P$166,7,FALSE)</f>
        <v>76.900000000000006</v>
      </c>
      <c r="I147" s="42">
        <f>VLOOKUP($B147,[1]原始成績!$B$4:$P$166,8,FALSE)</f>
        <v>83.3</v>
      </c>
      <c r="J147" s="43">
        <f>VLOOKUP($B147,[1]原始成績!$B$4:$P$166,9,FALSE)</f>
        <v>78</v>
      </c>
      <c r="K147" s="44">
        <f t="shared" si="39"/>
        <v>83.3</v>
      </c>
      <c r="L147" s="45">
        <f t="shared" si="43"/>
        <v>11</v>
      </c>
      <c r="M147" s="41">
        <f>VLOOKUP($B147,[1]原始成績!$B$4:$P$166,10,FALSE)</f>
        <v>0</v>
      </c>
      <c r="N147" s="42">
        <f>VLOOKUP($B147,[1]原始成績!$B$4:$P$166,11,FALSE)</f>
        <v>0</v>
      </c>
      <c r="O147" s="43">
        <f>VLOOKUP($B147,[1]原始成績!$B$4:$P$166,12,FALSE)</f>
        <v>0</v>
      </c>
      <c r="P147" s="44">
        <f t="shared" si="40"/>
        <v>0</v>
      </c>
      <c r="Q147" s="45">
        <f t="shared" si="44"/>
        <v>2</v>
      </c>
      <c r="R147" s="41">
        <f>VLOOKUP($B147,[1]原始成績!$B$4:$P$166,13,FALSE)</f>
        <v>0</v>
      </c>
      <c r="S147" s="42">
        <f>VLOOKUP($B147,[1]原始成績!$B$4:$P$166,14,FALSE)</f>
        <v>0</v>
      </c>
      <c r="T147" s="43">
        <f>VLOOKUP($B147,[1]原始成績!$B$4:$P$166,15,FALSE)</f>
        <v>5</v>
      </c>
      <c r="U147" s="44">
        <f t="shared" si="41"/>
        <v>5</v>
      </c>
      <c r="V147" s="45">
        <f t="shared" si="46"/>
        <v>10</v>
      </c>
      <c r="W147" s="41">
        <f t="shared" si="42"/>
        <v>23</v>
      </c>
      <c r="X147" s="45">
        <f t="shared" si="45"/>
        <v>9</v>
      </c>
    </row>
    <row r="148" spans="2:24" ht="16.5">
      <c r="B148" s="56" t="s">
        <v>368</v>
      </c>
      <c r="C148" s="57" t="s">
        <v>369</v>
      </c>
      <c r="D148" s="34" t="s">
        <v>179</v>
      </c>
      <c r="E148" s="35" t="s">
        <v>350</v>
      </c>
      <c r="F148" s="41">
        <f>VLOOKUP($B148,[1]原始成績!$B$4:$P$166,5,FALSE)</f>
        <v>50</v>
      </c>
      <c r="G148" s="42">
        <f>VLOOKUP($B148,[1]原始成績!$B$4:$P$166,6,FALSE)</f>
        <v>33.1</v>
      </c>
      <c r="H148" s="42">
        <f>VLOOKUP($B148,[1]原始成績!$B$4:$P$166,7,FALSE)</f>
        <v>2</v>
      </c>
      <c r="I148" s="42">
        <f>VLOOKUP($B148,[1]原始成績!$B$4:$P$166,8,FALSE)</f>
        <v>55.9</v>
      </c>
      <c r="J148" s="43">
        <f>VLOOKUP($B148,[1]原始成績!$B$4:$P$166,9,FALSE)</f>
        <v>69.8</v>
      </c>
      <c r="K148" s="44">
        <f t="shared" si="39"/>
        <v>69.8</v>
      </c>
      <c r="L148" s="45">
        <f t="shared" si="43"/>
        <v>15</v>
      </c>
      <c r="M148" s="41">
        <f>VLOOKUP($B148,[1]原始成績!$B$4:$P$166,10,FALSE)</f>
        <v>0</v>
      </c>
      <c r="N148" s="42">
        <f>VLOOKUP($B148,[1]原始成績!$B$4:$P$166,11,FALSE)</f>
        <v>0</v>
      </c>
      <c r="O148" s="43">
        <f>VLOOKUP($B148,[1]原始成績!$B$4:$P$166,12,FALSE)</f>
        <v>0</v>
      </c>
      <c r="P148" s="44">
        <f t="shared" si="40"/>
        <v>0</v>
      </c>
      <c r="Q148" s="45">
        <f t="shared" si="44"/>
        <v>2</v>
      </c>
      <c r="R148" s="41">
        <f>VLOOKUP($B148,[1]原始成績!$B$4:$P$166,13,FALSE)</f>
        <v>0</v>
      </c>
      <c r="S148" s="42">
        <f>VLOOKUP($B148,[1]原始成績!$B$4:$P$166,14,FALSE)</f>
        <v>4</v>
      </c>
      <c r="T148" s="43">
        <f>VLOOKUP($B148,[1]原始成績!$B$4:$P$166,15,FALSE)</f>
        <v>2</v>
      </c>
      <c r="U148" s="44">
        <f t="shared" si="41"/>
        <v>6</v>
      </c>
      <c r="V148" s="45">
        <f t="shared" si="46"/>
        <v>7</v>
      </c>
      <c r="W148" s="41">
        <f t="shared" si="42"/>
        <v>24</v>
      </c>
      <c r="X148" s="45">
        <f t="shared" si="45"/>
        <v>10</v>
      </c>
    </row>
    <row r="149" spans="2:24" ht="16.5">
      <c r="B149" s="56" t="s">
        <v>359</v>
      </c>
      <c r="C149" s="57" t="s">
        <v>360</v>
      </c>
      <c r="D149" s="34" t="s">
        <v>124</v>
      </c>
      <c r="E149" s="35" t="s">
        <v>350</v>
      </c>
      <c r="F149" s="41">
        <f>VLOOKUP($B149,[1]原始成績!$B$4:$P$166,5,FALSE)</f>
        <v>64.599999999999994</v>
      </c>
      <c r="G149" s="42">
        <f>VLOOKUP($B149,[1]原始成績!$B$4:$P$166,6,FALSE)</f>
        <v>80.8</v>
      </c>
      <c r="H149" s="42">
        <f>VLOOKUP($B149,[1]原始成績!$B$4:$P$166,7,FALSE)</f>
        <v>71.099999999999994</v>
      </c>
      <c r="I149" s="42">
        <f>VLOOKUP($B149,[1]原始成績!$B$4:$P$166,8,FALSE)</f>
        <v>73</v>
      </c>
      <c r="J149" s="43">
        <f>VLOOKUP($B149,[1]原始成績!$B$4:$P$166,9,FALSE)</f>
        <v>64</v>
      </c>
      <c r="K149" s="44">
        <f t="shared" si="39"/>
        <v>80.8</v>
      </c>
      <c r="L149" s="45">
        <f t="shared" si="43"/>
        <v>12</v>
      </c>
      <c r="M149" s="41">
        <f>VLOOKUP($B149,[1]原始成績!$B$4:$P$166,10,FALSE)</f>
        <v>0</v>
      </c>
      <c r="N149" s="42">
        <f>VLOOKUP($B149,[1]原始成績!$B$4:$P$166,11,FALSE)</f>
        <v>0</v>
      </c>
      <c r="O149" s="43">
        <f>VLOOKUP($B149,[1]原始成績!$B$4:$P$166,12,FALSE)</f>
        <v>0</v>
      </c>
      <c r="P149" s="44">
        <f t="shared" si="40"/>
        <v>0</v>
      </c>
      <c r="Q149" s="45">
        <f t="shared" si="44"/>
        <v>2</v>
      </c>
      <c r="R149" s="41">
        <f>VLOOKUP($B149,[1]原始成績!$B$4:$P$166,13,FALSE)</f>
        <v>0</v>
      </c>
      <c r="S149" s="42">
        <f>VLOOKUP($B149,[1]原始成績!$B$4:$P$166,14,FALSE)</f>
        <v>0</v>
      </c>
      <c r="T149" s="43">
        <f>VLOOKUP($B149,[1]原始成績!$B$4:$P$166,15,FALSE)</f>
        <v>5</v>
      </c>
      <c r="U149" s="44">
        <f t="shared" si="41"/>
        <v>5</v>
      </c>
      <c r="V149" s="45">
        <f t="shared" si="46"/>
        <v>10</v>
      </c>
      <c r="W149" s="41">
        <f t="shared" si="42"/>
        <v>24</v>
      </c>
      <c r="X149" s="45">
        <f t="shared" si="45"/>
        <v>10</v>
      </c>
    </row>
    <row r="150" spans="2:24" ht="16.5">
      <c r="B150" s="56" t="s">
        <v>379</v>
      </c>
      <c r="C150" s="57" t="s">
        <v>380</v>
      </c>
      <c r="D150" s="34" t="s">
        <v>207</v>
      </c>
      <c r="E150" s="35" t="s">
        <v>350</v>
      </c>
      <c r="F150" s="41">
        <f>VLOOKUP($B150,[1]原始成績!$B$4:$P$166,5,FALSE)</f>
        <v>94.3</v>
      </c>
      <c r="G150" s="42">
        <f>VLOOKUP($B150,[1]原始成績!$B$4:$P$166,6,FALSE)</f>
        <v>84.7</v>
      </c>
      <c r="H150" s="42">
        <f>VLOOKUP($B150,[1]原始成績!$B$4:$P$166,7,FALSE)</f>
        <v>72.900000000000006</v>
      </c>
      <c r="I150" s="42">
        <f>VLOOKUP($B150,[1]原始成績!$B$4:$P$166,8,FALSE)</f>
        <v>67.5</v>
      </c>
      <c r="J150" s="43">
        <f>VLOOKUP($B150,[1]原始成績!$B$4:$P$166,9,FALSE)</f>
        <v>80.8</v>
      </c>
      <c r="K150" s="44">
        <f t="shared" si="39"/>
        <v>94.3</v>
      </c>
      <c r="L150" s="45">
        <f t="shared" si="43"/>
        <v>9</v>
      </c>
      <c r="M150" s="41">
        <f>VLOOKUP($B150,[1]原始成績!$B$4:$P$166,10,FALSE)</f>
        <v>0</v>
      </c>
      <c r="N150" s="42">
        <f>VLOOKUP($B150,[1]原始成績!$B$4:$P$166,11,FALSE)</f>
        <v>0</v>
      </c>
      <c r="O150" s="43">
        <f>VLOOKUP($B150,[1]原始成績!$B$4:$P$166,12,FALSE)</f>
        <v>0</v>
      </c>
      <c r="P150" s="44">
        <f t="shared" si="40"/>
        <v>0</v>
      </c>
      <c r="Q150" s="45">
        <f t="shared" si="44"/>
        <v>2</v>
      </c>
      <c r="R150" s="41">
        <f>VLOOKUP($B150,[1]原始成績!$B$4:$P$166,13,FALSE)</f>
        <v>0</v>
      </c>
      <c r="S150" s="42">
        <f>VLOOKUP($B150,[1]原始成績!$B$4:$P$166,14,FALSE)</f>
        <v>0</v>
      </c>
      <c r="T150" s="43">
        <f>VLOOKUP($B150,[1]原始成績!$B$4:$P$166,15,FALSE)</f>
        <v>4</v>
      </c>
      <c r="U150" s="44">
        <f t="shared" si="41"/>
        <v>4</v>
      </c>
      <c r="V150" s="45">
        <f t="shared" si="46"/>
        <v>13</v>
      </c>
      <c r="W150" s="41">
        <f t="shared" si="42"/>
        <v>24</v>
      </c>
      <c r="X150" s="45">
        <f t="shared" si="45"/>
        <v>10</v>
      </c>
    </row>
    <row r="151" spans="2:24" ht="16.5">
      <c r="B151" s="56" t="s">
        <v>355</v>
      </c>
      <c r="C151" s="57" t="s">
        <v>356</v>
      </c>
      <c r="D151" s="34" t="s">
        <v>251</v>
      </c>
      <c r="E151" s="35" t="s">
        <v>350</v>
      </c>
      <c r="F151" s="41">
        <f>VLOOKUP($B151,[1]原始成績!$B$4:$P$166,5,FALSE)</f>
        <v>0</v>
      </c>
      <c r="G151" s="42">
        <f>VLOOKUP($B151,[1]原始成績!$B$4:$P$166,6,FALSE)</f>
        <v>31.1</v>
      </c>
      <c r="H151" s="42">
        <f>VLOOKUP($B151,[1]原始成績!$B$4:$P$166,7,FALSE)</f>
        <v>27.2</v>
      </c>
      <c r="I151" s="42">
        <f>VLOOKUP($B151,[1]原始成績!$B$4:$P$166,8,FALSE)</f>
        <v>0</v>
      </c>
      <c r="J151" s="43">
        <f>VLOOKUP($B151,[1]原始成績!$B$4:$P$166,9,FALSE)</f>
        <v>33.6</v>
      </c>
      <c r="K151" s="44">
        <f t="shared" si="39"/>
        <v>33.6</v>
      </c>
      <c r="L151" s="45">
        <f t="shared" si="43"/>
        <v>18</v>
      </c>
      <c r="M151" s="41">
        <f>VLOOKUP($B151,[1]原始成績!$B$4:$P$166,10,FALSE)</f>
        <v>0</v>
      </c>
      <c r="N151" s="42">
        <f>VLOOKUP($B151,[1]原始成績!$B$4:$P$166,11,FALSE)</f>
        <v>0</v>
      </c>
      <c r="O151" s="43">
        <f>VLOOKUP($B151,[1]原始成績!$B$4:$P$166,12,FALSE)</f>
        <v>0</v>
      </c>
      <c r="P151" s="44">
        <f t="shared" si="40"/>
        <v>0</v>
      </c>
      <c r="Q151" s="45">
        <f t="shared" si="44"/>
        <v>2</v>
      </c>
      <c r="R151" s="41">
        <f>VLOOKUP($B151,[1]原始成績!$B$4:$P$166,13,FALSE)</f>
        <v>0</v>
      </c>
      <c r="S151" s="42">
        <f>VLOOKUP($B151,[1]原始成績!$B$4:$P$166,14,FALSE)</f>
        <v>2</v>
      </c>
      <c r="T151" s="43">
        <f>VLOOKUP($B151,[1]原始成績!$B$4:$P$166,15,FALSE)</f>
        <v>5</v>
      </c>
      <c r="U151" s="44">
        <f t="shared" si="41"/>
        <v>7</v>
      </c>
      <c r="V151" s="45">
        <f t="shared" si="46"/>
        <v>5</v>
      </c>
      <c r="W151" s="41">
        <f t="shared" si="42"/>
        <v>25</v>
      </c>
      <c r="X151" s="45">
        <f t="shared" si="45"/>
        <v>13</v>
      </c>
    </row>
    <row r="152" spans="2:24" ht="16.5">
      <c r="B152" s="56" t="s">
        <v>370</v>
      </c>
      <c r="C152" s="57" t="s">
        <v>371</v>
      </c>
      <c r="D152" s="34" t="s">
        <v>179</v>
      </c>
      <c r="E152" s="35" t="s">
        <v>350</v>
      </c>
      <c r="F152" s="41">
        <f>VLOOKUP($B152,[1]原始成績!$B$4:$P$166,5,FALSE)</f>
        <v>24</v>
      </c>
      <c r="G152" s="42">
        <f>VLOOKUP($B152,[1]原始成績!$B$4:$P$166,6,FALSE)</f>
        <v>40</v>
      </c>
      <c r="H152" s="42">
        <f>VLOOKUP($B152,[1]原始成績!$B$4:$P$166,7,FALSE)</f>
        <v>50</v>
      </c>
      <c r="I152" s="42">
        <f>VLOOKUP($B152,[1]原始成績!$B$4:$P$166,8,FALSE)</f>
        <v>27.7</v>
      </c>
      <c r="J152" s="43">
        <f>VLOOKUP($B152,[1]原始成績!$B$4:$P$166,9,FALSE)</f>
        <v>23.8</v>
      </c>
      <c r="K152" s="44">
        <f t="shared" si="39"/>
        <v>50</v>
      </c>
      <c r="L152" s="45">
        <f t="shared" si="43"/>
        <v>17</v>
      </c>
      <c r="M152" s="41">
        <f>VLOOKUP($B152,[1]原始成績!$B$4:$P$166,10,FALSE)</f>
        <v>0</v>
      </c>
      <c r="N152" s="42">
        <f>VLOOKUP($B152,[1]原始成績!$B$4:$P$166,11,FALSE)</f>
        <v>0</v>
      </c>
      <c r="O152" s="43">
        <f>VLOOKUP($B152,[1]原始成績!$B$4:$P$166,12,FALSE)</f>
        <v>0</v>
      </c>
      <c r="P152" s="44">
        <f t="shared" si="40"/>
        <v>0</v>
      </c>
      <c r="Q152" s="45">
        <f t="shared" si="44"/>
        <v>2</v>
      </c>
      <c r="R152" s="41">
        <f>VLOOKUP($B152,[1]原始成績!$B$4:$P$166,13,FALSE)</f>
        <v>0</v>
      </c>
      <c r="S152" s="42">
        <f>VLOOKUP($B152,[1]原始成績!$B$4:$P$166,14,FALSE)</f>
        <v>3</v>
      </c>
      <c r="T152" s="43">
        <f>VLOOKUP($B152,[1]原始成績!$B$4:$P$166,15,FALSE)</f>
        <v>3</v>
      </c>
      <c r="U152" s="44">
        <f t="shared" si="41"/>
        <v>6</v>
      </c>
      <c r="V152" s="45">
        <f t="shared" si="46"/>
        <v>7</v>
      </c>
      <c r="W152" s="41">
        <f t="shared" si="42"/>
        <v>26</v>
      </c>
      <c r="X152" s="45">
        <f t="shared" si="45"/>
        <v>14</v>
      </c>
    </row>
    <row r="153" spans="2:24" ht="16.5">
      <c r="B153" s="56" t="s">
        <v>377</v>
      </c>
      <c r="C153" s="57" t="s">
        <v>378</v>
      </c>
      <c r="D153" s="34" t="s">
        <v>207</v>
      </c>
      <c r="E153" s="35" t="s">
        <v>350</v>
      </c>
      <c r="F153" s="41">
        <f>VLOOKUP($B153,[1]原始成績!$B$4:$P$166,5,FALSE)</f>
        <v>77</v>
      </c>
      <c r="G153" s="42">
        <f>VLOOKUP($B153,[1]原始成績!$B$4:$P$166,6,FALSE)</f>
        <v>99.7</v>
      </c>
      <c r="H153" s="42">
        <f>VLOOKUP($B153,[1]原始成績!$B$4:$P$166,7,FALSE)</f>
        <v>59.6</v>
      </c>
      <c r="I153" s="42">
        <f>VLOOKUP($B153,[1]原始成績!$B$4:$P$166,8,FALSE)</f>
        <v>58.5</v>
      </c>
      <c r="J153" s="43">
        <f>VLOOKUP($B153,[1]原始成績!$B$4:$P$166,9,FALSE)</f>
        <v>70.7</v>
      </c>
      <c r="K153" s="44">
        <f t="shared" si="39"/>
        <v>99.7</v>
      </c>
      <c r="L153" s="45">
        <f t="shared" si="43"/>
        <v>8</v>
      </c>
      <c r="M153" s="41">
        <f>VLOOKUP($B153,[1]原始成績!$B$4:$P$166,10,FALSE)</f>
        <v>0</v>
      </c>
      <c r="N153" s="42">
        <f>VLOOKUP($B153,[1]原始成績!$B$4:$P$166,11,FALSE)</f>
        <v>0</v>
      </c>
      <c r="O153" s="43">
        <f>VLOOKUP($B153,[1]原始成績!$B$4:$P$166,12,FALSE)</f>
        <v>0</v>
      </c>
      <c r="P153" s="44">
        <f t="shared" si="40"/>
        <v>0</v>
      </c>
      <c r="Q153" s="45">
        <f t="shared" si="44"/>
        <v>2</v>
      </c>
      <c r="R153" s="41">
        <f>VLOOKUP($B153,[1]原始成績!$B$4:$P$166,13,FALSE)</f>
        <v>0</v>
      </c>
      <c r="S153" s="42">
        <f>VLOOKUP($B153,[1]原始成績!$B$4:$P$166,14,FALSE)</f>
        <v>1</v>
      </c>
      <c r="T153" s="43">
        <f>VLOOKUP($B153,[1]原始成績!$B$4:$P$166,15,FALSE)</f>
        <v>2</v>
      </c>
      <c r="U153" s="44">
        <f t="shared" si="41"/>
        <v>3</v>
      </c>
      <c r="V153" s="45">
        <f t="shared" si="46"/>
        <v>16</v>
      </c>
      <c r="W153" s="41">
        <f t="shared" si="42"/>
        <v>26</v>
      </c>
      <c r="X153" s="45">
        <f t="shared" si="45"/>
        <v>14</v>
      </c>
    </row>
    <row r="154" spans="2:24" ht="16.5">
      <c r="B154" s="56" t="s">
        <v>357</v>
      </c>
      <c r="C154" s="57" t="s">
        <v>358</v>
      </c>
      <c r="D154" s="34" t="s">
        <v>256</v>
      </c>
      <c r="E154" s="35" t="s">
        <v>350</v>
      </c>
      <c r="F154" s="41">
        <f>VLOOKUP($B154,[1]原始成績!$B$4:$P$166,5,FALSE)</f>
        <v>88.3</v>
      </c>
      <c r="G154" s="42">
        <f>VLOOKUP($B154,[1]原始成績!$B$4:$P$166,6,FALSE)</f>
        <v>90</v>
      </c>
      <c r="H154" s="42">
        <f>VLOOKUP($B154,[1]原始成績!$B$4:$P$166,7,FALSE)</f>
        <v>73.7</v>
      </c>
      <c r="I154" s="42">
        <f>VLOOKUP($B154,[1]原始成績!$B$4:$P$166,8,FALSE)</f>
        <v>84.6</v>
      </c>
      <c r="J154" s="43">
        <f>VLOOKUP($B154,[1]原始成績!$B$4:$P$166,9,FALSE)</f>
        <v>82.8</v>
      </c>
      <c r="K154" s="44">
        <f t="shared" si="39"/>
        <v>90</v>
      </c>
      <c r="L154" s="45">
        <f t="shared" si="43"/>
        <v>10</v>
      </c>
      <c r="M154" s="41">
        <f>VLOOKUP($B154,[1]原始成績!$B$4:$P$166,10,FALSE)</f>
        <v>0</v>
      </c>
      <c r="N154" s="42">
        <f>VLOOKUP($B154,[1]原始成績!$B$4:$P$166,11,FALSE)</f>
        <v>0</v>
      </c>
      <c r="O154" s="43">
        <f>VLOOKUP($B154,[1]原始成績!$B$4:$P$166,12,FALSE)</f>
        <v>0</v>
      </c>
      <c r="P154" s="44">
        <f t="shared" si="40"/>
        <v>0</v>
      </c>
      <c r="Q154" s="45">
        <f t="shared" si="44"/>
        <v>2</v>
      </c>
      <c r="R154" s="41">
        <f>VLOOKUP($B154,[1]原始成績!$B$4:$P$166,13,FALSE)</f>
        <v>0</v>
      </c>
      <c r="S154" s="42">
        <f>VLOOKUP($B154,[1]原始成績!$B$4:$P$166,14,FALSE)</f>
        <v>1</v>
      </c>
      <c r="T154" s="43">
        <f>VLOOKUP($B154,[1]原始成績!$B$4:$P$166,15,FALSE)</f>
        <v>1</v>
      </c>
      <c r="U154" s="44">
        <f t="shared" si="41"/>
        <v>2</v>
      </c>
      <c r="V154" s="45">
        <f t="shared" si="46"/>
        <v>17</v>
      </c>
      <c r="W154" s="41">
        <f t="shared" si="42"/>
        <v>29</v>
      </c>
      <c r="X154" s="45">
        <f t="shared" si="45"/>
        <v>16</v>
      </c>
    </row>
    <row r="155" spans="2:24" ht="16.5">
      <c r="B155" s="56" t="s">
        <v>381</v>
      </c>
      <c r="C155" s="57" t="s">
        <v>382</v>
      </c>
      <c r="D155" s="34" t="s">
        <v>207</v>
      </c>
      <c r="E155" s="35" t="s">
        <v>350</v>
      </c>
      <c r="F155" s="41">
        <f>VLOOKUP($B155,[1]原始成績!$B$4:$P$166,5,FALSE)</f>
        <v>29.2</v>
      </c>
      <c r="G155" s="42">
        <f>VLOOKUP($B155,[1]原始成績!$B$4:$P$166,6,FALSE)</f>
        <v>52.4</v>
      </c>
      <c r="H155" s="42">
        <f>VLOOKUP($B155,[1]原始成績!$B$4:$P$166,7,FALSE)</f>
        <v>33.700000000000003</v>
      </c>
      <c r="I155" s="42">
        <f>VLOOKUP($B155,[1]原始成績!$B$4:$P$166,8,FALSE)</f>
        <v>53</v>
      </c>
      <c r="J155" s="43">
        <f>VLOOKUP($B155,[1]原始成績!$B$4:$P$166,9,FALSE)</f>
        <v>26.4</v>
      </c>
      <c r="K155" s="44">
        <f t="shared" si="39"/>
        <v>53</v>
      </c>
      <c r="L155" s="45">
        <f t="shared" si="43"/>
        <v>16</v>
      </c>
      <c r="M155" s="41">
        <f>VLOOKUP($B155,[1]原始成績!$B$4:$P$166,10,FALSE)</f>
        <v>0</v>
      </c>
      <c r="N155" s="42">
        <f>VLOOKUP($B155,[1]原始成績!$B$4:$P$166,11,FALSE)</f>
        <v>0</v>
      </c>
      <c r="O155" s="43">
        <f>VLOOKUP($B155,[1]原始成績!$B$4:$P$166,12,FALSE)</f>
        <v>0</v>
      </c>
      <c r="P155" s="44">
        <f t="shared" si="40"/>
        <v>0</v>
      </c>
      <c r="Q155" s="45">
        <f t="shared" si="44"/>
        <v>2</v>
      </c>
      <c r="R155" s="41">
        <f>VLOOKUP($B155,[1]原始成績!$B$4:$P$166,13,FALSE)</f>
        <v>0</v>
      </c>
      <c r="S155" s="42">
        <f>VLOOKUP($B155,[1]原始成績!$B$4:$P$166,14,FALSE)</f>
        <v>1</v>
      </c>
      <c r="T155" s="43">
        <f>VLOOKUP($B155,[1]原始成績!$B$4:$P$166,15,FALSE)</f>
        <v>3</v>
      </c>
      <c r="U155" s="44">
        <f t="shared" si="41"/>
        <v>4</v>
      </c>
      <c r="V155" s="45">
        <f t="shared" si="46"/>
        <v>13</v>
      </c>
      <c r="W155" s="41">
        <f t="shared" si="42"/>
        <v>31</v>
      </c>
      <c r="X155" s="45">
        <f t="shared" si="45"/>
        <v>17</v>
      </c>
    </row>
    <row r="156" spans="2:24" ht="17.25" thickBot="1">
      <c r="B156" s="56" t="s">
        <v>348</v>
      </c>
      <c r="C156" s="57" t="s">
        <v>349</v>
      </c>
      <c r="D156" s="34" t="s">
        <v>118</v>
      </c>
      <c r="E156" s="35" t="s">
        <v>350</v>
      </c>
      <c r="F156" s="46">
        <f>VLOOKUP($B156,[1]原始成績!$B$4:$P$166,5,FALSE)</f>
        <v>45.1</v>
      </c>
      <c r="G156" s="47">
        <f>VLOOKUP($B156,[1]原始成績!$B$4:$P$166,6,FALSE)</f>
        <v>70.400000000000006</v>
      </c>
      <c r="H156" s="47">
        <f>VLOOKUP($B156,[1]原始成績!$B$4:$P$166,7,FALSE)</f>
        <v>60</v>
      </c>
      <c r="I156" s="47">
        <f>VLOOKUP($B156,[1]原始成績!$B$4:$P$166,8,FALSE)</f>
        <v>50</v>
      </c>
      <c r="J156" s="48">
        <f>VLOOKUP($B156,[1]原始成績!$B$4:$P$166,9,FALSE)</f>
        <v>75.900000000000006</v>
      </c>
      <c r="K156" s="49">
        <f t="shared" si="39"/>
        <v>75.900000000000006</v>
      </c>
      <c r="L156" s="50">
        <f t="shared" si="43"/>
        <v>14</v>
      </c>
      <c r="M156" s="46">
        <f>VLOOKUP($B156,[1]原始成績!$B$4:$P$166,10,FALSE)</f>
        <v>0</v>
      </c>
      <c r="N156" s="47">
        <f>VLOOKUP($B156,[1]原始成績!$B$4:$P$166,11,FALSE)</f>
        <v>0</v>
      </c>
      <c r="O156" s="48">
        <f>VLOOKUP($B156,[1]原始成績!$B$4:$P$166,12,FALSE)</f>
        <v>0</v>
      </c>
      <c r="P156" s="49">
        <f t="shared" si="40"/>
        <v>0</v>
      </c>
      <c r="Q156" s="50">
        <f t="shared" si="44"/>
        <v>2</v>
      </c>
      <c r="R156" s="46">
        <f>VLOOKUP($B156,[1]原始成績!$B$4:$P$166,13,FALSE)</f>
        <v>0</v>
      </c>
      <c r="S156" s="47">
        <f>VLOOKUP($B156,[1]原始成績!$B$4:$P$166,14,FALSE)</f>
        <v>2</v>
      </c>
      <c r="T156" s="48">
        <f>VLOOKUP($B156,[1]原始成績!$B$4:$P$166,15,FALSE)</f>
        <v>0</v>
      </c>
      <c r="U156" s="49">
        <f t="shared" si="41"/>
        <v>2</v>
      </c>
      <c r="V156" s="50">
        <f t="shared" si="46"/>
        <v>17</v>
      </c>
      <c r="W156" s="46">
        <f t="shared" si="42"/>
        <v>33</v>
      </c>
      <c r="X156" s="50">
        <f t="shared" si="45"/>
        <v>18</v>
      </c>
    </row>
    <row r="157" spans="2:24" ht="16.5">
      <c r="B157" s="59" t="s">
        <v>388</v>
      </c>
      <c r="C157" s="60" t="s">
        <v>389</v>
      </c>
      <c r="D157" s="20" t="s">
        <v>390</v>
      </c>
      <c r="E157" s="21" t="s">
        <v>391</v>
      </c>
      <c r="F157" s="51">
        <f>VLOOKUP($B157,[1]原始成績!$B$4:$P$166,5,FALSE)</f>
        <v>142.9</v>
      </c>
      <c r="G157" s="52">
        <f>VLOOKUP($B157,[1]原始成績!$B$4:$P$166,6,FALSE)</f>
        <v>145.5</v>
      </c>
      <c r="H157" s="52">
        <f>VLOOKUP($B157,[1]原始成績!$B$4:$P$166,7,FALSE)</f>
        <v>107.3</v>
      </c>
      <c r="I157" s="52">
        <f>VLOOKUP($B157,[1]原始成績!$B$4:$P$166,8,FALSE)</f>
        <v>135</v>
      </c>
      <c r="J157" s="53">
        <f>VLOOKUP($B157,[1]原始成績!$B$4:$P$166,9,FALSE)</f>
        <v>127.8</v>
      </c>
      <c r="K157" s="54">
        <f t="shared" ref="K157:K159" si="47">LARGE(F157:J157,1)</f>
        <v>145.5</v>
      </c>
      <c r="L157" s="55">
        <f>RANK($K157,$K$157:$K$159)</f>
        <v>1</v>
      </c>
      <c r="M157" s="51">
        <f>VLOOKUP($B157,[1]原始成績!$B$4:$P$166,10,FALSE)</f>
        <v>0</v>
      </c>
      <c r="N157" s="52">
        <f>VLOOKUP($B157,[1]原始成績!$B$4:$P$166,11,FALSE)</f>
        <v>0</v>
      </c>
      <c r="O157" s="53">
        <f>VLOOKUP($B157,[1]原始成績!$B$4:$P$166,12,FALSE)</f>
        <v>0</v>
      </c>
      <c r="P157" s="54">
        <f t="shared" ref="P157:P159" si="48">SUM($M157:$O157)</f>
        <v>0</v>
      </c>
      <c r="Q157" s="55">
        <f>RANK($P157,$P$157:$P$159)</f>
        <v>2</v>
      </c>
      <c r="R157" s="51">
        <f>VLOOKUP($B157,[1]原始成績!$B$4:$P$166,13,FALSE)</f>
        <v>1</v>
      </c>
      <c r="S157" s="52">
        <f>VLOOKUP($B157,[1]原始成績!$B$4:$P$166,14,FALSE)</f>
        <v>2</v>
      </c>
      <c r="T157" s="53">
        <f>VLOOKUP($B157,[1]原始成績!$B$4:$P$166,15,FALSE)</f>
        <v>2</v>
      </c>
      <c r="U157" s="54">
        <f t="shared" ref="U157:U159" si="49">SUM($R157:$T157)</f>
        <v>5</v>
      </c>
      <c r="V157" s="55">
        <f>RANK($U157,$U$157:$U$159)</f>
        <v>1</v>
      </c>
      <c r="W157" s="51">
        <f t="shared" ref="W157:W159" si="50">L157+Q157+V157</f>
        <v>4</v>
      </c>
      <c r="X157" s="55">
        <f>RANK($W157,$W$157:$W$159,1)</f>
        <v>1</v>
      </c>
    </row>
    <row r="158" spans="2:24" ht="16.5">
      <c r="B158" s="59" t="s">
        <v>392</v>
      </c>
      <c r="C158" s="60" t="s">
        <v>393</v>
      </c>
      <c r="D158" s="20" t="s">
        <v>385</v>
      </c>
      <c r="E158" s="21" t="s">
        <v>391</v>
      </c>
      <c r="F158" s="22">
        <f>VLOOKUP($B158,[1]原始成績!$B$4:$P$166,5,FALSE)</f>
        <v>89.4</v>
      </c>
      <c r="G158" s="23">
        <f>VLOOKUP($B158,[1]原始成績!$B$4:$P$166,6,FALSE)</f>
        <v>83.8</v>
      </c>
      <c r="H158" s="23">
        <f>VLOOKUP($B158,[1]原始成績!$B$4:$P$166,7,FALSE)</f>
        <v>90.5</v>
      </c>
      <c r="I158" s="23">
        <f>VLOOKUP($B158,[1]原始成績!$B$4:$P$166,8,FALSE)</f>
        <v>74.400000000000006</v>
      </c>
      <c r="J158" s="24">
        <f>VLOOKUP($B158,[1]原始成績!$B$4:$P$166,9,FALSE)</f>
        <v>88.6</v>
      </c>
      <c r="K158" s="25">
        <f t="shared" si="47"/>
        <v>90.5</v>
      </c>
      <c r="L158" s="26">
        <f>RANK($K158,$K$157:$K$159)</f>
        <v>2</v>
      </c>
      <c r="M158" s="22">
        <f>VLOOKUP($B158,[1]原始成績!$B$4:$P$166,10,FALSE)</f>
        <v>0</v>
      </c>
      <c r="N158" s="23">
        <f>VLOOKUP($B158,[1]原始成績!$B$4:$P$166,11,FALSE)</f>
        <v>0</v>
      </c>
      <c r="O158" s="24">
        <f>VLOOKUP($B158,[1]原始成績!$B$4:$P$166,12,FALSE)</f>
        <v>0</v>
      </c>
      <c r="P158" s="25">
        <f t="shared" si="48"/>
        <v>0</v>
      </c>
      <c r="Q158" s="26">
        <f t="shared" ref="Q158" si="51">RANK($P158,$P$157:$P$159)</f>
        <v>2</v>
      </c>
      <c r="R158" s="22">
        <f>VLOOKUP($B158,[1]原始成績!$B$4:$P$166,13,FALSE)</f>
        <v>0</v>
      </c>
      <c r="S158" s="23">
        <f>VLOOKUP($B158,[1]原始成績!$B$4:$P$166,14,FALSE)</f>
        <v>0</v>
      </c>
      <c r="T158" s="24">
        <f>VLOOKUP($B158,[1]原始成績!$B$4:$P$166,15,FALSE)</f>
        <v>3</v>
      </c>
      <c r="U158" s="25">
        <f t="shared" si="49"/>
        <v>3</v>
      </c>
      <c r="V158" s="26">
        <f t="shared" ref="V158" si="52">RANK($U158,$U$157:$U$159)</f>
        <v>2</v>
      </c>
      <c r="W158" s="22">
        <f t="shared" si="50"/>
        <v>6</v>
      </c>
      <c r="X158" s="26">
        <f t="shared" ref="X158" si="53">RANK($W158,$W$157:$W$159,1)</f>
        <v>2</v>
      </c>
    </row>
    <row r="159" spans="2:24" ht="17.25" thickBot="1">
      <c r="B159" s="59" t="s">
        <v>394</v>
      </c>
      <c r="C159" s="60" t="s">
        <v>395</v>
      </c>
      <c r="D159" s="20" t="s">
        <v>231</v>
      </c>
      <c r="E159" s="21" t="s">
        <v>391</v>
      </c>
      <c r="F159" s="27">
        <f>VLOOKUP($B159,[1]原始成績!$B$4:$P$166,5,FALSE)</f>
        <v>85.4</v>
      </c>
      <c r="G159" s="28">
        <f>VLOOKUP($B159,[1]原始成績!$B$4:$P$166,6,FALSE)</f>
        <v>81.5</v>
      </c>
      <c r="H159" s="28">
        <f>VLOOKUP($B159,[1]原始成績!$B$4:$P$166,7,FALSE)</f>
        <v>89.6</v>
      </c>
      <c r="I159" s="28">
        <f>VLOOKUP($B159,[1]原始成績!$B$4:$P$166,8,FALSE)</f>
        <v>80.400000000000006</v>
      </c>
      <c r="J159" s="29">
        <f>VLOOKUP($B159,[1]原始成績!$B$4:$P$166,9,FALSE)</f>
        <v>72.900000000000006</v>
      </c>
      <c r="K159" s="30">
        <f t="shared" si="47"/>
        <v>89.6</v>
      </c>
      <c r="L159" s="31">
        <f>RANK($K159,$K$157:$K$159)</f>
        <v>3</v>
      </c>
      <c r="M159" s="27">
        <f>VLOOKUP($B159,[1]原始成績!$B$4:$P$166,10,FALSE)</f>
        <v>0</v>
      </c>
      <c r="N159" s="28">
        <f>VLOOKUP($B159,[1]原始成績!$B$4:$P$166,11,FALSE)</f>
        <v>1</v>
      </c>
      <c r="O159" s="29">
        <f>VLOOKUP($B159,[1]原始成績!$B$4:$P$166,12,FALSE)</f>
        <v>0</v>
      </c>
      <c r="P159" s="30">
        <f t="shared" si="48"/>
        <v>1</v>
      </c>
      <c r="Q159" s="31">
        <f>RANK($P159,$P$157:$P$159)</f>
        <v>1</v>
      </c>
      <c r="R159" s="27">
        <f>VLOOKUP($B159,[1]原始成績!$B$4:$P$166,13,FALSE)</f>
        <v>0</v>
      </c>
      <c r="S159" s="28">
        <f>VLOOKUP($B159,[1]原始成績!$B$4:$P$166,14,FALSE)</f>
        <v>0</v>
      </c>
      <c r="T159" s="29">
        <f>VLOOKUP($B159,[1]原始成績!$B$4:$P$166,15,FALSE)</f>
        <v>3</v>
      </c>
      <c r="U159" s="30">
        <f t="shared" si="49"/>
        <v>3</v>
      </c>
      <c r="V159" s="31">
        <f>RANK($U159,$U$157:$U$159)</f>
        <v>2</v>
      </c>
      <c r="W159" s="27">
        <f t="shared" si="50"/>
        <v>6</v>
      </c>
      <c r="X159" s="31">
        <v>3</v>
      </c>
    </row>
    <row r="160" spans="2:24" ht="16.5">
      <c r="B160" s="56" t="s">
        <v>406</v>
      </c>
      <c r="C160" s="57" t="s">
        <v>407</v>
      </c>
      <c r="D160" s="34" t="s">
        <v>408</v>
      </c>
      <c r="E160" s="35" t="s">
        <v>398</v>
      </c>
      <c r="F160" s="36">
        <f>VLOOKUP($B160,[1]原始成績!$B$4:$P$166,5,FALSE)</f>
        <v>70</v>
      </c>
      <c r="G160" s="37">
        <f>VLOOKUP($B160,[1]原始成績!$B$4:$P$166,6,FALSE)</f>
        <v>83.7</v>
      </c>
      <c r="H160" s="37">
        <f>VLOOKUP($B160,[1]原始成績!$B$4:$P$166,7,FALSE)</f>
        <v>96.8</v>
      </c>
      <c r="I160" s="37">
        <f>VLOOKUP($B160,[1]原始成績!$B$4:$P$166,8,FALSE)</f>
        <v>95</v>
      </c>
      <c r="J160" s="38">
        <f>VLOOKUP($B160,[1]原始成績!$B$4:$P$166,9,FALSE)</f>
        <v>103.6</v>
      </c>
      <c r="K160" s="39">
        <f>LARGE(F160:J160,1)</f>
        <v>103.6</v>
      </c>
      <c r="L160" s="40">
        <f>RANK($K160,$K$160:$K$164)</f>
        <v>1</v>
      </c>
      <c r="M160" s="36">
        <f>VLOOKUP($B160,[1]原始成績!$B$4:$P$166,10,FALSE)</f>
        <v>1</v>
      </c>
      <c r="N160" s="37">
        <f>VLOOKUP($B160,[1]原始成績!$B$4:$P$166,11,FALSE)</f>
        <v>0</v>
      </c>
      <c r="O160" s="38">
        <f>VLOOKUP($B160,[1]原始成績!$B$4:$P$166,12,FALSE)</f>
        <v>0</v>
      </c>
      <c r="P160" s="39">
        <f>SUM($M160:$O160)</f>
        <v>1</v>
      </c>
      <c r="Q160" s="40">
        <f>RANK($P160,$P$160:$P$164)</f>
        <v>1</v>
      </c>
      <c r="R160" s="36">
        <f>VLOOKUP($B160,[1]原始成績!$B$4:$P$166,13,FALSE)</f>
        <v>0</v>
      </c>
      <c r="S160" s="37">
        <f>VLOOKUP($B160,[1]原始成績!$B$4:$P$166,14,FALSE)</f>
        <v>3</v>
      </c>
      <c r="T160" s="38">
        <f>VLOOKUP($B160,[1]原始成績!$B$4:$P$166,15,FALSE)</f>
        <v>4</v>
      </c>
      <c r="U160" s="39">
        <f>SUM($R160:$T160)</f>
        <v>7</v>
      </c>
      <c r="V160" s="40">
        <f>RANK($U160,$U$160:$U$164)</f>
        <v>2</v>
      </c>
      <c r="W160" s="36">
        <f>L160+Q160+V160</f>
        <v>4</v>
      </c>
      <c r="X160" s="40">
        <f>RANK($W160,$W$160:$W$164,1)</f>
        <v>1</v>
      </c>
    </row>
    <row r="161" spans="2:24" ht="16.5">
      <c r="B161" s="56" t="s">
        <v>404</v>
      </c>
      <c r="C161" s="57" t="s">
        <v>405</v>
      </c>
      <c r="D161" s="34" t="s">
        <v>210</v>
      </c>
      <c r="E161" s="35" t="s">
        <v>398</v>
      </c>
      <c r="F161" s="41">
        <f>VLOOKUP($B161,[1]原始成績!$B$4:$P$166,5,FALSE)</f>
        <v>65</v>
      </c>
      <c r="G161" s="42">
        <f>VLOOKUP($B161,[1]原始成績!$B$4:$P$166,6,FALSE)</f>
        <v>55</v>
      </c>
      <c r="H161" s="42">
        <f>VLOOKUP($B161,[1]原始成績!$B$4:$P$166,7,FALSE)</f>
        <v>20</v>
      </c>
      <c r="I161" s="42">
        <f>VLOOKUP($B161,[1]原始成績!$B$4:$P$166,8,FALSE)</f>
        <v>52</v>
      </c>
      <c r="J161" s="43">
        <f>VLOOKUP($B161,[1]原始成績!$B$4:$P$166,9,FALSE)</f>
        <v>60</v>
      </c>
      <c r="K161" s="44">
        <f>LARGE(F161:J161,1)</f>
        <v>65</v>
      </c>
      <c r="L161" s="45">
        <f>RANK($K161,$K$160:$K$164)</f>
        <v>3</v>
      </c>
      <c r="M161" s="41">
        <f>VLOOKUP($B161,[1]原始成績!$B$4:$P$166,10,FALSE)</f>
        <v>0</v>
      </c>
      <c r="N161" s="42">
        <f>VLOOKUP($B161,[1]原始成績!$B$4:$P$166,11,FALSE)</f>
        <v>0</v>
      </c>
      <c r="O161" s="43">
        <f>VLOOKUP($B161,[1]原始成績!$B$4:$P$166,12,FALSE)</f>
        <v>0</v>
      </c>
      <c r="P161" s="44">
        <f>SUM($M161:$O161)</f>
        <v>0</v>
      </c>
      <c r="Q161" s="45">
        <f>RANK($P161,$P$160:$P$164)</f>
        <v>2</v>
      </c>
      <c r="R161" s="41">
        <f>VLOOKUP($B161,[1]原始成績!$B$4:$P$166,13,FALSE)</f>
        <v>5</v>
      </c>
      <c r="S161" s="42">
        <f>VLOOKUP($B161,[1]原始成績!$B$4:$P$166,14,FALSE)</f>
        <v>3</v>
      </c>
      <c r="T161" s="43">
        <f>VLOOKUP($B161,[1]原始成績!$B$4:$P$166,15,FALSE)</f>
        <v>1</v>
      </c>
      <c r="U161" s="44">
        <f>SUM($R161:$T161)</f>
        <v>9</v>
      </c>
      <c r="V161" s="45">
        <f>RANK($U161,$U$160:$U$164)</f>
        <v>1</v>
      </c>
      <c r="W161" s="41">
        <f>L161+Q161+V161</f>
        <v>6</v>
      </c>
      <c r="X161" s="45">
        <f>RANK($W161,$W$160:$W$164,1)</f>
        <v>2</v>
      </c>
    </row>
    <row r="162" spans="2:24" ht="16.5">
      <c r="B162" s="56" t="s">
        <v>402</v>
      </c>
      <c r="C162" s="57" t="s">
        <v>403</v>
      </c>
      <c r="D162" s="34" t="s">
        <v>256</v>
      </c>
      <c r="E162" s="35" t="s">
        <v>398</v>
      </c>
      <c r="F162" s="41">
        <f>VLOOKUP($B162,[1]原始成績!$B$4:$P$166,5,FALSE)</f>
        <v>45.5</v>
      </c>
      <c r="G162" s="42">
        <f>VLOOKUP($B162,[1]原始成績!$B$4:$P$166,6,FALSE)</f>
        <v>71.5</v>
      </c>
      <c r="H162" s="42">
        <f>VLOOKUP($B162,[1]原始成績!$B$4:$P$166,7,FALSE)</f>
        <v>81.599999999999994</v>
      </c>
      <c r="I162" s="42">
        <f>VLOOKUP($B162,[1]原始成績!$B$4:$P$166,8,FALSE)</f>
        <v>60</v>
      </c>
      <c r="J162" s="43">
        <f>VLOOKUP($B162,[1]原始成績!$B$4:$P$166,9,FALSE)</f>
        <v>73.7</v>
      </c>
      <c r="K162" s="44">
        <f>LARGE(F162:J162,1)</f>
        <v>81.599999999999994</v>
      </c>
      <c r="L162" s="45">
        <f>RANK($K162,$K$160:$K$164)</f>
        <v>2</v>
      </c>
      <c r="M162" s="41">
        <f>VLOOKUP($B162,[1]原始成績!$B$4:$P$166,10,FALSE)</f>
        <v>0</v>
      </c>
      <c r="N162" s="42">
        <f>VLOOKUP($B162,[1]原始成績!$B$4:$P$166,11,FALSE)</f>
        <v>0</v>
      </c>
      <c r="O162" s="43">
        <f>VLOOKUP($B162,[1]原始成績!$B$4:$P$166,12,FALSE)</f>
        <v>0</v>
      </c>
      <c r="P162" s="44">
        <f>SUM($M162:$O162)</f>
        <v>0</v>
      </c>
      <c r="Q162" s="45">
        <f>RANK($P162,$P$160:$P$164)</f>
        <v>2</v>
      </c>
      <c r="R162" s="41">
        <f>VLOOKUP($B162,[1]原始成績!$B$4:$P$166,13,FALSE)</f>
        <v>0</v>
      </c>
      <c r="S162" s="42">
        <f>VLOOKUP($B162,[1]原始成績!$B$4:$P$166,14,FALSE)</f>
        <v>1</v>
      </c>
      <c r="T162" s="43">
        <f>VLOOKUP($B162,[1]原始成績!$B$4:$P$166,15,FALSE)</f>
        <v>0</v>
      </c>
      <c r="U162" s="44">
        <f>SUM($R162:$T162)</f>
        <v>1</v>
      </c>
      <c r="V162" s="45">
        <f>RANK($U162,$U$160:$U$164)</f>
        <v>5</v>
      </c>
      <c r="W162" s="41">
        <f>L162+Q162+V162</f>
        <v>9</v>
      </c>
      <c r="X162" s="45">
        <v>3</v>
      </c>
    </row>
    <row r="163" spans="2:24" ht="16.5">
      <c r="B163" s="56" t="s">
        <v>399</v>
      </c>
      <c r="C163" s="57" t="s">
        <v>400</v>
      </c>
      <c r="D163" s="34" t="s">
        <v>401</v>
      </c>
      <c r="E163" s="35" t="s">
        <v>398</v>
      </c>
      <c r="F163" s="41">
        <f>VLOOKUP($B163,[1]原始成績!$B$4:$P$166,5,FALSE)</f>
        <v>20</v>
      </c>
      <c r="G163" s="42">
        <f>VLOOKUP($B163,[1]原始成績!$B$4:$P$166,6,FALSE)</f>
        <v>51.5</v>
      </c>
      <c r="H163" s="42">
        <f>VLOOKUP($B163,[1]原始成績!$B$4:$P$166,7,FALSE)</f>
        <v>50</v>
      </c>
      <c r="I163" s="42">
        <f>VLOOKUP($B163,[1]原始成績!$B$4:$P$166,8,FALSE)</f>
        <v>45.2</v>
      </c>
      <c r="J163" s="43">
        <f>VLOOKUP($B163,[1]原始成績!$B$4:$P$166,9,FALSE)</f>
        <v>51.3</v>
      </c>
      <c r="K163" s="44">
        <f>LARGE(F163:J163,1)</f>
        <v>51.5</v>
      </c>
      <c r="L163" s="45">
        <f>RANK($K163,$K$160:$K$164)</f>
        <v>4</v>
      </c>
      <c r="M163" s="41">
        <f>VLOOKUP($B163,[1]原始成績!$B$4:$P$166,10,FALSE)</f>
        <v>0</v>
      </c>
      <c r="N163" s="42">
        <f>VLOOKUP($B163,[1]原始成績!$B$4:$P$166,11,FALSE)</f>
        <v>0</v>
      </c>
      <c r="O163" s="43">
        <f>VLOOKUP($B163,[1]原始成績!$B$4:$P$166,12,FALSE)</f>
        <v>0</v>
      </c>
      <c r="P163" s="44">
        <f>SUM($M163:$O163)</f>
        <v>0</v>
      </c>
      <c r="Q163" s="45">
        <f>RANK($P163,$P$160:$P$164)</f>
        <v>2</v>
      </c>
      <c r="R163" s="41">
        <f>VLOOKUP($B163,[1]原始成績!$B$4:$P$166,13,FALSE)</f>
        <v>0</v>
      </c>
      <c r="S163" s="42">
        <f>VLOOKUP($B163,[1]原始成績!$B$4:$P$166,14,FALSE)</f>
        <v>2</v>
      </c>
      <c r="T163" s="43">
        <f>VLOOKUP($B163,[1]原始成績!$B$4:$P$166,15,FALSE)</f>
        <v>3</v>
      </c>
      <c r="U163" s="44">
        <f>SUM($R163:$T163)</f>
        <v>5</v>
      </c>
      <c r="V163" s="45">
        <f>RANK($U163,$U$160:$U$164)</f>
        <v>3</v>
      </c>
      <c r="W163" s="41">
        <f>L163+Q163+V163</f>
        <v>9</v>
      </c>
      <c r="X163" s="45">
        <v>4</v>
      </c>
    </row>
    <row r="164" spans="2:24" ht="17.25" thickBot="1">
      <c r="B164" s="56" t="s">
        <v>396</v>
      </c>
      <c r="C164" s="57" t="s">
        <v>397</v>
      </c>
      <c r="D164" s="34" t="s">
        <v>118</v>
      </c>
      <c r="E164" s="35" t="s">
        <v>398</v>
      </c>
      <c r="F164" s="46">
        <f>VLOOKUP($B164,[1]原始成績!$B$4:$P$166,5,FALSE)</f>
        <v>50</v>
      </c>
      <c r="G164" s="47">
        <f>VLOOKUP($B164,[1]原始成績!$B$4:$P$166,6,FALSE)</f>
        <v>40</v>
      </c>
      <c r="H164" s="47">
        <f>VLOOKUP($B164,[1]原始成績!$B$4:$P$166,7,FALSE)</f>
        <v>50.4</v>
      </c>
      <c r="I164" s="47">
        <f>VLOOKUP($B164,[1]原始成績!$B$4:$P$166,8,FALSE)</f>
        <v>20.7</v>
      </c>
      <c r="J164" s="48">
        <f>VLOOKUP($B164,[1]原始成績!$B$4:$P$166,9,FALSE)</f>
        <v>38.700000000000003</v>
      </c>
      <c r="K164" s="49">
        <f>LARGE(F164:J164,1)</f>
        <v>50.4</v>
      </c>
      <c r="L164" s="50">
        <f>RANK($K164,$K$160:$K$164)</f>
        <v>5</v>
      </c>
      <c r="M164" s="46">
        <f>VLOOKUP($B164,[1]原始成績!$B$4:$P$166,10,FALSE)</f>
        <v>0</v>
      </c>
      <c r="N164" s="47">
        <f>VLOOKUP($B164,[1]原始成績!$B$4:$P$166,11,FALSE)</f>
        <v>0</v>
      </c>
      <c r="O164" s="48">
        <f>VLOOKUP($B164,[1]原始成績!$B$4:$P$166,12,FALSE)</f>
        <v>0</v>
      </c>
      <c r="P164" s="49">
        <f>SUM($M164:$O164)</f>
        <v>0</v>
      </c>
      <c r="Q164" s="50">
        <f>RANK($P164,$P$160:$P$164)</f>
        <v>2</v>
      </c>
      <c r="R164" s="46">
        <f>VLOOKUP($B164,[1]原始成績!$B$4:$P$166,13,FALSE)</f>
        <v>2</v>
      </c>
      <c r="S164" s="47">
        <f>VLOOKUP($B164,[1]原始成績!$B$4:$P$166,14,FALSE)</f>
        <v>0</v>
      </c>
      <c r="T164" s="48">
        <f>VLOOKUP($B164,[1]原始成績!$B$4:$P$166,15,FALSE)</f>
        <v>2</v>
      </c>
      <c r="U164" s="49">
        <f>SUM($R164:$T164)</f>
        <v>4</v>
      </c>
      <c r="V164" s="50">
        <f>RANK($U164,$U$160:$U$164)</f>
        <v>4</v>
      </c>
      <c r="W164" s="46">
        <f>L164+Q164+V164</f>
        <v>11</v>
      </c>
      <c r="X164" s="50">
        <f>RANK($W164,$W$160:$W$164,1)</f>
        <v>5</v>
      </c>
    </row>
    <row r="165" spans="2:24" ht="16.5">
      <c r="B165" s="59" t="s">
        <v>413</v>
      </c>
      <c r="C165" s="60" t="s">
        <v>414</v>
      </c>
      <c r="D165" s="20" t="s">
        <v>415</v>
      </c>
      <c r="E165" s="21" t="s">
        <v>412</v>
      </c>
      <c r="F165" s="51">
        <f>VLOOKUP($B165,[1]原始成績!$B$4:$P$166,5,FALSE)</f>
        <v>0</v>
      </c>
      <c r="G165" s="52">
        <f>VLOOKUP($B165,[1]原始成績!$B$4:$P$166,6,FALSE)</f>
        <v>0</v>
      </c>
      <c r="H165" s="52">
        <f>VLOOKUP($B165,[1]原始成績!$B$4:$P$166,7,FALSE)</f>
        <v>0</v>
      </c>
      <c r="I165" s="52">
        <f>VLOOKUP($B165,[1]原始成績!$B$4:$P$166,8,FALSE)</f>
        <v>0</v>
      </c>
      <c r="J165" s="53">
        <f>VLOOKUP($B165,[1]原始成績!$B$4:$P$166,9,FALSE)</f>
        <v>0</v>
      </c>
      <c r="K165" s="54">
        <f t="shared" ref="K165:K166" si="54">LARGE(F165:J165,1)</f>
        <v>0</v>
      </c>
      <c r="L165" s="55">
        <f>RANK($K165,$K$165:$K$166)</f>
        <v>1</v>
      </c>
      <c r="M165" s="51">
        <f>VLOOKUP($B165,[1]原始成績!$B$4:$P$166,10,FALSE)</f>
        <v>0</v>
      </c>
      <c r="N165" s="52">
        <f>VLOOKUP($B165,[1]原始成績!$B$4:$P$166,11,FALSE)</f>
        <v>0</v>
      </c>
      <c r="O165" s="53">
        <f>VLOOKUP($B165,[1]原始成績!$B$4:$P$166,12,FALSE)</f>
        <v>0</v>
      </c>
      <c r="P165" s="54">
        <f t="shared" ref="P165:P166" si="55">SUM($M165:$O165)</f>
        <v>0</v>
      </c>
      <c r="Q165" s="55">
        <f>RANK($P165,$P$165:$P$166)</f>
        <v>1</v>
      </c>
      <c r="R165" s="51">
        <f>VLOOKUP($B165,[1]原始成績!$B$4:$P$166,13,FALSE)</f>
        <v>0</v>
      </c>
      <c r="S165" s="52">
        <f>VLOOKUP($B165,[1]原始成績!$B$4:$P$166,14,FALSE)</f>
        <v>2</v>
      </c>
      <c r="T165" s="53">
        <f>VLOOKUP($B165,[1]原始成績!$B$4:$P$166,15,FALSE)</f>
        <v>5</v>
      </c>
      <c r="U165" s="54">
        <f t="shared" ref="U165:U166" si="56">SUM($R165:$T165)</f>
        <v>7</v>
      </c>
      <c r="V165" s="55">
        <f>RANK($U165,$U$165:$U$166)</f>
        <v>1</v>
      </c>
      <c r="W165" s="51">
        <f t="shared" ref="W165:W166" si="57">L165+Q165+V165</f>
        <v>3</v>
      </c>
      <c r="X165" s="55">
        <f>RANK($W165,$W$165:$W$166,1)</f>
        <v>1</v>
      </c>
    </row>
    <row r="166" spans="2:24" ht="17.25" thickBot="1">
      <c r="B166" s="63" t="s">
        <v>409</v>
      </c>
      <c r="C166" s="64" t="s">
        <v>410</v>
      </c>
      <c r="D166" s="65" t="s">
        <v>411</v>
      </c>
      <c r="E166" s="66" t="s">
        <v>412</v>
      </c>
      <c r="F166" s="67">
        <f>VLOOKUP($B166,[1]原始成績!$B$4:$P$166,5,FALSE)</f>
        <v>0</v>
      </c>
      <c r="G166" s="68">
        <f>VLOOKUP($B166,[1]原始成績!$B$4:$P$166,6,FALSE)</f>
        <v>0</v>
      </c>
      <c r="H166" s="68">
        <f>VLOOKUP($B166,[1]原始成績!$B$4:$P$166,7,FALSE)</f>
        <v>0</v>
      </c>
      <c r="I166" s="68">
        <f>VLOOKUP($B166,[1]原始成績!$B$4:$P$166,8,FALSE)</f>
        <v>0</v>
      </c>
      <c r="J166" s="69">
        <f>VLOOKUP($B166,[1]原始成績!$B$4:$P$166,9,FALSE)</f>
        <v>0</v>
      </c>
      <c r="K166" s="70">
        <f t="shared" si="54"/>
        <v>0</v>
      </c>
      <c r="L166" s="71">
        <f>RANK($K166,$K$165:$K$166)</f>
        <v>1</v>
      </c>
      <c r="M166" s="67">
        <f>VLOOKUP($B166,[1]原始成績!$B$4:$P$166,10,FALSE)</f>
        <v>0</v>
      </c>
      <c r="N166" s="68">
        <f>VLOOKUP($B166,[1]原始成績!$B$4:$P$166,11,FALSE)</f>
        <v>0</v>
      </c>
      <c r="O166" s="69">
        <f>VLOOKUP($B166,[1]原始成績!$B$4:$P$166,12,FALSE)</f>
        <v>0</v>
      </c>
      <c r="P166" s="70">
        <f t="shared" si="55"/>
        <v>0</v>
      </c>
      <c r="Q166" s="71">
        <f>RANK($P166,$P$165:$P$166)</f>
        <v>1</v>
      </c>
      <c r="R166" s="67">
        <f>VLOOKUP($B166,[1]原始成績!$B$4:$P$166,13,FALSE)</f>
        <v>0</v>
      </c>
      <c r="S166" s="68">
        <f>VLOOKUP($B166,[1]原始成績!$B$4:$P$166,14,FALSE)</f>
        <v>0</v>
      </c>
      <c r="T166" s="69">
        <f>VLOOKUP($B166,[1]原始成績!$B$4:$P$166,15,FALSE)</f>
        <v>0</v>
      </c>
      <c r="U166" s="70">
        <f t="shared" si="56"/>
        <v>0</v>
      </c>
      <c r="V166" s="71">
        <f>RANK($U166,$U$165:$U$166)</f>
        <v>2</v>
      </c>
      <c r="W166" s="67">
        <f t="shared" si="57"/>
        <v>4</v>
      </c>
      <c r="X166" s="71">
        <f>RANK($W166,$W$165:$W$166,1)</f>
        <v>2</v>
      </c>
    </row>
    <row r="167" spans="2:24" ht="16.5">
      <c r="B167" s="72"/>
      <c r="C167" s="72"/>
      <c r="D167" s="73"/>
      <c r="E167" s="74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</row>
    <row r="168" spans="2:24" ht="16.5">
      <c r="B168" s="72"/>
      <c r="C168" s="72"/>
      <c r="D168" s="73"/>
      <c r="E168" s="74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</row>
    <row r="169" spans="2:24" ht="16.5">
      <c r="B169" s="72"/>
      <c r="C169" s="72"/>
      <c r="D169" s="73"/>
      <c r="E169" s="74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</row>
    <row r="170" spans="2:24" ht="16.5">
      <c r="B170" s="72"/>
      <c r="C170" s="72"/>
      <c r="D170" s="73"/>
      <c r="E170" s="74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</row>
    <row r="171" spans="2:24" ht="16.5">
      <c r="B171" s="72"/>
      <c r="C171" s="72"/>
      <c r="D171" s="73"/>
      <c r="E171" s="74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</row>
    <row r="172" spans="2:24" ht="16.5">
      <c r="B172" s="72"/>
      <c r="C172" s="73"/>
      <c r="D172" s="73"/>
      <c r="E172" s="74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</row>
    <row r="173" spans="2:24" ht="16.5">
      <c r="B173" s="72"/>
      <c r="C173" s="73"/>
      <c r="D173" s="73"/>
      <c r="E173" s="74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</row>
    <row r="174" spans="2:24" ht="16.5">
      <c r="B174" s="72"/>
      <c r="C174" s="72"/>
      <c r="D174" s="73"/>
      <c r="E174" s="74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</row>
    <row r="175" spans="2:24" ht="16.5">
      <c r="B175" s="72"/>
      <c r="C175" s="72"/>
      <c r="D175" s="73"/>
      <c r="E175" s="74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</row>
    <row r="176" spans="2:24" ht="16.5">
      <c r="B176" s="72"/>
      <c r="C176" s="72"/>
      <c r="D176" s="73"/>
      <c r="E176" s="74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</row>
    <row r="177" spans="2:24" ht="16.5">
      <c r="B177" s="72"/>
      <c r="C177" s="76"/>
      <c r="D177" s="73"/>
      <c r="E177" s="74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</row>
    <row r="178" spans="2:24" ht="16.5">
      <c r="B178" s="72"/>
      <c r="C178" s="76"/>
      <c r="D178" s="73"/>
      <c r="E178" s="74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</row>
    <row r="179" spans="2:24" ht="16.5">
      <c r="B179" s="72"/>
      <c r="C179" s="76"/>
      <c r="D179" s="73"/>
      <c r="E179" s="74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</row>
    <row r="180" spans="2:24" ht="16.5">
      <c r="B180" s="72"/>
      <c r="C180" s="76"/>
      <c r="D180" s="73"/>
      <c r="E180" s="74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</row>
    <row r="181" spans="2:24" ht="16.5">
      <c r="B181" s="72"/>
      <c r="C181" s="76"/>
      <c r="D181" s="73"/>
      <c r="E181" s="74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</row>
    <row r="182" spans="2:24" ht="16.5">
      <c r="B182" s="72"/>
      <c r="C182" s="76"/>
      <c r="D182" s="73"/>
      <c r="E182" s="74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</row>
    <row r="183" spans="2:24" ht="16.5">
      <c r="B183" s="72"/>
      <c r="C183" s="76"/>
      <c r="D183" s="73"/>
      <c r="E183" s="74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</row>
    <row r="184" spans="2:24" ht="16.5">
      <c r="B184" s="72"/>
      <c r="C184" s="76"/>
      <c r="D184" s="73"/>
      <c r="E184" s="74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</row>
    <row r="185" spans="2:24" ht="16.5">
      <c r="B185" s="72"/>
      <c r="C185" s="76"/>
      <c r="D185" s="73"/>
      <c r="E185" s="74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</row>
    <row r="186" spans="2:24" ht="16.5">
      <c r="B186" s="72"/>
      <c r="C186" s="76"/>
      <c r="D186" s="73"/>
      <c r="E186" s="74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</row>
    <row r="187" spans="2:24" ht="16.5">
      <c r="B187" s="72"/>
      <c r="C187" s="76"/>
      <c r="D187" s="73"/>
      <c r="E187" s="74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</row>
    <row r="188" spans="2:24" ht="16.5">
      <c r="B188" s="72"/>
      <c r="C188" s="76"/>
      <c r="D188" s="73"/>
      <c r="E188" s="74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</row>
    <row r="189" spans="2:24" ht="16.5">
      <c r="B189" s="72"/>
      <c r="C189" s="76"/>
      <c r="D189" s="73"/>
      <c r="E189" s="74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</row>
    <row r="190" spans="2:24" ht="16.5">
      <c r="B190" s="72"/>
      <c r="C190" s="73"/>
      <c r="D190" s="73"/>
      <c r="E190" s="74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</row>
    <row r="191" spans="2:24" ht="16.5">
      <c r="B191" s="72"/>
      <c r="C191" s="73"/>
      <c r="D191" s="77"/>
      <c r="E191" s="74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</row>
    <row r="192" spans="2:24" ht="16.5">
      <c r="B192" s="72"/>
      <c r="C192" s="72"/>
      <c r="D192" s="73"/>
      <c r="E192" s="74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</row>
    <row r="193" spans="2:24" ht="16.5">
      <c r="B193" s="72"/>
      <c r="C193" s="72"/>
      <c r="D193" s="73"/>
      <c r="E193" s="74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</row>
    <row r="194" spans="2:24" ht="16.5">
      <c r="B194" s="72"/>
      <c r="C194" s="76"/>
      <c r="D194" s="73"/>
      <c r="E194" s="74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</row>
    <row r="195" spans="2:24" ht="16.5">
      <c r="B195" s="72"/>
      <c r="C195" s="73"/>
      <c r="D195" s="73"/>
      <c r="E195" s="74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</row>
    <row r="196" spans="2:24" ht="16.5">
      <c r="B196" s="72"/>
      <c r="C196" s="73"/>
      <c r="D196" s="73"/>
      <c r="E196" s="74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</row>
    <row r="197" spans="2:24" ht="16.5">
      <c r="B197" s="72"/>
      <c r="C197" s="73"/>
      <c r="D197" s="73"/>
      <c r="E197" s="74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</row>
    <row r="198" spans="2:24" ht="16.5">
      <c r="B198" s="72"/>
      <c r="C198" s="73"/>
      <c r="D198" s="73"/>
      <c r="E198" s="74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</row>
    <row r="199" spans="2:24" ht="16.5">
      <c r="B199" s="72"/>
      <c r="C199" s="76"/>
      <c r="D199" s="73"/>
      <c r="E199" s="74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</row>
    <row r="200" spans="2:24" ht="16.5">
      <c r="B200" s="72"/>
      <c r="C200" s="76"/>
      <c r="D200" s="73"/>
      <c r="E200" s="74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</row>
    <row r="201" spans="2:24" ht="16.5">
      <c r="B201" s="72"/>
      <c r="C201" s="76"/>
      <c r="D201" s="73"/>
      <c r="E201" s="74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</row>
    <row r="202" spans="2:24" ht="16.5">
      <c r="B202" s="72"/>
      <c r="C202" s="76"/>
      <c r="D202" s="73"/>
      <c r="E202" s="74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</row>
    <row r="203" spans="2:24" ht="16.5">
      <c r="B203" s="72"/>
      <c r="C203" s="76"/>
      <c r="D203" s="73"/>
      <c r="E203" s="74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</row>
    <row r="204" spans="2:24" ht="16.5">
      <c r="B204" s="72"/>
      <c r="C204" s="76"/>
      <c r="D204" s="73"/>
      <c r="E204" s="74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</row>
    <row r="205" spans="2:24" ht="16.5">
      <c r="B205" s="72"/>
      <c r="C205" s="76"/>
      <c r="D205" s="73"/>
      <c r="E205" s="74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</row>
    <row r="206" spans="2:24" ht="16.5">
      <c r="B206" s="72"/>
      <c r="C206" s="76"/>
      <c r="D206" s="73"/>
      <c r="E206" s="74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</row>
    <row r="207" spans="2:24" ht="16.5">
      <c r="B207" s="72"/>
      <c r="C207" s="76"/>
      <c r="D207" s="78"/>
      <c r="E207" s="74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</row>
    <row r="208" spans="2:24" ht="16.5">
      <c r="B208" s="72"/>
      <c r="C208" s="73"/>
      <c r="D208" s="73"/>
      <c r="E208" s="74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</row>
    <row r="209" spans="2:24" ht="16.5">
      <c r="B209" s="72"/>
      <c r="C209" s="73"/>
      <c r="D209" s="73"/>
      <c r="E209" s="74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</row>
    <row r="210" spans="2:24" ht="16.5">
      <c r="B210" s="72"/>
      <c r="C210" s="73"/>
      <c r="D210" s="73"/>
      <c r="E210" s="74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</row>
    <row r="211" spans="2:24" ht="16.5">
      <c r="B211" s="72"/>
      <c r="C211" s="73"/>
      <c r="D211" s="73"/>
      <c r="E211" s="74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</row>
    <row r="212" spans="2:24" ht="16.5">
      <c r="B212" s="72"/>
      <c r="C212" s="73"/>
      <c r="D212" s="73"/>
      <c r="E212" s="74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</row>
    <row r="213" spans="2:24" ht="16.5">
      <c r="B213" s="72"/>
      <c r="C213" s="73"/>
      <c r="D213" s="73"/>
      <c r="E213" s="74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</row>
    <row r="214" spans="2:24" ht="16.5">
      <c r="B214" s="72"/>
      <c r="C214" s="79"/>
      <c r="D214" s="73"/>
      <c r="E214" s="73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</row>
    <row r="215" spans="2:24" ht="16.5">
      <c r="B215" s="72"/>
      <c r="C215" s="79"/>
      <c r="D215" s="73"/>
      <c r="E215" s="73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</row>
    <row r="216" spans="2:24" ht="16.5">
      <c r="B216" s="72"/>
      <c r="C216" s="73"/>
      <c r="D216" s="73"/>
      <c r="E216" s="73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</row>
    <row r="217" spans="2:24" ht="16.5">
      <c r="B217" s="72"/>
      <c r="C217" s="73"/>
      <c r="D217" s="73"/>
      <c r="E217" s="73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</row>
    <row r="218" spans="2:24" ht="16.5">
      <c r="B218" s="72"/>
      <c r="C218" s="76"/>
      <c r="D218" s="73"/>
      <c r="E218" s="73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</row>
    <row r="219" spans="2:24" ht="16.5">
      <c r="B219" s="72"/>
      <c r="C219" s="73"/>
      <c r="D219" s="80"/>
      <c r="E219" s="73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</row>
    <row r="220" spans="2:24" ht="16.5">
      <c r="B220" s="72"/>
      <c r="C220" s="79"/>
      <c r="D220" s="80"/>
      <c r="E220" s="73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</row>
  </sheetData>
  <sortState ref="B162:X163">
    <sortCondition descending="1" ref="K162:K163"/>
  </sortState>
  <mergeCells count="3">
    <mergeCell ref="F2:L2"/>
    <mergeCell ref="M2:Q2"/>
    <mergeCell ref="R2:V2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輸出成績表</vt:lpstr>
      <vt:lpstr>名次成績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Jeremy-Lenovo</dc:creator>
  <cp:lastModifiedBy>陳連淦</cp:lastModifiedBy>
  <dcterms:created xsi:type="dcterms:W3CDTF">2018-11-25T07:14:28Z</dcterms:created>
  <dcterms:modified xsi:type="dcterms:W3CDTF">2018-11-26T02:30:48Z</dcterms:modified>
</cp:coreProperties>
</file>